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40" yWindow="0" windowWidth="15276" windowHeight="9048" firstSheet="1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Dec.27 2002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92512"/>
</workbook>
</file>

<file path=xl/calcChain.xml><?xml version="1.0" encoding="utf-8"?>
<calcChain xmlns="http://schemas.openxmlformats.org/spreadsheetml/2006/main">
  <c r="A3" i="12" l="1"/>
  <c r="G8" i="12"/>
  <c r="I8" i="12"/>
  <c r="Q8" i="12"/>
  <c r="T8" i="12"/>
  <c r="U8" i="12"/>
  <c r="V8" i="12"/>
  <c r="X8" i="12"/>
  <c r="G9" i="12"/>
  <c r="I9" i="12"/>
  <c r="Q9" i="12"/>
  <c r="T9" i="12"/>
  <c r="U9" i="12"/>
  <c r="V9" i="12"/>
  <c r="X9" i="12"/>
  <c r="G10" i="12"/>
  <c r="I10" i="12"/>
  <c r="Q10" i="12"/>
  <c r="T10" i="12"/>
  <c r="U10" i="12"/>
  <c r="V10" i="12"/>
  <c r="X10" i="12"/>
  <c r="G11" i="12"/>
  <c r="I11" i="12"/>
  <c r="Q11" i="12"/>
  <c r="T11" i="12"/>
  <c r="U11" i="12"/>
  <c r="V11" i="12"/>
  <c r="X11" i="12"/>
  <c r="G12" i="12"/>
  <c r="I12" i="12"/>
  <c r="Q12" i="12"/>
  <c r="T12" i="12"/>
  <c r="U12" i="12"/>
  <c r="V12" i="12"/>
  <c r="X12" i="12"/>
  <c r="G13" i="12"/>
  <c r="I13" i="12"/>
  <c r="Q13" i="12"/>
  <c r="T13" i="12"/>
  <c r="U13" i="12"/>
  <c r="V13" i="12"/>
  <c r="X13" i="12"/>
  <c r="G14" i="12"/>
  <c r="I14" i="12"/>
  <c r="Q14" i="12"/>
  <c r="T14" i="12"/>
  <c r="U14" i="12"/>
  <c r="V14" i="12"/>
  <c r="X14" i="12"/>
  <c r="G15" i="12"/>
  <c r="I15" i="12"/>
  <c r="Q15" i="12"/>
  <c r="T15" i="12"/>
  <c r="U15" i="12"/>
  <c r="V15" i="12"/>
  <c r="X15" i="12"/>
  <c r="G16" i="12"/>
  <c r="I16" i="12"/>
  <c r="Q16" i="12"/>
  <c r="T16" i="12"/>
  <c r="U16" i="12"/>
  <c r="V16" i="12"/>
  <c r="X16" i="12"/>
  <c r="G17" i="12"/>
  <c r="I17" i="12"/>
  <c r="Q17" i="12"/>
  <c r="T17" i="12"/>
  <c r="U17" i="12"/>
  <c r="V17" i="12"/>
  <c r="X17" i="12"/>
  <c r="G18" i="12"/>
  <c r="I18" i="12"/>
  <c r="Q18" i="12"/>
  <c r="T18" i="12"/>
  <c r="U18" i="12"/>
  <c r="V18" i="12"/>
  <c r="X18" i="12"/>
  <c r="G19" i="12"/>
  <c r="I19" i="12"/>
  <c r="Q19" i="12"/>
  <c r="T19" i="12"/>
  <c r="U19" i="12"/>
  <c r="V19" i="12"/>
  <c r="X19" i="12"/>
  <c r="X20" i="12"/>
  <c r="Y20" i="12"/>
  <c r="G22" i="12"/>
  <c r="I22" i="12"/>
  <c r="Q22" i="12"/>
  <c r="T22" i="12"/>
  <c r="U22" i="12"/>
  <c r="V22" i="12"/>
  <c r="X22" i="12"/>
  <c r="G23" i="12"/>
  <c r="I23" i="12"/>
  <c r="Q23" i="12"/>
  <c r="T23" i="12"/>
  <c r="U23" i="12"/>
  <c r="V23" i="12"/>
  <c r="X23" i="12"/>
  <c r="G24" i="12"/>
  <c r="I24" i="12"/>
  <c r="Q24" i="12"/>
  <c r="T24" i="12"/>
  <c r="U24" i="12"/>
  <c r="V24" i="12"/>
  <c r="X24" i="12"/>
  <c r="G25" i="12"/>
  <c r="I25" i="12"/>
  <c r="Q25" i="12"/>
  <c r="T25" i="12"/>
  <c r="U25" i="12"/>
  <c r="V25" i="12"/>
  <c r="X25" i="12"/>
  <c r="G26" i="12"/>
  <c r="I26" i="12"/>
  <c r="Q26" i="12"/>
  <c r="T26" i="12"/>
  <c r="U26" i="12"/>
  <c r="V26" i="12"/>
  <c r="X26" i="12"/>
  <c r="G27" i="12"/>
  <c r="I27" i="12"/>
  <c r="Q27" i="12"/>
  <c r="T27" i="12"/>
  <c r="U27" i="12"/>
  <c r="V27" i="12"/>
  <c r="X27" i="12"/>
  <c r="G28" i="12"/>
  <c r="I28" i="12"/>
  <c r="Q28" i="12"/>
  <c r="T28" i="12"/>
  <c r="U28" i="12"/>
  <c r="V28" i="12"/>
  <c r="X28" i="12"/>
  <c r="G29" i="12"/>
  <c r="I29" i="12"/>
  <c r="Q29" i="12"/>
  <c r="T29" i="12"/>
  <c r="U29" i="12"/>
  <c r="V29" i="12"/>
  <c r="X29" i="12"/>
  <c r="G30" i="12"/>
  <c r="I30" i="12"/>
  <c r="Q30" i="12"/>
  <c r="T30" i="12"/>
  <c r="U30" i="12"/>
  <c r="V30" i="12"/>
  <c r="X30" i="12"/>
  <c r="G31" i="12"/>
  <c r="I31" i="12"/>
  <c r="Q31" i="12"/>
  <c r="T31" i="12"/>
  <c r="U31" i="12"/>
  <c r="V31" i="12"/>
  <c r="X31" i="12"/>
  <c r="G32" i="12"/>
  <c r="I32" i="12"/>
  <c r="Q32" i="12"/>
  <c r="T32" i="12"/>
  <c r="U32" i="12"/>
  <c r="V32" i="12"/>
  <c r="X32" i="12"/>
  <c r="G33" i="12"/>
  <c r="I33" i="12"/>
  <c r="Q33" i="12"/>
  <c r="T33" i="12"/>
  <c r="U33" i="12"/>
  <c r="V33" i="12"/>
  <c r="X33" i="12"/>
  <c r="X34" i="12"/>
  <c r="Y34" i="12"/>
  <c r="G36" i="12"/>
  <c r="I36" i="12"/>
  <c r="Q36" i="12"/>
  <c r="T36" i="12"/>
  <c r="U36" i="12"/>
  <c r="V36" i="12"/>
  <c r="X36" i="12"/>
  <c r="G37" i="12"/>
  <c r="I37" i="12"/>
  <c r="Q37" i="12"/>
  <c r="T37" i="12"/>
  <c r="U37" i="12"/>
  <c r="V37" i="12"/>
  <c r="X37" i="12"/>
  <c r="G38" i="12"/>
  <c r="I38" i="12"/>
  <c r="Q38" i="12"/>
  <c r="T38" i="12"/>
  <c r="U38" i="12"/>
  <c r="V38" i="12"/>
  <c r="X38" i="12"/>
  <c r="G39" i="12"/>
  <c r="I39" i="12"/>
  <c r="Q39" i="12"/>
  <c r="T39" i="12"/>
  <c r="U39" i="12"/>
  <c r="V39" i="12"/>
  <c r="X39" i="12"/>
  <c r="G40" i="12"/>
  <c r="I40" i="12"/>
  <c r="Q40" i="12"/>
  <c r="T40" i="12"/>
  <c r="U40" i="12"/>
  <c r="V40" i="12"/>
  <c r="X40" i="12"/>
  <c r="G41" i="12"/>
  <c r="I41" i="12"/>
  <c r="Q41" i="12"/>
  <c r="T41" i="12"/>
  <c r="U41" i="12"/>
  <c r="V41" i="12"/>
  <c r="X41" i="12"/>
  <c r="G42" i="12"/>
  <c r="I42" i="12"/>
  <c r="Q42" i="12"/>
  <c r="T42" i="12"/>
  <c r="U42" i="12"/>
  <c r="V42" i="12"/>
  <c r="X42" i="12"/>
  <c r="G43" i="12"/>
  <c r="I43" i="12"/>
  <c r="Q43" i="12"/>
  <c r="T43" i="12"/>
  <c r="U43" i="12"/>
  <c r="V43" i="12"/>
  <c r="X43" i="12"/>
  <c r="G44" i="12"/>
  <c r="I44" i="12"/>
  <c r="Q44" i="12"/>
  <c r="T44" i="12"/>
  <c r="U44" i="12"/>
  <c r="V44" i="12"/>
  <c r="X44" i="12"/>
  <c r="G45" i="12"/>
  <c r="I45" i="12"/>
  <c r="Q45" i="12"/>
  <c r="T45" i="12"/>
  <c r="U45" i="12"/>
  <c r="V45" i="12"/>
  <c r="X45" i="12"/>
  <c r="G46" i="12"/>
  <c r="I46" i="12"/>
  <c r="Q46" i="12"/>
  <c r="T46" i="12"/>
  <c r="U46" i="12"/>
  <c r="V46" i="12"/>
  <c r="X46" i="12"/>
  <c r="G47" i="12"/>
  <c r="I47" i="12"/>
  <c r="Q47" i="12"/>
  <c r="T47" i="12"/>
  <c r="U47" i="12"/>
  <c r="V47" i="12"/>
  <c r="X47" i="12"/>
  <c r="X48" i="12"/>
  <c r="Y48" i="12"/>
  <c r="G50" i="12"/>
  <c r="I50" i="12"/>
  <c r="Q50" i="12"/>
  <c r="T50" i="12"/>
  <c r="U50" i="12"/>
  <c r="V50" i="12"/>
  <c r="X50" i="12"/>
  <c r="G51" i="12"/>
  <c r="I51" i="12"/>
  <c r="Q51" i="12"/>
  <c r="T51" i="12"/>
  <c r="U51" i="12"/>
  <c r="V51" i="12"/>
  <c r="X51" i="12"/>
  <c r="G52" i="12"/>
  <c r="I52" i="12"/>
  <c r="Q52" i="12"/>
  <c r="T52" i="12"/>
  <c r="U52" i="12"/>
  <c r="V52" i="12"/>
  <c r="X52" i="12"/>
  <c r="G53" i="12"/>
  <c r="I53" i="12"/>
  <c r="Q53" i="12"/>
  <c r="T53" i="12"/>
  <c r="U53" i="12"/>
  <c r="V53" i="12"/>
  <c r="X53" i="12"/>
  <c r="G54" i="12"/>
  <c r="I54" i="12"/>
  <c r="Q54" i="12"/>
  <c r="T54" i="12"/>
  <c r="U54" i="12"/>
  <c r="V54" i="12"/>
  <c r="X54" i="12"/>
  <c r="G55" i="12"/>
  <c r="I55" i="12"/>
  <c r="Q55" i="12"/>
  <c r="T55" i="12"/>
  <c r="U55" i="12"/>
  <c r="V55" i="12"/>
  <c r="X55" i="12"/>
  <c r="G56" i="12"/>
  <c r="I56" i="12"/>
  <c r="Q56" i="12"/>
  <c r="T56" i="12"/>
  <c r="U56" i="12"/>
  <c r="V56" i="12"/>
  <c r="X56" i="12"/>
  <c r="G57" i="12"/>
  <c r="I57" i="12"/>
  <c r="Q57" i="12"/>
  <c r="T57" i="12"/>
  <c r="U57" i="12"/>
  <c r="V57" i="12"/>
  <c r="X57" i="12"/>
  <c r="G58" i="12"/>
  <c r="I58" i="12"/>
  <c r="Q58" i="12"/>
  <c r="T58" i="12"/>
  <c r="U58" i="12"/>
  <c r="V58" i="12"/>
  <c r="X58" i="12"/>
  <c r="G59" i="12"/>
  <c r="I59" i="12"/>
  <c r="Q59" i="12"/>
  <c r="T59" i="12"/>
  <c r="U59" i="12"/>
  <c r="V59" i="12"/>
  <c r="X59" i="12"/>
  <c r="G60" i="12"/>
  <c r="I60" i="12"/>
  <c r="Q60" i="12"/>
  <c r="T60" i="12"/>
  <c r="U60" i="12"/>
  <c r="V60" i="12"/>
  <c r="X60" i="12"/>
  <c r="G61" i="12"/>
  <c r="I61" i="12"/>
  <c r="Q61" i="12"/>
  <c r="T61" i="12"/>
  <c r="U61" i="12"/>
  <c r="V61" i="12"/>
  <c r="X61" i="12"/>
  <c r="X62" i="12"/>
  <c r="Y62" i="12"/>
  <c r="G64" i="12"/>
  <c r="I64" i="12"/>
  <c r="R64" i="12"/>
  <c r="T64" i="12"/>
  <c r="U64" i="12"/>
  <c r="V64" i="12"/>
  <c r="X64" i="12"/>
  <c r="G65" i="12"/>
  <c r="I65" i="12"/>
  <c r="R65" i="12"/>
  <c r="T65" i="12"/>
  <c r="U65" i="12"/>
  <c r="V65" i="12"/>
  <c r="X65" i="12"/>
  <c r="G66" i="12"/>
  <c r="I66" i="12"/>
  <c r="R66" i="12"/>
  <c r="T66" i="12"/>
  <c r="U66" i="12"/>
  <c r="V66" i="12"/>
  <c r="X66" i="12"/>
  <c r="X67" i="12"/>
  <c r="Y67" i="12"/>
  <c r="G69" i="12"/>
  <c r="I69" i="12"/>
  <c r="R69" i="12"/>
  <c r="T69" i="12"/>
  <c r="U69" i="12"/>
  <c r="V69" i="12"/>
  <c r="X69" i="12"/>
  <c r="G70" i="12"/>
  <c r="I70" i="12"/>
  <c r="R70" i="12"/>
  <c r="T70" i="12"/>
  <c r="U70" i="12"/>
  <c r="V70" i="12"/>
  <c r="X70" i="12"/>
  <c r="G71" i="12"/>
  <c r="I71" i="12"/>
  <c r="R71" i="12"/>
  <c r="T71" i="12"/>
  <c r="U71" i="12"/>
  <c r="V71" i="12"/>
  <c r="X71" i="12"/>
  <c r="G72" i="12"/>
  <c r="I72" i="12"/>
  <c r="R72" i="12"/>
  <c r="T72" i="12"/>
  <c r="U72" i="12"/>
  <c r="V72" i="12"/>
  <c r="X72" i="12"/>
  <c r="G73" i="12"/>
  <c r="I73" i="12"/>
  <c r="R73" i="12"/>
  <c r="T73" i="12"/>
  <c r="U73" i="12"/>
  <c r="V73" i="12"/>
  <c r="X73" i="12"/>
  <c r="G74" i="12"/>
  <c r="I74" i="12"/>
  <c r="R74" i="12"/>
  <c r="T74" i="12"/>
  <c r="U74" i="12"/>
  <c r="V74" i="12"/>
  <c r="X74" i="12"/>
  <c r="G75" i="12"/>
  <c r="I75" i="12"/>
  <c r="R75" i="12"/>
  <c r="T75" i="12"/>
  <c r="U75" i="12"/>
  <c r="V75" i="12"/>
  <c r="X75" i="12"/>
  <c r="G76" i="12"/>
  <c r="I76" i="12"/>
  <c r="R76" i="12"/>
  <c r="T76" i="12"/>
  <c r="U76" i="12"/>
  <c r="V76" i="12"/>
  <c r="X76" i="12"/>
  <c r="G77" i="12"/>
  <c r="I77" i="12"/>
  <c r="R77" i="12"/>
  <c r="T77" i="12"/>
  <c r="U77" i="12"/>
  <c r="V77" i="12"/>
  <c r="X77" i="12"/>
  <c r="G78" i="12"/>
  <c r="I78" i="12"/>
  <c r="R78" i="12"/>
  <c r="T78" i="12"/>
  <c r="U78" i="12"/>
  <c r="V78" i="12"/>
  <c r="X78" i="12"/>
  <c r="X79" i="12"/>
  <c r="Y79" i="12"/>
  <c r="G81" i="12"/>
  <c r="I81" i="12"/>
  <c r="R81" i="12"/>
  <c r="T81" i="12"/>
  <c r="U81" i="12"/>
  <c r="V81" i="12"/>
  <c r="X81" i="12"/>
  <c r="G82" i="12"/>
  <c r="I82" i="12"/>
  <c r="R82" i="12"/>
  <c r="T82" i="12"/>
  <c r="U82" i="12"/>
  <c r="V82" i="12"/>
  <c r="X82" i="12"/>
  <c r="G83" i="12"/>
  <c r="I83" i="12"/>
  <c r="R83" i="12"/>
  <c r="T83" i="12"/>
  <c r="U83" i="12"/>
  <c r="V83" i="12"/>
  <c r="X83" i="12"/>
  <c r="G84" i="12"/>
  <c r="I84" i="12"/>
  <c r="R84" i="12"/>
  <c r="T84" i="12"/>
  <c r="U84" i="12"/>
  <c r="V84" i="12"/>
  <c r="X84" i="12"/>
  <c r="G85" i="12"/>
  <c r="I85" i="12"/>
  <c r="R85" i="12"/>
  <c r="T85" i="12"/>
  <c r="U85" i="12"/>
  <c r="V85" i="12"/>
  <c r="X85" i="12"/>
  <c r="G86" i="12"/>
  <c r="I86" i="12"/>
  <c r="R86" i="12"/>
  <c r="T86" i="12"/>
  <c r="U86" i="12"/>
  <c r="V86" i="12"/>
  <c r="X86" i="12"/>
  <c r="G87" i="12"/>
  <c r="I87" i="12"/>
  <c r="R87" i="12"/>
  <c r="T87" i="12"/>
  <c r="U87" i="12"/>
  <c r="V87" i="12"/>
  <c r="X87" i="12"/>
  <c r="G88" i="12"/>
  <c r="I88" i="12"/>
  <c r="R88" i="12"/>
  <c r="T88" i="12"/>
  <c r="U88" i="12"/>
  <c r="V88" i="12"/>
  <c r="X88" i="12"/>
  <c r="G89" i="12"/>
  <c r="I89" i="12"/>
  <c r="R89" i="12"/>
  <c r="T89" i="12"/>
  <c r="U89" i="12"/>
  <c r="V89" i="12"/>
  <c r="X89" i="12"/>
  <c r="G90" i="12"/>
  <c r="I90" i="12"/>
  <c r="R90" i="12"/>
  <c r="T90" i="12"/>
  <c r="U90" i="12"/>
  <c r="V90" i="12"/>
  <c r="X90" i="12"/>
  <c r="G91" i="12"/>
  <c r="I91" i="12"/>
  <c r="R91" i="12"/>
  <c r="T91" i="12"/>
  <c r="U91" i="12"/>
  <c r="V91" i="12"/>
  <c r="X91" i="12"/>
  <c r="G92" i="12"/>
  <c r="I92" i="12"/>
  <c r="R92" i="12"/>
  <c r="T92" i="12"/>
  <c r="U92" i="12"/>
  <c r="V92" i="12"/>
  <c r="X92" i="12"/>
  <c r="X93" i="12"/>
  <c r="Y93" i="12"/>
  <c r="G95" i="12"/>
  <c r="I95" i="12"/>
  <c r="R95" i="12"/>
  <c r="T95" i="12"/>
  <c r="U95" i="12"/>
  <c r="V95" i="12"/>
  <c r="X95" i="12"/>
  <c r="G96" i="12"/>
  <c r="I96" i="12"/>
  <c r="R96" i="12"/>
  <c r="T96" i="12"/>
  <c r="U96" i="12"/>
  <c r="V96" i="12"/>
  <c r="X96" i="12"/>
  <c r="G97" i="12"/>
  <c r="I97" i="12"/>
  <c r="R97" i="12"/>
  <c r="T97" i="12"/>
  <c r="U97" i="12"/>
  <c r="V97" i="12"/>
  <c r="X97" i="12"/>
  <c r="G98" i="12"/>
  <c r="I98" i="12"/>
  <c r="R98" i="12"/>
  <c r="T98" i="12"/>
  <c r="U98" i="12"/>
  <c r="V98" i="12"/>
  <c r="X98" i="12"/>
  <c r="G99" i="12"/>
  <c r="I99" i="12"/>
  <c r="R99" i="12"/>
  <c r="T99" i="12"/>
  <c r="U99" i="12"/>
  <c r="V99" i="12"/>
  <c r="X99" i="12"/>
  <c r="X100" i="12"/>
  <c r="Y100" i="12"/>
  <c r="G102" i="12"/>
  <c r="I102" i="12"/>
  <c r="S102" i="12"/>
  <c r="T102" i="12"/>
  <c r="U102" i="12"/>
  <c r="V102" i="12"/>
  <c r="X102" i="12"/>
  <c r="G103" i="12"/>
  <c r="I103" i="12"/>
  <c r="S103" i="12"/>
  <c r="T103" i="12"/>
  <c r="U103" i="12"/>
  <c r="V103" i="12"/>
  <c r="X103" i="12"/>
  <c r="G104" i="12"/>
  <c r="I104" i="12"/>
  <c r="S104" i="12"/>
  <c r="T104" i="12"/>
  <c r="U104" i="12"/>
  <c r="V104" i="12"/>
  <c r="X104" i="12"/>
  <c r="X105" i="12"/>
  <c r="Y105" i="12"/>
  <c r="G107" i="12"/>
  <c r="I107" i="12"/>
  <c r="P107" i="12"/>
  <c r="T107" i="12"/>
  <c r="U107" i="12"/>
  <c r="V107" i="12"/>
  <c r="X107" i="12"/>
  <c r="Y107" i="12"/>
  <c r="G110" i="12"/>
  <c r="I110" i="12"/>
  <c r="P110" i="12"/>
  <c r="T110" i="12"/>
  <c r="U110" i="12"/>
  <c r="V110" i="12"/>
  <c r="X110" i="12"/>
  <c r="G111" i="12"/>
  <c r="I111" i="12"/>
  <c r="P111" i="12"/>
  <c r="T111" i="12"/>
  <c r="U111" i="12"/>
  <c r="V111" i="12"/>
  <c r="X111" i="12"/>
  <c r="G112" i="12"/>
  <c r="I112" i="12"/>
  <c r="P112" i="12"/>
  <c r="T112" i="12"/>
  <c r="U112" i="12"/>
  <c r="V112" i="12"/>
  <c r="X112" i="12"/>
  <c r="X113" i="12"/>
  <c r="Y113" i="12"/>
  <c r="G115" i="12"/>
  <c r="I115" i="12"/>
  <c r="P115" i="12"/>
  <c r="T115" i="12"/>
  <c r="U115" i="12"/>
  <c r="V115" i="12"/>
  <c r="X115" i="12"/>
  <c r="G116" i="12"/>
  <c r="I116" i="12"/>
  <c r="P116" i="12"/>
  <c r="T116" i="12"/>
  <c r="U116" i="12"/>
  <c r="V116" i="12"/>
  <c r="X116" i="12"/>
  <c r="G117" i="12"/>
  <c r="I117" i="12"/>
  <c r="P117" i="12"/>
  <c r="T117" i="12"/>
  <c r="U117" i="12"/>
  <c r="V117" i="12"/>
  <c r="X117" i="12"/>
  <c r="X118" i="12"/>
  <c r="Y118" i="12"/>
  <c r="G120" i="12"/>
  <c r="I120" i="12"/>
  <c r="P120" i="12"/>
  <c r="T120" i="12"/>
  <c r="U120" i="12"/>
  <c r="V120" i="12"/>
  <c r="X120" i="12"/>
  <c r="G121" i="12"/>
  <c r="I121" i="12"/>
  <c r="P121" i="12"/>
  <c r="T121" i="12"/>
  <c r="U121" i="12"/>
  <c r="V121" i="12"/>
  <c r="X121" i="12"/>
  <c r="G122" i="12"/>
  <c r="I122" i="12"/>
  <c r="P122" i="12"/>
  <c r="T122" i="12"/>
  <c r="U122" i="12"/>
  <c r="V122" i="12"/>
  <c r="X122" i="12"/>
  <c r="X123" i="12"/>
  <c r="Y123" i="12"/>
  <c r="G125" i="12"/>
  <c r="I125" i="12"/>
  <c r="P125" i="12"/>
  <c r="T125" i="12"/>
  <c r="U125" i="12"/>
  <c r="V125" i="12"/>
  <c r="X125" i="12"/>
  <c r="G126" i="12"/>
  <c r="I126" i="12"/>
  <c r="P126" i="12"/>
  <c r="T126" i="12"/>
  <c r="U126" i="12"/>
  <c r="V126" i="12"/>
  <c r="X126" i="12"/>
  <c r="G127" i="12"/>
  <c r="I127" i="12"/>
  <c r="P127" i="12"/>
  <c r="T127" i="12"/>
  <c r="U127" i="12"/>
  <c r="V127" i="12"/>
  <c r="X127" i="12"/>
  <c r="X128" i="12"/>
  <c r="Y128" i="12"/>
  <c r="G130" i="12"/>
  <c r="I130" i="12"/>
  <c r="P130" i="12"/>
  <c r="T130" i="12"/>
  <c r="U130" i="12"/>
  <c r="V130" i="12"/>
  <c r="X130" i="12"/>
  <c r="G131" i="12"/>
  <c r="I131" i="12"/>
  <c r="P131" i="12"/>
  <c r="T131" i="12"/>
  <c r="U131" i="12"/>
  <c r="V131" i="12"/>
  <c r="X131" i="12"/>
  <c r="G132" i="12"/>
  <c r="I132" i="12"/>
  <c r="P132" i="12"/>
  <c r="T132" i="12"/>
  <c r="U132" i="12"/>
  <c r="V132" i="12"/>
  <c r="X132" i="12"/>
  <c r="X133" i="12"/>
  <c r="Y133" i="12"/>
  <c r="G135" i="12"/>
  <c r="I135" i="12"/>
  <c r="P135" i="12"/>
  <c r="T135" i="12"/>
  <c r="U135" i="12"/>
  <c r="V135" i="12"/>
  <c r="X135" i="12"/>
  <c r="G136" i="12"/>
  <c r="I136" i="12"/>
  <c r="P136" i="12"/>
  <c r="T136" i="12"/>
  <c r="U136" i="12"/>
  <c r="V136" i="12"/>
  <c r="X136" i="12"/>
  <c r="G137" i="12"/>
  <c r="I137" i="12"/>
  <c r="P137" i="12"/>
  <c r="T137" i="12"/>
  <c r="U137" i="12"/>
  <c r="V137" i="12"/>
  <c r="X137" i="12"/>
  <c r="X138" i="12"/>
  <c r="Y138" i="12"/>
  <c r="G140" i="12"/>
  <c r="I140" i="12"/>
  <c r="P140" i="12"/>
  <c r="T140" i="12"/>
  <c r="U140" i="12"/>
  <c r="V140" i="12"/>
  <c r="X140" i="12"/>
  <c r="G141" i="12"/>
  <c r="I141" i="12"/>
  <c r="P141" i="12"/>
  <c r="T141" i="12"/>
  <c r="U141" i="12"/>
  <c r="V141" i="12"/>
  <c r="X141" i="12"/>
  <c r="G142" i="12"/>
  <c r="I142" i="12"/>
  <c r="P142" i="12"/>
  <c r="T142" i="12"/>
  <c r="U142" i="12"/>
  <c r="V142" i="12"/>
  <c r="X142" i="12"/>
  <c r="G143" i="12"/>
  <c r="I143" i="12"/>
  <c r="P143" i="12"/>
  <c r="T143" i="12"/>
  <c r="U143" i="12"/>
  <c r="V143" i="12"/>
  <c r="X143" i="12"/>
  <c r="G144" i="12"/>
  <c r="I144" i="12"/>
  <c r="P144" i="12"/>
  <c r="T144" i="12"/>
  <c r="U144" i="12"/>
  <c r="V144" i="12"/>
  <c r="X144" i="12"/>
  <c r="G145" i="12"/>
  <c r="I145" i="12"/>
  <c r="P145" i="12"/>
  <c r="T145" i="12"/>
  <c r="U145" i="12"/>
  <c r="V145" i="12"/>
  <c r="X145" i="12"/>
  <c r="G146" i="12"/>
  <c r="I146" i="12"/>
  <c r="P146" i="12"/>
  <c r="T146" i="12"/>
  <c r="U146" i="12"/>
  <c r="V146" i="12"/>
  <c r="X146" i="12"/>
  <c r="G147" i="12"/>
  <c r="I147" i="12"/>
  <c r="P147" i="12"/>
  <c r="T147" i="12"/>
  <c r="U147" i="12"/>
  <c r="V147" i="12"/>
  <c r="X147" i="12"/>
  <c r="G148" i="12"/>
  <c r="I148" i="12"/>
  <c r="P148" i="12"/>
  <c r="T148" i="12"/>
  <c r="U148" i="12"/>
  <c r="V148" i="12"/>
  <c r="X148" i="12"/>
  <c r="G149" i="12"/>
  <c r="I149" i="12"/>
  <c r="P149" i="12"/>
  <c r="T149" i="12"/>
  <c r="U149" i="12"/>
  <c r="V149" i="12"/>
  <c r="X149" i="12"/>
  <c r="X150" i="12"/>
  <c r="Y150" i="12"/>
  <c r="G152" i="12"/>
  <c r="I152" i="12"/>
  <c r="P152" i="12"/>
  <c r="T152" i="12"/>
  <c r="U152" i="12"/>
  <c r="V152" i="12"/>
  <c r="X152" i="12"/>
  <c r="G153" i="12"/>
  <c r="I153" i="12"/>
  <c r="P153" i="12"/>
  <c r="T153" i="12"/>
  <c r="U153" i="12"/>
  <c r="V153" i="12"/>
  <c r="X153" i="12"/>
  <c r="G154" i="12"/>
  <c r="I154" i="12"/>
  <c r="P154" i="12"/>
  <c r="T154" i="12"/>
  <c r="U154" i="12"/>
  <c r="V154" i="12"/>
  <c r="X154" i="12"/>
  <c r="G155" i="12"/>
  <c r="I155" i="12"/>
  <c r="P155" i="12"/>
  <c r="T155" i="12"/>
  <c r="U155" i="12"/>
  <c r="V155" i="12"/>
  <c r="X155" i="12"/>
  <c r="G156" i="12"/>
  <c r="I156" i="12"/>
  <c r="P156" i="12"/>
  <c r="T156" i="12"/>
  <c r="U156" i="12"/>
  <c r="V156" i="12"/>
  <c r="X156" i="12"/>
  <c r="G157" i="12"/>
  <c r="I157" i="12"/>
  <c r="P157" i="12"/>
  <c r="T157" i="12"/>
  <c r="U157" i="12"/>
  <c r="V157" i="12"/>
  <c r="X157" i="12"/>
  <c r="G158" i="12"/>
  <c r="I158" i="12"/>
  <c r="P158" i="12"/>
  <c r="T158" i="12"/>
  <c r="U158" i="12"/>
  <c r="V158" i="12"/>
  <c r="X158" i="12"/>
  <c r="X159" i="12"/>
  <c r="Y159" i="12"/>
  <c r="G161" i="12"/>
  <c r="I161" i="12"/>
  <c r="P161" i="12"/>
  <c r="T161" i="12"/>
  <c r="U161" i="12"/>
  <c r="V161" i="12"/>
  <c r="X161" i="12"/>
  <c r="G162" i="12"/>
  <c r="I162" i="12"/>
  <c r="P162" i="12"/>
  <c r="T162" i="12"/>
  <c r="U162" i="12"/>
  <c r="V162" i="12"/>
  <c r="X162" i="12"/>
  <c r="G163" i="12"/>
  <c r="I163" i="12"/>
  <c r="P163" i="12"/>
  <c r="T163" i="12"/>
  <c r="U163" i="12"/>
  <c r="V163" i="12"/>
  <c r="X163" i="12"/>
  <c r="G164" i="12"/>
  <c r="I164" i="12"/>
  <c r="P164" i="12"/>
  <c r="T164" i="12"/>
  <c r="U164" i="12"/>
  <c r="V164" i="12"/>
  <c r="X164" i="12"/>
  <c r="G165" i="12"/>
  <c r="I165" i="12"/>
  <c r="P165" i="12"/>
  <c r="T165" i="12"/>
  <c r="U165" i="12"/>
  <c r="V165" i="12"/>
  <c r="X165" i="12"/>
  <c r="G166" i="12"/>
  <c r="I166" i="12"/>
  <c r="P166" i="12"/>
  <c r="T166" i="12"/>
  <c r="U166" i="12"/>
  <c r="V166" i="12"/>
  <c r="X166" i="12"/>
  <c r="G167" i="12"/>
  <c r="I167" i="12"/>
  <c r="P167" i="12"/>
  <c r="T167" i="12"/>
  <c r="U167" i="12"/>
  <c r="V167" i="12"/>
  <c r="X167" i="12"/>
  <c r="X168" i="12"/>
  <c r="Y168" i="12"/>
  <c r="G170" i="12"/>
  <c r="I170" i="12"/>
  <c r="P170" i="12"/>
  <c r="T170" i="12"/>
  <c r="U170" i="12"/>
  <c r="V170" i="12"/>
  <c r="X170" i="12"/>
  <c r="G171" i="12"/>
  <c r="I171" i="12"/>
  <c r="P171" i="12"/>
  <c r="T171" i="12"/>
  <c r="U171" i="12"/>
  <c r="V171" i="12"/>
  <c r="X171" i="12"/>
  <c r="G172" i="12"/>
  <c r="I172" i="12"/>
  <c r="P172" i="12"/>
  <c r="T172" i="12"/>
  <c r="U172" i="12"/>
  <c r="V172" i="12"/>
  <c r="X172" i="12"/>
  <c r="G173" i="12"/>
  <c r="I173" i="12"/>
  <c r="P173" i="12"/>
  <c r="T173" i="12"/>
  <c r="U173" i="12"/>
  <c r="V173" i="12"/>
  <c r="X173" i="12"/>
  <c r="G174" i="12"/>
  <c r="I174" i="12"/>
  <c r="P174" i="12"/>
  <c r="T174" i="12"/>
  <c r="U174" i="12"/>
  <c r="V174" i="12"/>
  <c r="X174" i="12"/>
  <c r="G175" i="12"/>
  <c r="I175" i="12"/>
  <c r="P175" i="12"/>
  <c r="T175" i="12"/>
  <c r="U175" i="12"/>
  <c r="V175" i="12"/>
  <c r="X175" i="12"/>
  <c r="G176" i="12"/>
  <c r="I176" i="12"/>
  <c r="P176" i="12"/>
  <c r="T176" i="12"/>
  <c r="U176" i="12"/>
  <c r="V176" i="12"/>
  <c r="X176" i="12"/>
  <c r="X177" i="12"/>
  <c r="Y177" i="12"/>
  <c r="G179" i="12"/>
  <c r="I179" i="12"/>
  <c r="P179" i="12"/>
  <c r="T179" i="12"/>
  <c r="U179" i="12"/>
  <c r="V179" i="12"/>
  <c r="X179" i="12"/>
  <c r="G180" i="12"/>
  <c r="I180" i="12"/>
  <c r="P180" i="12"/>
  <c r="T180" i="12"/>
  <c r="U180" i="12"/>
  <c r="V180" i="12"/>
  <c r="X180" i="12"/>
  <c r="G181" i="12"/>
  <c r="I181" i="12"/>
  <c r="P181" i="12"/>
  <c r="T181" i="12"/>
  <c r="U181" i="12"/>
  <c r="V181" i="12"/>
  <c r="X181" i="12"/>
  <c r="G182" i="12"/>
  <c r="I182" i="12"/>
  <c r="P182" i="12"/>
  <c r="T182" i="12"/>
  <c r="U182" i="12"/>
  <c r="V182" i="12"/>
  <c r="X182" i="12"/>
  <c r="G183" i="12"/>
  <c r="I183" i="12"/>
  <c r="P183" i="12"/>
  <c r="T183" i="12"/>
  <c r="U183" i="12"/>
  <c r="V183" i="12"/>
  <c r="X183" i="12"/>
  <c r="G184" i="12"/>
  <c r="I184" i="12"/>
  <c r="P184" i="12"/>
  <c r="T184" i="12"/>
  <c r="U184" i="12"/>
  <c r="V184" i="12"/>
  <c r="X184" i="12"/>
  <c r="G185" i="12"/>
  <c r="I185" i="12"/>
  <c r="P185" i="12"/>
  <c r="T185" i="12"/>
  <c r="U185" i="12"/>
  <c r="V185" i="12"/>
  <c r="X185" i="12"/>
  <c r="X186" i="12"/>
  <c r="Y186" i="12"/>
  <c r="G188" i="12"/>
  <c r="I188" i="12"/>
  <c r="P188" i="12"/>
  <c r="S188" i="12"/>
  <c r="T188" i="12"/>
  <c r="U188" i="12"/>
  <c r="V188" i="12"/>
  <c r="X188" i="12"/>
  <c r="G189" i="12"/>
  <c r="I189" i="12"/>
  <c r="P189" i="12"/>
  <c r="S189" i="12"/>
  <c r="T189" i="12"/>
  <c r="U189" i="12"/>
  <c r="V189" i="12"/>
  <c r="X189" i="12"/>
  <c r="G190" i="12"/>
  <c r="I190" i="12"/>
  <c r="P190" i="12"/>
  <c r="S190" i="12"/>
  <c r="T190" i="12"/>
  <c r="U190" i="12"/>
  <c r="V190" i="12"/>
  <c r="X190" i="12"/>
  <c r="X191" i="12"/>
  <c r="Y191" i="12"/>
  <c r="G193" i="12"/>
  <c r="I193" i="12"/>
  <c r="P193" i="12"/>
  <c r="S193" i="12"/>
  <c r="T193" i="12"/>
  <c r="U193" i="12"/>
  <c r="V193" i="12"/>
  <c r="X193" i="12"/>
  <c r="G194" i="12"/>
  <c r="I194" i="12"/>
  <c r="P194" i="12"/>
  <c r="S194" i="12"/>
  <c r="T194" i="12"/>
  <c r="U194" i="12"/>
  <c r="V194" i="12"/>
  <c r="X194" i="12"/>
  <c r="G195" i="12"/>
  <c r="I195" i="12"/>
  <c r="P195" i="12"/>
  <c r="S195" i="12"/>
  <c r="T195" i="12"/>
  <c r="U195" i="12"/>
  <c r="V195" i="12"/>
  <c r="X195" i="12"/>
  <c r="X196" i="12"/>
  <c r="Y196" i="12"/>
  <c r="G198" i="12"/>
  <c r="I198" i="12"/>
  <c r="P198" i="12"/>
  <c r="T198" i="12"/>
  <c r="U198" i="12"/>
  <c r="V198" i="12"/>
  <c r="X198" i="12"/>
  <c r="G199" i="12"/>
  <c r="I199" i="12"/>
  <c r="P199" i="12"/>
  <c r="T199" i="12"/>
  <c r="U199" i="12"/>
  <c r="V199" i="12"/>
  <c r="X199" i="12"/>
  <c r="G200" i="12"/>
  <c r="I200" i="12"/>
  <c r="P200" i="12"/>
  <c r="T200" i="12"/>
  <c r="U200" i="12"/>
  <c r="V200" i="12"/>
  <c r="X200" i="12"/>
  <c r="X201" i="12"/>
  <c r="Y201" i="12"/>
  <c r="G203" i="12"/>
  <c r="I203" i="12"/>
  <c r="P203" i="12"/>
  <c r="T203" i="12"/>
  <c r="U203" i="12"/>
  <c r="V203" i="12"/>
  <c r="X203" i="12"/>
  <c r="G204" i="12"/>
  <c r="I204" i="12"/>
  <c r="P204" i="12"/>
  <c r="T204" i="12"/>
  <c r="U204" i="12"/>
  <c r="V204" i="12"/>
  <c r="X204" i="12"/>
  <c r="G205" i="12"/>
  <c r="I205" i="12"/>
  <c r="P205" i="12"/>
  <c r="T205" i="12"/>
  <c r="U205" i="12"/>
  <c r="V205" i="12"/>
  <c r="X205" i="12"/>
  <c r="X206" i="12"/>
  <c r="Y206" i="12"/>
  <c r="G208" i="12"/>
  <c r="I208" i="12"/>
  <c r="P208" i="12"/>
  <c r="T208" i="12"/>
  <c r="U208" i="12"/>
  <c r="V208" i="12"/>
  <c r="X208" i="12"/>
  <c r="G209" i="12"/>
  <c r="I209" i="12"/>
  <c r="P209" i="12"/>
  <c r="T209" i="12"/>
  <c r="U209" i="12"/>
  <c r="V209" i="12"/>
  <c r="X209" i="12"/>
  <c r="G210" i="12"/>
  <c r="I210" i="12"/>
  <c r="P210" i="12"/>
  <c r="T210" i="12"/>
  <c r="U210" i="12"/>
  <c r="V210" i="12"/>
  <c r="X210" i="12"/>
  <c r="G211" i="12"/>
  <c r="I211" i="12"/>
  <c r="P211" i="12"/>
  <c r="T211" i="12"/>
  <c r="U211" i="12"/>
  <c r="V211" i="12"/>
  <c r="X211" i="12"/>
  <c r="G212" i="12"/>
  <c r="I212" i="12"/>
  <c r="P212" i="12"/>
  <c r="T212" i="12"/>
  <c r="U212" i="12"/>
  <c r="V212" i="12"/>
  <c r="X212" i="12"/>
  <c r="G213" i="12"/>
  <c r="I213" i="12"/>
  <c r="P213" i="12"/>
  <c r="T213" i="12"/>
  <c r="U213" i="12"/>
  <c r="V213" i="12"/>
  <c r="X213" i="12"/>
  <c r="G214" i="12"/>
  <c r="I214" i="12"/>
  <c r="P214" i="12"/>
  <c r="T214" i="12"/>
  <c r="U214" i="12"/>
  <c r="V214" i="12"/>
  <c r="X214" i="12"/>
  <c r="X215" i="12"/>
  <c r="Y215" i="12"/>
  <c r="G217" i="12"/>
  <c r="I217" i="12"/>
  <c r="P217" i="12"/>
  <c r="T217" i="12"/>
  <c r="U217" i="12"/>
  <c r="V217" i="12"/>
  <c r="X217" i="12"/>
  <c r="G218" i="12"/>
  <c r="I218" i="12"/>
  <c r="P218" i="12"/>
  <c r="T218" i="12"/>
  <c r="U218" i="12"/>
  <c r="V218" i="12"/>
  <c r="X218" i="12"/>
  <c r="G219" i="12"/>
  <c r="I219" i="12"/>
  <c r="P219" i="12"/>
  <c r="T219" i="12"/>
  <c r="U219" i="12"/>
  <c r="V219" i="12"/>
  <c r="X219" i="12"/>
  <c r="G220" i="12"/>
  <c r="I220" i="12"/>
  <c r="P220" i="12"/>
  <c r="T220" i="12"/>
  <c r="U220" i="12"/>
  <c r="V220" i="12"/>
  <c r="X220" i="12"/>
  <c r="G221" i="12"/>
  <c r="I221" i="12"/>
  <c r="P221" i="12"/>
  <c r="T221" i="12"/>
  <c r="U221" i="12"/>
  <c r="V221" i="12"/>
  <c r="X221" i="12"/>
  <c r="G222" i="12"/>
  <c r="I222" i="12"/>
  <c r="P222" i="12"/>
  <c r="T222" i="12"/>
  <c r="U222" i="12"/>
  <c r="V222" i="12"/>
  <c r="X222" i="12"/>
  <c r="G223" i="12"/>
  <c r="I223" i="12"/>
  <c r="P223" i="12"/>
  <c r="T223" i="12"/>
  <c r="U223" i="12"/>
  <c r="V223" i="12"/>
  <c r="X223" i="12"/>
  <c r="X224" i="12"/>
  <c r="Y224" i="12"/>
  <c r="Y226" i="12"/>
  <c r="B1" i="11"/>
  <c r="C1" i="11"/>
  <c r="D1" i="11"/>
  <c r="E1" i="11"/>
  <c r="F1" i="11"/>
  <c r="G1" i="11"/>
  <c r="H1" i="11"/>
  <c r="I1" i="11"/>
  <c r="J1" i="11"/>
  <c r="K1" i="11"/>
  <c r="B3" i="11"/>
  <c r="C3" i="11"/>
  <c r="E3" i="11"/>
  <c r="F3" i="11"/>
  <c r="I3" i="11"/>
  <c r="J3" i="11"/>
  <c r="K3" i="11"/>
  <c r="B4" i="11"/>
  <c r="C4" i="11"/>
  <c r="D4" i="11"/>
  <c r="E4" i="11"/>
  <c r="F4" i="11"/>
  <c r="I4" i="11"/>
  <c r="J4" i="11"/>
  <c r="K4" i="11"/>
  <c r="B5" i="11"/>
  <c r="C5" i="11"/>
  <c r="D5" i="11"/>
  <c r="E5" i="11"/>
  <c r="F5" i="11"/>
  <c r="I5" i="11"/>
  <c r="J5" i="11"/>
  <c r="K5" i="11"/>
  <c r="B6" i="11"/>
  <c r="C6" i="11"/>
  <c r="D6" i="11"/>
  <c r="E6" i="11"/>
  <c r="F6" i="11"/>
  <c r="I6" i="11"/>
  <c r="J6" i="11"/>
  <c r="K6" i="11"/>
  <c r="B7" i="11"/>
  <c r="C7" i="11"/>
  <c r="D7" i="11"/>
  <c r="E7" i="11"/>
  <c r="F7" i="11"/>
  <c r="I7" i="11"/>
  <c r="J7" i="11"/>
  <c r="K7" i="11"/>
  <c r="B8" i="11"/>
  <c r="C8" i="11"/>
  <c r="D8" i="11"/>
  <c r="E8" i="11"/>
  <c r="F8" i="11"/>
  <c r="I8" i="11"/>
  <c r="J8" i="11"/>
  <c r="K8" i="11"/>
  <c r="B9" i="11"/>
  <c r="C9" i="11"/>
  <c r="D9" i="11"/>
  <c r="E9" i="11"/>
  <c r="F9" i="11"/>
  <c r="I9" i="11"/>
  <c r="J9" i="11"/>
  <c r="K9" i="11"/>
  <c r="B10" i="11"/>
  <c r="C10" i="11"/>
  <c r="D10" i="11"/>
  <c r="E10" i="11"/>
  <c r="F10" i="11"/>
  <c r="I10" i="11"/>
  <c r="J10" i="11"/>
  <c r="K10" i="11"/>
  <c r="B11" i="11"/>
  <c r="C11" i="11"/>
  <c r="D11" i="11"/>
  <c r="E11" i="11"/>
  <c r="F11" i="11"/>
  <c r="I11" i="11"/>
  <c r="J11" i="11"/>
  <c r="K11" i="11"/>
  <c r="B12" i="11"/>
  <c r="C12" i="11"/>
  <c r="D12" i="11"/>
  <c r="E12" i="11"/>
  <c r="F12" i="11"/>
  <c r="I12" i="11"/>
  <c r="J12" i="11"/>
  <c r="K12" i="11"/>
  <c r="B13" i="11"/>
  <c r="C13" i="11"/>
  <c r="D13" i="11"/>
  <c r="E13" i="11"/>
  <c r="I13" i="11"/>
  <c r="J13" i="11"/>
  <c r="K13" i="11"/>
  <c r="B14" i="11"/>
  <c r="C14" i="11"/>
  <c r="D14" i="11"/>
  <c r="E14" i="11"/>
  <c r="I14" i="11"/>
  <c r="J14" i="11"/>
  <c r="K14" i="11"/>
  <c r="B15" i="11"/>
  <c r="C15" i="1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Q8" i="9"/>
  <c r="T8" i="9"/>
  <c r="U8" i="9"/>
  <c r="V8" i="9"/>
  <c r="X8" i="9"/>
  <c r="G9" i="9"/>
  <c r="I9" i="9"/>
  <c r="Q9" i="9"/>
  <c r="T9" i="9"/>
  <c r="U9" i="9"/>
  <c r="V9" i="9"/>
  <c r="X9" i="9"/>
  <c r="G10" i="9"/>
  <c r="I10" i="9"/>
  <c r="Q10" i="9"/>
  <c r="T10" i="9"/>
  <c r="U10" i="9"/>
  <c r="V10" i="9"/>
  <c r="X10" i="9"/>
  <c r="G11" i="9"/>
  <c r="I11" i="9"/>
  <c r="Q11" i="9"/>
  <c r="T11" i="9"/>
  <c r="U11" i="9"/>
  <c r="V11" i="9"/>
  <c r="X11" i="9"/>
  <c r="G12" i="9"/>
  <c r="I12" i="9"/>
  <c r="Q12" i="9"/>
  <c r="T12" i="9"/>
  <c r="U12" i="9"/>
  <c r="V12" i="9"/>
  <c r="X12" i="9"/>
  <c r="G13" i="9"/>
  <c r="I13" i="9"/>
  <c r="Q13" i="9"/>
  <c r="T13" i="9"/>
  <c r="U13" i="9"/>
  <c r="V13" i="9"/>
  <c r="X13" i="9"/>
  <c r="G14" i="9"/>
  <c r="I14" i="9"/>
  <c r="Q14" i="9"/>
  <c r="T14" i="9"/>
  <c r="U14" i="9"/>
  <c r="V14" i="9"/>
  <c r="X14" i="9"/>
  <c r="G15" i="9"/>
  <c r="I15" i="9"/>
  <c r="Q15" i="9"/>
  <c r="T15" i="9"/>
  <c r="U15" i="9"/>
  <c r="V15" i="9"/>
  <c r="X15" i="9"/>
  <c r="G16" i="9"/>
  <c r="I16" i="9"/>
  <c r="Q16" i="9"/>
  <c r="T16" i="9"/>
  <c r="U16" i="9"/>
  <c r="V16" i="9"/>
  <c r="X16" i="9"/>
  <c r="G17" i="9"/>
  <c r="I17" i="9"/>
  <c r="Q17" i="9"/>
  <c r="T17" i="9"/>
  <c r="U17" i="9"/>
  <c r="V17" i="9"/>
  <c r="X17" i="9"/>
  <c r="G18" i="9"/>
  <c r="I18" i="9"/>
  <c r="Q18" i="9"/>
  <c r="T18" i="9"/>
  <c r="U18" i="9"/>
  <c r="V18" i="9"/>
  <c r="X18" i="9"/>
  <c r="G19" i="9"/>
  <c r="I19" i="9"/>
  <c r="Q19" i="9"/>
  <c r="T19" i="9"/>
  <c r="U19" i="9"/>
  <c r="V19" i="9"/>
  <c r="X19" i="9"/>
  <c r="G22" i="9"/>
  <c r="I22" i="9"/>
  <c r="Q22" i="9"/>
  <c r="T22" i="9"/>
  <c r="U22" i="9"/>
  <c r="V22" i="9"/>
  <c r="X22" i="9"/>
  <c r="G23" i="9"/>
  <c r="I23" i="9"/>
  <c r="Q23" i="9"/>
  <c r="T23" i="9"/>
  <c r="U23" i="9"/>
  <c r="V23" i="9"/>
  <c r="X23" i="9"/>
  <c r="G24" i="9"/>
  <c r="I24" i="9"/>
  <c r="Q24" i="9"/>
  <c r="T24" i="9"/>
  <c r="U24" i="9"/>
  <c r="V24" i="9"/>
  <c r="X24" i="9"/>
  <c r="G25" i="9"/>
  <c r="I25" i="9"/>
  <c r="Q25" i="9"/>
  <c r="T25" i="9"/>
  <c r="U25" i="9"/>
  <c r="V25" i="9"/>
  <c r="X25" i="9"/>
  <c r="G26" i="9"/>
  <c r="I26" i="9"/>
  <c r="Q26" i="9"/>
  <c r="T26" i="9"/>
  <c r="U26" i="9"/>
  <c r="V26" i="9"/>
  <c r="X26" i="9"/>
  <c r="G27" i="9"/>
  <c r="I27" i="9"/>
  <c r="Q27" i="9"/>
  <c r="T27" i="9"/>
  <c r="U27" i="9"/>
  <c r="V27" i="9"/>
  <c r="X27" i="9"/>
  <c r="G28" i="9"/>
  <c r="I28" i="9"/>
  <c r="Q28" i="9"/>
  <c r="T28" i="9"/>
  <c r="U28" i="9"/>
  <c r="V28" i="9"/>
  <c r="X28" i="9"/>
  <c r="G29" i="9"/>
  <c r="I29" i="9"/>
  <c r="Q29" i="9"/>
  <c r="T29" i="9"/>
  <c r="U29" i="9"/>
  <c r="V29" i="9"/>
  <c r="X29" i="9"/>
  <c r="G30" i="9"/>
  <c r="I30" i="9"/>
  <c r="Q30" i="9"/>
  <c r="T30" i="9"/>
  <c r="U30" i="9"/>
  <c r="V30" i="9"/>
  <c r="X30" i="9"/>
  <c r="G31" i="9"/>
  <c r="I31" i="9"/>
  <c r="Q31" i="9"/>
  <c r="T31" i="9"/>
  <c r="U31" i="9"/>
  <c r="V31" i="9"/>
  <c r="X31" i="9"/>
  <c r="G32" i="9"/>
  <c r="I32" i="9"/>
  <c r="Q32" i="9"/>
  <c r="T32" i="9"/>
  <c r="U32" i="9"/>
  <c r="V32" i="9"/>
  <c r="X32" i="9"/>
  <c r="G33" i="9"/>
  <c r="I33" i="9"/>
  <c r="Q33" i="9"/>
  <c r="T33" i="9"/>
  <c r="U33" i="9"/>
  <c r="V33" i="9"/>
  <c r="X33" i="9"/>
  <c r="G36" i="9"/>
  <c r="I36" i="9"/>
  <c r="Q36" i="9"/>
  <c r="T36" i="9"/>
  <c r="U36" i="9"/>
  <c r="V36" i="9"/>
  <c r="X36" i="9"/>
  <c r="G37" i="9"/>
  <c r="I37" i="9"/>
  <c r="Q37" i="9"/>
  <c r="T37" i="9"/>
  <c r="U37" i="9"/>
  <c r="V37" i="9"/>
  <c r="X37" i="9"/>
  <c r="G38" i="9"/>
  <c r="I38" i="9"/>
  <c r="Q38" i="9"/>
  <c r="T38" i="9"/>
  <c r="U38" i="9"/>
  <c r="V38" i="9"/>
  <c r="X38" i="9"/>
  <c r="G39" i="9"/>
  <c r="I39" i="9"/>
  <c r="Q39" i="9"/>
  <c r="T39" i="9"/>
  <c r="U39" i="9"/>
  <c r="V39" i="9"/>
  <c r="X39" i="9"/>
  <c r="G40" i="9"/>
  <c r="I40" i="9"/>
  <c r="Q40" i="9"/>
  <c r="T40" i="9"/>
  <c r="U40" i="9"/>
  <c r="V40" i="9"/>
  <c r="X40" i="9"/>
  <c r="G41" i="9"/>
  <c r="I41" i="9"/>
  <c r="Q41" i="9"/>
  <c r="T41" i="9"/>
  <c r="U41" i="9"/>
  <c r="V41" i="9"/>
  <c r="X41" i="9"/>
  <c r="G42" i="9"/>
  <c r="I42" i="9"/>
  <c r="Q42" i="9"/>
  <c r="T42" i="9"/>
  <c r="U42" i="9"/>
  <c r="V42" i="9"/>
  <c r="X42" i="9"/>
  <c r="G43" i="9"/>
  <c r="I43" i="9"/>
  <c r="Q43" i="9"/>
  <c r="T43" i="9"/>
  <c r="U43" i="9"/>
  <c r="V43" i="9"/>
  <c r="X43" i="9"/>
  <c r="G44" i="9"/>
  <c r="I44" i="9"/>
  <c r="Q44" i="9"/>
  <c r="T44" i="9"/>
  <c r="U44" i="9"/>
  <c r="V44" i="9"/>
  <c r="X44" i="9"/>
  <c r="G45" i="9"/>
  <c r="I45" i="9"/>
  <c r="Q45" i="9"/>
  <c r="T45" i="9"/>
  <c r="U45" i="9"/>
  <c r="V45" i="9"/>
  <c r="X45" i="9"/>
  <c r="G46" i="9"/>
  <c r="I46" i="9"/>
  <c r="Q46" i="9"/>
  <c r="T46" i="9"/>
  <c r="U46" i="9"/>
  <c r="V46" i="9"/>
  <c r="X46" i="9"/>
  <c r="G47" i="9"/>
  <c r="I47" i="9"/>
  <c r="Q47" i="9"/>
  <c r="T47" i="9"/>
  <c r="U47" i="9"/>
  <c r="V47" i="9"/>
  <c r="X47" i="9"/>
  <c r="G50" i="9"/>
  <c r="I50" i="9"/>
  <c r="Q50" i="9"/>
  <c r="T50" i="9"/>
  <c r="U50" i="9"/>
  <c r="V50" i="9"/>
  <c r="X50" i="9"/>
  <c r="G51" i="9"/>
  <c r="I51" i="9"/>
  <c r="Q51" i="9"/>
  <c r="T51" i="9"/>
  <c r="U51" i="9"/>
  <c r="V51" i="9"/>
  <c r="X51" i="9"/>
  <c r="G52" i="9"/>
  <c r="I52" i="9"/>
  <c r="Q52" i="9"/>
  <c r="T52" i="9"/>
  <c r="U52" i="9"/>
  <c r="V52" i="9"/>
  <c r="X52" i="9"/>
  <c r="G53" i="9"/>
  <c r="I53" i="9"/>
  <c r="Q53" i="9"/>
  <c r="T53" i="9"/>
  <c r="U53" i="9"/>
  <c r="V53" i="9"/>
  <c r="X53" i="9"/>
  <c r="G54" i="9"/>
  <c r="I54" i="9"/>
  <c r="Q54" i="9"/>
  <c r="T54" i="9"/>
  <c r="U54" i="9"/>
  <c r="V54" i="9"/>
  <c r="X54" i="9"/>
  <c r="G55" i="9"/>
  <c r="I55" i="9"/>
  <c r="Q55" i="9"/>
  <c r="T55" i="9"/>
  <c r="U55" i="9"/>
  <c r="V55" i="9"/>
  <c r="X55" i="9"/>
  <c r="G56" i="9"/>
  <c r="I56" i="9"/>
  <c r="Q56" i="9"/>
  <c r="T56" i="9"/>
  <c r="U56" i="9"/>
  <c r="V56" i="9"/>
  <c r="X56" i="9"/>
  <c r="G57" i="9"/>
  <c r="I57" i="9"/>
  <c r="Q57" i="9"/>
  <c r="T57" i="9"/>
  <c r="U57" i="9"/>
  <c r="V57" i="9"/>
  <c r="X57" i="9"/>
  <c r="G58" i="9"/>
  <c r="I58" i="9"/>
  <c r="Q58" i="9"/>
  <c r="T58" i="9"/>
  <c r="U58" i="9"/>
  <c r="V58" i="9"/>
  <c r="X58" i="9"/>
  <c r="G59" i="9"/>
  <c r="I59" i="9"/>
  <c r="Q59" i="9"/>
  <c r="T59" i="9"/>
  <c r="U59" i="9"/>
  <c r="V59" i="9"/>
  <c r="X59" i="9"/>
  <c r="G60" i="9"/>
  <c r="I60" i="9"/>
  <c r="Q60" i="9"/>
  <c r="T60" i="9"/>
  <c r="U60" i="9"/>
  <c r="V60" i="9"/>
  <c r="X60" i="9"/>
  <c r="G61" i="9"/>
  <c r="I61" i="9"/>
  <c r="Q61" i="9"/>
  <c r="T61" i="9"/>
  <c r="U61" i="9"/>
  <c r="V61" i="9"/>
  <c r="X61" i="9"/>
  <c r="G64" i="9"/>
  <c r="I64" i="9"/>
  <c r="R64" i="9"/>
  <c r="T64" i="9"/>
  <c r="U64" i="9"/>
  <c r="V64" i="9"/>
  <c r="X64" i="9"/>
  <c r="G65" i="9"/>
  <c r="I65" i="9"/>
  <c r="R65" i="9"/>
  <c r="T65" i="9"/>
  <c r="U65" i="9"/>
  <c r="V65" i="9"/>
  <c r="X65" i="9"/>
  <c r="G66" i="9"/>
  <c r="I66" i="9"/>
  <c r="R66" i="9"/>
  <c r="T66" i="9"/>
  <c r="U66" i="9"/>
  <c r="V66" i="9"/>
  <c r="X66" i="9"/>
  <c r="G69" i="9"/>
  <c r="I69" i="9"/>
  <c r="R69" i="9"/>
  <c r="T69" i="9"/>
  <c r="U69" i="9"/>
  <c r="V69" i="9"/>
  <c r="X69" i="9"/>
  <c r="G70" i="9"/>
  <c r="I70" i="9"/>
  <c r="R70" i="9"/>
  <c r="T70" i="9"/>
  <c r="U70" i="9"/>
  <c r="V70" i="9"/>
  <c r="X70" i="9"/>
  <c r="G71" i="9"/>
  <c r="I71" i="9"/>
  <c r="R71" i="9"/>
  <c r="T71" i="9"/>
  <c r="U71" i="9"/>
  <c r="V71" i="9"/>
  <c r="X71" i="9"/>
  <c r="G72" i="9"/>
  <c r="I72" i="9"/>
  <c r="R72" i="9"/>
  <c r="T72" i="9"/>
  <c r="U72" i="9"/>
  <c r="V72" i="9"/>
  <c r="X72" i="9"/>
  <c r="G73" i="9"/>
  <c r="I73" i="9"/>
  <c r="R73" i="9"/>
  <c r="T73" i="9"/>
  <c r="U73" i="9"/>
  <c r="V73" i="9"/>
  <c r="X73" i="9"/>
  <c r="G74" i="9"/>
  <c r="I74" i="9"/>
  <c r="R74" i="9"/>
  <c r="T74" i="9"/>
  <c r="U74" i="9"/>
  <c r="V74" i="9"/>
  <c r="X74" i="9"/>
  <c r="G75" i="9"/>
  <c r="I75" i="9"/>
  <c r="R75" i="9"/>
  <c r="T75" i="9"/>
  <c r="U75" i="9"/>
  <c r="V75" i="9"/>
  <c r="X75" i="9"/>
  <c r="G76" i="9"/>
  <c r="I76" i="9"/>
  <c r="R76" i="9"/>
  <c r="T76" i="9"/>
  <c r="U76" i="9"/>
  <c r="V76" i="9"/>
  <c r="X76" i="9"/>
  <c r="G77" i="9"/>
  <c r="I77" i="9"/>
  <c r="R77" i="9"/>
  <c r="T77" i="9"/>
  <c r="U77" i="9"/>
  <c r="V77" i="9"/>
  <c r="X77" i="9"/>
  <c r="G78" i="9"/>
  <c r="I78" i="9"/>
  <c r="R78" i="9"/>
  <c r="T78" i="9"/>
  <c r="U78" i="9"/>
  <c r="V78" i="9"/>
  <c r="X78" i="9"/>
  <c r="G81" i="9"/>
  <c r="I81" i="9"/>
  <c r="R81" i="9"/>
  <c r="T81" i="9"/>
  <c r="U81" i="9"/>
  <c r="V81" i="9"/>
  <c r="X81" i="9"/>
  <c r="G82" i="9"/>
  <c r="I82" i="9"/>
  <c r="R82" i="9"/>
  <c r="T82" i="9"/>
  <c r="U82" i="9"/>
  <c r="V82" i="9"/>
  <c r="X82" i="9"/>
  <c r="G83" i="9"/>
  <c r="I83" i="9"/>
  <c r="R83" i="9"/>
  <c r="T83" i="9"/>
  <c r="U83" i="9"/>
  <c r="V83" i="9"/>
  <c r="X83" i="9"/>
  <c r="G84" i="9"/>
  <c r="I84" i="9"/>
  <c r="R84" i="9"/>
  <c r="T84" i="9"/>
  <c r="U84" i="9"/>
  <c r="V84" i="9"/>
  <c r="X84" i="9"/>
  <c r="G85" i="9"/>
  <c r="I85" i="9"/>
  <c r="R85" i="9"/>
  <c r="T85" i="9"/>
  <c r="U85" i="9"/>
  <c r="V85" i="9"/>
  <c r="X85" i="9"/>
  <c r="G86" i="9"/>
  <c r="I86" i="9"/>
  <c r="R86" i="9"/>
  <c r="T86" i="9"/>
  <c r="U86" i="9"/>
  <c r="V86" i="9"/>
  <c r="X86" i="9"/>
  <c r="G87" i="9"/>
  <c r="I87" i="9"/>
  <c r="R87" i="9"/>
  <c r="T87" i="9"/>
  <c r="U87" i="9"/>
  <c r="V87" i="9"/>
  <c r="X87" i="9"/>
  <c r="G88" i="9"/>
  <c r="I88" i="9"/>
  <c r="R88" i="9"/>
  <c r="T88" i="9"/>
  <c r="U88" i="9"/>
  <c r="V88" i="9"/>
  <c r="X88" i="9"/>
  <c r="G89" i="9"/>
  <c r="I89" i="9"/>
  <c r="R89" i="9"/>
  <c r="T89" i="9"/>
  <c r="U89" i="9"/>
  <c r="V89" i="9"/>
  <c r="X89" i="9"/>
  <c r="G90" i="9"/>
  <c r="I90" i="9"/>
  <c r="R90" i="9"/>
  <c r="T90" i="9"/>
  <c r="U90" i="9"/>
  <c r="V90" i="9"/>
  <c r="X90" i="9"/>
  <c r="G91" i="9"/>
  <c r="I91" i="9"/>
  <c r="R91" i="9"/>
  <c r="T91" i="9"/>
  <c r="U91" i="9"/>
  <c r="V91" i="9"/>
  <c r="X91" i="9"/>
  <c r="G92" i="9"/>
  <c r="I92" i="9"/>
  <c r="R92" i="9"/>
  <c r="T92" i="9"/>
  <c r="U92" i="9"/>
  <c r="V92" i="9"/>
  <c r="X92" i="9"/>
  <c r="G95" i="9"/>
  <c r="I95" i="9"/>
  <c r="R95" i="9"/>
  <c r="T95" i="9"/>
  <c r="U95" i="9"/>
  <c r="V95" i="9"/>
  <c r="X95" i="9"/>
  <c r="G96" i="9"/>
  <c r="I96" i="9"/>
  <c r="R96" i="9"/>
  <c r="T96" i="9"/>
  <c r="U96" i="9"/>
  <c r="V96" i="9"/>
  <c r="X96" i="9"/>
  <c r="G97" i="9"/>
  <c r="I97" i="9"/>
  <c r="R97" i="9"/>
  <c r="T97" i="9"/>
  <c r="U97" i="9"/>
  <c r="V97" i="9"/>
  <c r="X97" i="9"/>
  <c r="G98" i="9"/>
  <c r="I98" i="9"/>
  <c r="R98" i="9"/>
  <c r="T98" i="9"/>
  <c r="U98" i="9"/>
  <c r="V98" i="9"/>
  <c r="X98" i="9"/>
  <c r="G99" i="9"/>
  <c r="I99" i="9"/>
  <c r="R99" i="9"/>
  <c r="T99" i="9"/>
  <c r="U99" i="9"/>
  <c r="V99" i="9"/>
  <c r="X99" i="9"/>
  <c r="G102" i="9"/>
  <c r="I102" i="9"/>
  <c r="S102" i="9"/>
  <c r="T102" i="9"/>
  <c r="U102" i="9"/>
  <c r="V102" i="9"/>
  <c r="X102" i="9"/>
  <c r="G103" i="9"/>
  <c r="I103" i="9"/>
  <c r="S103" i="9"/>
  <c r="T103" i="9"/>
  <c r="U103" i="9"/>
  <c r="V103" i="9"/>
  <c r="X103" i="9"/>
  <c r="G104" i="9"/>
  <c r="I104" i="9"/>
  <c r="S104" i="9"/>
  <c r="T104" i="9"/>
  <c r="U104" i="9"/>
  <c r="V104" i="9"/>
  <c r="X104" i="9"/>
  <c r="G107" i="9"/>
  <c r="I107" i="9"/>
  <c r="P107" i="9"/>
  <c r="T107" i="9"/>
  <c r="U107" i="9"/>
  <c r="V107" i="9"/>
  <c r="X107" i="9"/>
  <c r="G110" i="9"/>
  <c r="I110" i="9"/>
  <c r="P110" i="9"/>
  <c r="T110" i="9"/>
  <c r="U110" i="9"/>
  <c r="V110" i="9"/>
  <c r="X110" i="9"/>
  <c r="G111" i="9"/>
  <c r="I111" i="9"/>
  <c r="P111" i="9"/>
  <c r="T111" i="9"/>
  <c r="U111" i="9"/>
  <c r="V111" i="9"/>
  <c r="X111" i="9"/>
  <c r="G112" i="9"/>
  <c r="I112" i="9"/>
  <c r="P112" i="9"/>
  <c r="T112" i="9"/>
  <c r="U112" i="9"/>
  <c r="V112" i="9"/>
  <c r="X112" i="9"/>
  <c r="G115" i="9"/>
  <c r="I115" i="9"/>
  <c r="P115" i="9"/>
  <c r="T115" i="9"/>
  <c r="U115" i="9"/>
  <c r="V115" i="9"/>
  <c r="X115" i="9"/>
  <c r="G116" i="9"/>
  <c r="I116" i="9"/>
  <c r="P116" i="9"/>
  <c r="T116" i="9"/>
  <c r="U116" i="9"/>
  <c r="V116" i="9"/>
  <c r="X116" i="9"/>
  <c r="G117" i="9"/>
  <c r="I117" i="9"/>
  <c r="P117" i="9"/>
  <c r="T117" i="9"/>
  <c r="U117" i="9"/>
  <c r="V117" i="9"/>
  <c r="X117" i="9"/>
  <c r="G120" i="9"/>
  <c r="I120" i="9"/>
  <c r="P120" i="9"/>
  <c r="T120" i="9"/>
  <c r="U120" i="9"/>
  <c r="V120" i="9"/>
  <c r="X120" i="9"/>
  <c r="G121" i="9"/>
  <c r="I121" i="9"/>
  <c r="P121" i="9"/>
  <c r="T121" i="9"/>
  <c r="U121" i="9"/>
  <c r="V121" i="9"/>
  <c r="X121" i="9"/>
  <c r="G122" i="9"/>
  <c r="I122" i="9"/>
  <c r="P122" i="9"/>
  <c r="T122" i="9"/>
  <c r="U122" i="9"/>
  <c r="V122" i="9"/>
  <c r="X122" i="9"/>
  <c r="G125" i="9"/>
  <c r="I125" i="9"/>
  <c r="P125" i="9"/>
  <c r="T125" i="9"/>
  <c r="U125" i="9"/>
  <c r="V125" i="9"/>
  <c r="X125" i="9"/>
  <c r="G126" i="9"/>
  <c r="I126" i="9"/>
  <c r="P126" i="9"/>
  <c r="T126" i="9"/>
  <c r="U126" i="9"/>
  <c r="V126" i="9"/>
  <c r="X126" i="9"/>
  <c r="G127" i="9"/>
  <c r="I127" i="9"/>
  <c r="P127" i="9"/>
  <c r="T127" i="9"/>
  <c r="U127" i="9"/>
  <c r="V127" i="9"/>
  <c r="X127" i="9"/>
  <c r="G130" i="9"/>
  <c r="I130" i="9"/>
  <c r="P130" i="9"/>
  <c r="T130" i="9"/>
  <c r="U130" i="9"/>
  <c r="V130" i="9"/>
  <c r="X130" i="9"/>
  <c r="G131" i="9"/>
  <c r="I131" i="9"/>
  <c r="P131" i="9"/>
  <c r="T131" i="9"/>
  <c r="U131" i="9"/>
  <c r="V131" i="9"/>
  <c r="X131" i="9"/>
  <c r="G132" i="9"/>
  <c r="I132" i="9"/>
  <c r="P132" i="9"/>
  <c r="T132" i="9"/>
  <c r="U132" i="9"/>
  <c r="V132" i="9"/>
  <c r="X132" i="9"/>
  <c r="G135" i="9"/>
  <c r="I135" i="9"/>
  <c r="P135" i="9"/>
  <c r="T135" i="9"/>
  <c r="U135" i="9"/>
  <c r="V135" i="9"/>
  <c r="X135" i="9"/>
  <c r="G136" i="9"/>
  <c r="I136" i="9"/>
  <c r="P136" i="9"/>
  <c r="T136" i="9"/>
  <c r="U136" i="9"/>
  <c r="V136" i="9"/>
  <c r="X136" i="9"/>
  <c r="G137" i="9"/>
  <c r="I137" i="9"/>
  <c r="P137" i="9"/>
  <c r="T137" i="9"/>
  <c r="U137" i="9"/>
  <c r="V137" i="9"/>
  <c r="X137" i="9"/>
  <c r="G140" i="9"/>
  <c r="I140" i="9"/>
  <c r="P140" i="9"/>
  <c r="T140" i="9"/>
  <c r="U140" i="9"/>
  <c r="V140" i="9"/>
  <c r="X140" i="9"/>
  <c r="G141" i="9"/>
  <c r="I141" i="9"/>
  <c r="P141" i="9"/>
  <c r="T141" i="9"/>
  <c r="U141" i="9"/>
  <c r="V141" i="9"/>
  <c r="X141" i="9"/>
  <c r="G142" i="9"/>
  <c r="I142" i="9"/>
  <c r="P142" i="9"/>
  <c r="T142" i="9"/>
  <c r="U142" i="9"/>
  <c r="V142" i="9"/>
  <c r="X142" i="9"/>
  <c r="G143" i="9"/>
  <c r="I143" i="9"/>
  <c r="P143" i="9"/>
  <c r="T143" i="9"/>
  <c r="U143" i="9"/>
  <c r="V143" i="9"/>
  <c r="X143" i="9"/>
  <c r="G144" i="9"/>
  <c r="I144" i="9"/>
  <c r="P144" i="9"/>
  <c r="T144" i="9"/>
  <c r="U144" i="9"/>
  <c r="V144" i="9"/>
  <c r="X144" i="9"/>
  <c r="G145" i="9"/>
  <c r="I145" i="9"/>
  <c r="P145" i="9"/>
  <c r="T145" i="9"/>
  <c r="U145" i="9"/>
  <c r="V145" i="9"/>
  <c r="X145" i="9"/>
  <c r="G146" i="9"/>
  <c r="I146" i="9"/>
  <c r="P146" i="9"/>
  <c r="T146" i="9"/>
  <c r="U146" i="9"/>
  <c r="V146" i="9"/>
  <c r="X146" i="9"/>
  <c r="G147" i="9"/>
  <c r="I147" i="9"/>
  <c r="P147" i="9"/>
  <c r="T147" i="9"/>
  <c r="U147" i="9"/>
  <c r="V147" i="9"/>
  <c r="X147" i="9"/>
  <c r="G148" i="9"/>
  <c r="I148" i="9"/>
  <c r="P148" i="9"/>
  <c r="T148" i="9"/>
  <c r="U148" i="9"/>
  <c r="V148" i="9"/>
  <c r="X148" i="9"/>
  <c r="G149" i="9"/>
  <c r="I149" i="9"/>
  <c r="P149" i="9"/>
  <c r="T149" i="9"/>
  <c r="U149" i="9"/>
  <c r="V149" i="9"/>
  <c r="X149" i="9"/>
  <c r="G152" i="9"/>
  <c r="I152" i="9"/>
  <c r="P152" i="9"/>
  <c r="T152" i="9"/>
  <c r="U152" i="9"/>
  <c r="V152" i="9"/>
  <c r="X152" i="9"/>
  <c r="G153" i="9"/>
  <c r="I153" i="9"/>
  <c r="P153" i="9"/>
  <c r="T153" i="9"/>
  <c r="U153" i="9"/>
  <c r="V153" i="9"/>
  <c r="X153" i="9"/>
  <c r="G154" i="9"/>
  <c r="I154" i="9"/>
  <c r="P154" i="9"/>
  <c r="T154" i="9"/>
  <c r="U154" i="9"/>
  <c r="V154" i="9"/>
  <c r="X154" i="9"/>
  <c r="G155" i="9"/>
  <c r="I155" i="9"/>
  <c r="P155" i="9"/>
  <c r="T155" i="9"/>
  <c r="U155" i="9"/>
  <c r="V155" i="9"/>
  <c r="X155" i="9"/>
  <c r="G156" i="9"/>
  <c r="I156" i="9"/>
  <c r="P156" i="9"/>
  <c r="T156" i="9"/>
  <c r="U156" i="9"/>
  <c r="V156" i="9"/>
  <c r="X156" i="9"/>
  <c r="G157" i="9"/>
  <c r="I157" i="9"/>
  <c r="P157" i="9"/>
  <c r="T157" i="9"/>
  <c r="U157" i="9"/>
  <c r="V157" i="9"/>
  <c r="X157" i="9"/>
  <c r="G158" i="9"/>
  <c r="I158" i="9"/>
  <c r="P158" i="9"/>
  <c r="T158" i="9"/>
  <c r="U158" i="9"/>
  <c r="V158" i="9"/>
  <c r="X158" i="9"/>
  <c r="G161" i="9"/>
  <c r="I161" i="9"/>
  <c r="P161" i="9"/>
  <c r="T161" i="9"/>
  <c r="U161" i="9"/>
  <c r="V161" i="9"/>
  <c r="X161" i="9"/>
  <c r="G162" i="9"/>
  <c r="I162" i="9"/>
  <c r="P162" i="9"/>
  <c r="T162" i="9"/>
  <c r="U162" i="9"/>
  <c r="V162" i="9"/>
  <c r="X162" i="9"/>
  <c r="G163" i="9"/>
  <c r="I163" i="9"/>
  <c r="P163" i="9"/>
  <c r="T163" i="9"/>
  <c r="U163" i="9"/>
  <c r="V163" i="9"/>
  <c r="X163" i="9"/>
  <c r="G164" i="9"/>
  <c r="I164" i="9"/>
  <c r="P164" i="9"/>
  <c r="T164" i="9"/>
  <c r="U164" i="9"/>
  <c r="V164" i="9"/>
  <c r="X164" i="9"/>
  <c r="G165" i="9"/>
  <c r="I165" i="9"/>
  <c r="P165" i="9"/>
  <c r="T165" i="9"/>
  <c r="U165" i="9"/>
  <c r="V165" i="9"/>
  <c r="X165" i="9"/>
  <c r="G166" i="9"/>
  <c r="I166" i="9"/>
  <c r="P166" i="9"/>
  <c r="T166" i="9"/>
  <c r="U166" i="9"/>
  <c r="V166" i="9"/>
  <c r="X166" i="9"/>
  <c r="G167" i="9"/>
  <c r="I167" i="9"/>
  <c r="P167" i="9"/>
  <c r="T167" i="9"/>
  <c r="U167" i="9"/>
  <c r="V167" i="9"/>
  <c r="X167" i="9"/>
  <c r="G170" i="9"/>
  <c r="I170" i="9"/>
  <c r="P170" i="9"/>
  <c r="T170" i="9"/>
  <c r="U170" i="9"/>
  <c r="V170" i="9"/>
  <c r="X170" i="9"/>
  <c r="G171" i="9"/>
  <c r="I171" i="9"/>
  <c r="P171" i="9"/>
  <c r="T171" i="9"/>
  <c r="U171" i="9"/>
  <c r="V171" i="9"/>
  <c r="X171" i="9"/>
  <c r="G172" i="9"/>
  <c r="I172" i="9"/>
  <c r="P172" i="9"/>
  <c r="T172" i="9"/>
  <c r="U172" i="9"/>
  <c r="V172" i="9"/>
  <c r="X172" i="9"/>
  <c r="G173" i="9"/>
  <c r="I173" i="9"/>
  <c r="P173" i="9"/>
  <c r="T173" i="9"/>
  <c r="U173" i="9"/>
  <c r="V173" i="9"/>
  <c r="X173" i="9"/>
  <c r="G174" i="9"/>
  <c r="I174" i="9"/>
  <c r="P174" i="9"/>
  <c r="T174" i="9"/>
  <c r="U174" i="9"/>
  <c r="V174" i="9"/>
  <c r="X174" i="9"/>
  <c r="G175" i="9"/>
  <c r="I175" i="9"/>
  <c r="P175" i="9"/>
  <c r="T175" i="9"/>
  <c r="U175" i="9"/>
  <c r="V175" i="9"/>
  <c r="X175" i="9"/>
  <c r="G176" i="9"/>
  <c r="I176" i="9"/>
  <c r="P176" i="9"/>
  <c r="T176" i="9"/>
  <c r="U176" i="9"/>
  <c r="V176" i="9"/>
  <c r="X176" i="9"/>
  <c r="G179" i="9"/>
  <c r="I179" i="9"/>
  <c r="P179" i="9"/>
  <c r="T179" i="9"/>
  <c r="U179" i="9"/>
  <c r="V179" i="9"/>
  <c r="X179" i="9"/>
  <c r="G180" i="9"/>
  <c r="I180" i="9"/>
  <c r="P180" i="9"/>
  <c r="T180" i="9"/>
  <c r="U180" i="9"/>
  <c r="V180" i="9"/>
  <c r="X180" i="9"/>
  <c r="G181" i="9"/>
  <c r="I181" i="9"/>
  <c r="P181" i="9"/>
  <c r="T181" i="9"/>
  <c r="U181" i="9"/>
  <c r="V181" i="9"/>
  <c r="X181" i="9"/>
  <c r="G182" i="9"/>
  <c r="I182" i="9"/>
  <c r="P182" i="9"/>
  <c r="T182" i="9"/>
  <c r="U182" i="9"/>
  <c r="V182" i="9"/>
  <c r="X182" i="9"/>
  <c r="G183" i="9"/>
  <c r="I183" i="9"/>
  <c r="P183" i="9"/>
  <c r="T183" i="9"/>
  <c r="U183" i="9"/>
  <c r="V183" i="9"/>
  <c r="X183" i="9"/>
  <c r="G184" i="9"/>
  <c r="I184" i="9"/>
  <c r="P184" i="9"/>
  <c r="T184" i="9"/>
  <c r="U184" i="9"/>
  <c r="V184" i="9"/>
  <c r="X184" i="9"/>
  <c r="G185" i="9"/>
  <c r="I185" i="9"/>
  <c r="P185" i="9"/>
  <c r="T185" i="9"/>
  <c r="U185" i="9"/>
  <c r="V185" i="9"/>
  <c r="X185" i="9"/>
  <c r="G188" i="9"/>
  <c r="I188" i="9"/>
  <c r="P188" i="9"/>
  <c r="S188" i="9"/>
  <c r="T188" i="9"/>
  <c r="U188" i="9"/>
  <c r="V188" i="9"/>
  <c r="X188" i="9"/>
  <c r="G189" i="9"/>
  <c r="I189" i="9"/>
  <c r="P189" i="9"/>
  <c r="S189" i="9"/>
  <c r="T189" i="9"/>
  <c r="U189" i="9"/>
  <c r="V189" i="9"/>
  <c r="X189" i="9"/>
  <c r="G190" i="9"/>
  <c r="I190" i="9"/>
  <c r="P190" i="9"/>
  <c r="S190" i="9"/>
  <c r="T190" i="9"/>
  <c r="U190" i="9"/>
  <c r="V190" i="9"/>
  <c r="X190" i="9"/>
  <c r="G193" i="9"/>
  <c r="I193" i="9"/>
  <c r="P193" i="9"/>
  <c r="S193" i="9"/>
  <c r="T193" i="9"/>
  <c r="U193" i="9"/>
  <c r="V193" i="9"/>
  <c r="X193" i="9"/>
  <c r="G194" i="9"/>
  <c r="I194" i="9"/>
  <c r="P194" i="9"/>
  <c r="S194" i="9"/>
  <c r="T194" i="9"/>
  <c r="U194" i="9"/>
  <c r="V194" i="9"/>
  <c r="X194" i="9"/>
  <c r="G195" i="9"/>
  <c r="I195" i="9"/>
  <c r="P195" i="9"/>
  <c r="S195" i="9"/>
  <c r="T195" i="9"/>
  <c r="U195" i="9"/>
  <c r="V195" i="9"/>
  <c r="X195" i="9"/>
  <c r="G198" i="9"/>
  <c r="I198" i="9"/>
  <c r="P198" i="9"/>
  <c r="T198" i="9"/>
  <c r="U198" i="9"/>
  <c r="V198" i="9"/>
  <c r="X198" i="9"/>
  <c r="G199" i="9"/>
  <c r="I199" i="9"/>
  <c r="P199" i="9"/>
  <c r="T199" i="9"/>
  <c r="U199" i="9"/>
  <c r="V199" i="9"/>
  <c r="X199" i="9"/>
  <c r="G200" i="9"/>
  <c r="I200" i="9"/>
  <c r="P200" i="9"/>
  <c r="T200" i="9"/>
  <c r="U200" i="9"/>
  <c r="V200" i="9"/>
  <c r="X200" i="9"/>
  <c r="G202" i="9"/>
  <c r="I202" i="9"/>
  <c r="P202" i="9"/>
  <c r="T202" i="9"/>
  <c r="U202" i="9"/>
  <c r="V202" i="9"/>
  <c r="X202" i="9"/>
  <c r="G203" i="9"/>
  <c r="I203" i="9"/>
  <c r="P203" i="9"/>
  <c r="T203" i="9"/>
  <c r="U203" i="9"/>
  <c r="V203" i="9"/>
  <c r="X203" i="9"/>
  <c r="G204" i="9"/>
  <c r="I204" i="9"/>
  <c r="P204" i="9"/>
  <c r="T204" i="9"/>
  <c r="U204" i="9"/>
  <c r="V204" i="9"/>
  <c r="X204" i="9"/>
  <c r="G206" i="9"/>
  <c r="I206" i="9"/>
  <c r="P206" i="9"/>
  <c r="T206" i="9"/>
  <c r="U206" i="9"/>
  <c r="V206" i="9"/>
  <c r="X206" i="9"/>
  <c r="G207" i="9"/>
  <c r="I207" i="9"/>
  <c r="P207" i="9"/>
  <c r="T207" i="9"/>
  <c r="U207" i="9"/>
  <c r="V207" i="9"/>
  <c r="X207" i="9"/>
  <c r="G208" i="9"/>
  <c r="I208" i="9"/>
  <c r="P208" i="9"/>
  <c r="T208" i="9"/>
  <c r="U208" i="9"/>
  <c r="V208" i="9"/>
  <c r="X208" i="9"/>
  <c r="G209" i="9"/>
  <c r="I209" i="9"/>
  <c r="P209" i="9"/>
  <c r="T209" i="9"/>
  <c r="U209" i="9"/>
  <c r="V209" i="9"/>
  <c r="X209" i="9"/>
  <c r="G210" i="9"/>
  <c r="I210" i="9"/>
  <c r="P210" i="9"/>
  <c r="T210" i="9"/>
  <c r="U210" i="9"/>
  <c r="V210" i="9"/>
  <c r="X210" i="9"/>
  <c r="G211" i="9"/>
  <c r="I211" i="9"/>
  <c r="P211" i="9"/>
  <c r="T211" i="9"/>
  <c r="U211" i="9"/>
  <c r="V211" i="9"/>
  <c r="X211" i="9"/>
  <c r="G212" i="9"/>
  <c r="I212" i="9"/>
  <c r="P212" i="9"/>
  <c r="T212" i="9"/>
  <c r="U212" i="9"/>
  <c r="V212" i="9"/>
  <c r="X212" i="9"/>
  <c r="G214" i="9"/>
  <c r="I214" i="9"/>
  <c r="P214" i="9"/>
  <c r="T214" i="9"/>
  <c r="U214" i="9"/>
  <c r="V214" i="9"/>
  <c r="X214" i="9"/>
  <c r="G215" i="9"/>
  <c r="I215" i="9"/>
  <c r="P215" i="9"/>
  <c r="T215" i="9"/>
  <c r="U215" i="9"/>
  <c r="V215" i="9"/>
  <c r="X215" i="9"/>
  <c r="G216" i="9"/>
  <c r="I216" i="9"/>
  <c r="P216" i="9"/>
  <c r="T216" i="9"/>
  <c r="U216" i="9"/>
  <c r="V216" i="9"/>
  <c r="X216" i="9"/>
  <c r="G217" i="9"/>
  <c r="I217" i="9"/>
  <c r="P217" i="9"/>
  <c r="T217" i="9"/>
  <c r="U217" i="9"/>
  <c r="V217" i="9"/>
  <c r="X217" i="9"/>
  <c r="G218" i="9"/>
  <c r="I218" i="9"/>
  <c r="P218" i="9"/>
  <c r="T218" i="9"/>
  <c r="U218" i="9"/>
  <c r="V218" i="9"/>
  <c r="X218" i="9"/>
  <c r="G219" i="9"/>
  <c r="I219" i="9"/>
  <c r="P219" i="9"/>
  <c r="T219" i="9"/>
  <c r="U219" i="9"/>
  <c r="V219" i="9"/>
  <c r="X219" i="9"/>
  <c r="G220" i="9"/>
  <c r="I220" i="9"/>
  <c r="P220" i="9"/>
  <c r="T220" i="9"/>
  <c r="U220" i="9"/>
  <c r="V220" i="9"/>
  <c r="X220" i="9"/>
</calcChain>
</file>

<file path=xl/sharedStrings.xml><?xml version="1.0" encoding="utf-8"?>
<sst xmlns="http://schemas.openxmlformats.org/spreadsheetml/2006/main" count="4012" uniqueCount="206">
  <si>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</si>
  <si>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</si>
  <si>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</si>
  <si>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</si>
  <si>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</si>
  <si>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</si>
  <si>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</si>
  <si>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</si>
  <si>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</si>
  <si>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</si>
  <si>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</si>
  <si>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</si>
  <si>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</si>
  <si>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</si>
  <si>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</si>
  <si>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</si>
  <si>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</si>
  <si>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</si>
  <si>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</si>
  <si>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</si>
  <si>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</si>
  <si>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</si>
  <si>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</si>
  <si>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</si>
  <si>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</si>
  <si>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</si>
  <si>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</si>
  <si>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</si>
  <si>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</si>
  <si>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</si>
  <si>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</si>
  <si>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</si>
  <si>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</si>
  <si>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</si>
  <si>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</si>
  <si>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</si>
  <si>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</si>
  <si>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</si>
  <si>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</si>
  <si>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</si>
  <si>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</si>
  <si>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</si>
  <si>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</si>
  <si>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</si>
  <si>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</si>
  <si>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</si>
  <si>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</si>
  <si>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</si>
  <si>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</si>
  <si>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</si>
  <si>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</si>
  <si>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</si>
  <si>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</si>
  <si>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</si>
  <si>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</si>
  <si>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</si>
  <si>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</si>
  <si>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</si>
  <si>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</si>
  <si>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</si>
  <si>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</si>
  <si>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</si>
  <si>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</si>
  <si>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</si>
  <si>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</si>
  <si>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</si>
  <si>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</si>
  <si>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</si>
  <si>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</si>
  <si>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</si>
  <si>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</si>
  <si>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</si>
  <si>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</si>
  <si>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</si>
  <si>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</si>
  <si>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</si>
  <si>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</si>
  <si>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</si>
  <si>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</si>
  <si>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</si>
  <si>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</si>
  <si>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</si>
  <si>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</si>
  <si>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</si>
  <si>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</si>
  <si>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</si>
  <si>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</si>
  <si>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</si>
  <si>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</si>
  <si>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</si>
  <si>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</si>
  <si>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</si>
  <si>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</si>
  <si>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</si>
  <si>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</si>
  <si>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</si>
  <si>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</si>
  <si>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</si>
  <si>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</si>
  <si>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</si>
  <si>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</si>
  <si>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</si>
  <si>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</si>
  <si>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</si>
  <si>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</si>
  <si>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</si>
  <si>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</si>
  <si>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2001 12 27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</si>
  <si>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</si>
  <si>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</si>
  <si>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</si>
  <si>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</si>
  <si>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</si>
  <si>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</si>
  <si>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</si>
  <si>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</si>
  <si>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</si>
  <si>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</si>
  <si>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</si>
  <si>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</si>
  <si>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</si>
  <si>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</si>
  <si>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</si>
  <si>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</si>
  <si>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</si>
  <si>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</si>
  <si>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</si>
  <si>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</si>
  <si>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</si>
  <si>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</si>
  <si>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</si>
  <si>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</si>
  <si>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</si>
  <si>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</si>
  <si>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</si>
  <si>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</si>
  <si>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</si>
  <si>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</si>
  <si>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</si>
  <si>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</si>
  <si>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</si>
  <si>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</si>
  <si>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</si>
  <si>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</si>
  <si>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</si>
  <si>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</si>
  <si>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</si>
  <si>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</si>
  <si>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</si>
  <si>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</si>
  <si>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</si>
  <si>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</si>
  <si>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</si>
  <si>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</si>
  <si>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</si>
  <si>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</si>
  <si>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</si>
  <si>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</si>
  <si>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</si>
  <si>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</si>
  <si>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</si>
  <si>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</si>
  <si>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</si>
  <si>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</si>
  <si>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</si>
  <si>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</si>
  <si>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</si>
  <si>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</si>
  <si>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</si>
  <si>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</si>
  <si>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</si>
  <si>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</si>
  <si>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</si>
  <si>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</si>
  <si>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</si>
  <si>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</si>
  <si>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</si>
  <si>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</si>
  <si>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</si>
  <si>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</si>
  <si>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</si>
  <si>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</si>
  <si>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</si>
  <si>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</si>
  <si>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</si>
  <si>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</si>
  <si>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</si>
  <si>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</si>
  <si>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</si>
  <si>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</si>
  <si>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</si>
  <si>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</si>
  <si>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</si>
  <si>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</si>
  <si>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</si>
  <si>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</si>
  <si>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</si>
  <si>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</si>
  <si>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Apr02-Oct02 Station 2 is Aeco plus $0.01 c/gj as per Natsource</t>
  </si>
  <si>
    <t>Jan02-Mar02 Station 2 is Aeco plus $0.04 c/gj as per Natsource</t>
  </si>
  <si>
    <t>CND BA RATE</t>
  </si>
  <si>
    <t>US BA RATE</t>
  </si>
  <si>
    <t>Jan02-Mar02 Hunt Index Premioum $0.01 US/MM as per Natsource</t>
  </si>
  <si>
    <t>MM/D</t>
  </si>
  <si>
    <t>Value $CND</t>
  </si>
  <si>
    <t>Jan Aeco Phys Market as per Engage Quote - Curve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</si>
</sst>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2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0" fontId="0" fillId="3" borderId="0" xfId="0" applyFill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3.2" x14ac:dyDescent="0.25"/>
  <cols>
    <col min="1" max="1" width="11.6640625" bestFit="1" customWidth="1"/>
    <col min="2" max="3" width="11.6640625" customWidth="1"/>
  </cols>
  <sheetData>
    <row r="2" spans="1:3" x14ac:dyDescent="0.25">
      <c r="A2" s="82" t="s">
        <v>89</v>
      </c>
      <c r="B2" s="82" t="s">
        <v>90</v>
      </c>
      <c r="C2" s="82" t="s">
        <v>91</v>
      </c>
    </row>
    <row r="4" spans="1:3" x14ac:dyDescent="0.25">
      <c r="A4" s="83" t="s">
        <v>16</v>
      </c>
      <c r="B4" s="85" t="s">
        <v>16</v>
      </c>
      <c r="C4" s="88" t="s">
        <v>16</v>
      </c>
    </row>
    <row r="5" spans="1:3" x14ac:dyDescent="0.25">
      <c r="A5" s="83" t="s">
        <v>19</v>
      </c>
      <c r="B5" s="85" t="s">
        <v>19</v>
      </c>
      <c r="C5" s="88" t="s">
        <v>19</v>
      </c>
    </row>
    <row r="6" spans="1:3" x14ac:dyDescent="0.25">
      <c r="A6" s="83" t="s">
        <v>20</v>
      </c>
      <c r="B6" s="85" t="s">
        <v>20</v>
      </c>
      <c r="C6" s="88" t="s">
        <v>20</v>
      </c>
    </row>
    <row r="7" spans="1:3" x14ac:dyDescent="0.25">
      <c r="A7" s="83" t="s">
        <v>21</v>
      </c>
      <c r="B7" s="85" t="s">
        <v>21</v>
      </c>
      <c r="C7" s="88" t="s">
        <v>21</v>
      </c>
    </row>
    <row r="8" spans="1:3" x14ac:dyDescent="0.25">
      <c r="A8" s="83" t="s">
        <v>22</v>
      </c>
      <c r="B8" s="85" t="s">
        <v>22</v>
      </c>
      <c r="C8" s="88" t="s">
        <v>22</v>
      </c>
    </row>
    <row r="9" spans="1:3" x14ac:dyDescent="0.25">
      <c r="A9" s="83" t="s">
        <v>24</v>
      </c>
      <c r="B9" s="85" t="s">
        <v>24</v>
      </c>
      <c r="C9" s="88" t="s">
        <v>24</v>
      </c>
    </row>
    <row r="10" spans="1:3" x14ac:dyDescent="0.25">
      <c r="A10" s="83" t="s">
        <v>25</v>
      </c>
      <c r="B10" s="85" t="s">
        <v>25</v>
      </c>
      <c r="C10" s="88" t="s">
        <v>25</v>
      </c>
    </row>
    <row r="11" spans="1:3" x14ac:dyDescent="0.25">
      <c r="A11" s="83" t="s">
        <v>27</v>
      </c>
      <c r="B11" s="85" t="s">
        <v>27</v>
      </c>
      <c r="C11" s="88" t="s">
        <v>27</v>
      </c>
    </row>
    <row r="12" spans="1:3" x14ac:dyDescent="0.25">
      <c r="A12" s="83" t="s">
        <v>28</v>
      </c>
      <c r="B12" s="85" t="s">
        <v>28</v>
      </c>
      <c r="C12" s="88" t="s">
        <v>28</v>
      </c>
    </row>
    <row r="13" spans="1:3" x14ac:dyDescent="0.25">
      <c r="A13" s="83" t="s">
        <v>29</v>
      </c>
      <c r="B13" s="85" t="s">
        <v>29</v>
      </c>
      <c r="C13" s="88" t="s">
        <v>29</v>
      </c>
    </row>
    <row r="14" spans="1:3" x14ac:dyDescent="0.25">
      <c r="A14" s="83" t="s">
        <v>30</v>
      </c>
      <c r="B14" s="85" t="s">
        <v>30</v>
      </c>
      <c r="C14" s="88" t="s">
        <v>30</v>
      </c>
    </row>
    <row r="15" spans="1:3" x14ac:dyDescent="0.25">
      <c r="A15" s="83" t="s">
        <v>31</v>
      </c>
      <c r="B15" s="86"/>
      <c r="C15" s="83" t="s">
        <v>31</v>
      </c>
    </row>
    <row r="16" spans="1:3" x14ac:dyDescent="0.25">
      <c r="A16" s="83" t="s">
        <v>32</v>
      </c>
      <c r="B16" s="85" t="s">
        <v>32</v>
      </c>
      <c r="C16" s="88" t="s">
        <v>32</v>
      </c>
    </row>
    <row r="17" spans="1:5" x14ac:dyDescent="0.25">
      <c r="A17" s="83" t="s">
        <v>33</v>
      </c>
      <c r="B17" s="85" t="s">
        <v>33</v>
      </c>
      <c r="C17" s="88" t="s">
        <v>33</v>
      </c>
    </row>
    <row r="18" spans="1:5" x14ac:dyDescent="0.25">
      <c r="A18" s="83" t="s">
        <v>34</v>
      </c>
      <c r="B18" s="85" t="s">
        <v>34</v>
      </c>
      <c r="C18" s="88" t="s">
        <v>34</v>
      </c>
    </row>
    <row r="19" spans="1:5" x14ac:dyDescent="0.25">
      <c r="A19" s="83" t="s">
        <v>35</v>
      </c>
      <c r="B19" s="86"/>
      <c r="C19" s="83" t="s">
        <v>35</v>
      </c>
    </row>
    <row r="20" spans="1:5" x14ac:dyDescent="0.25">
      <c r="A20" s="83" t="s">
        <v>36</v>
      </c>
      <c r="B20" s="85" t="s">
        <v>36</v>
      </c>
      <c r="C20" s="88" t="s">
        <v>36</v>
      </c>
    </row>
    <row r="21" spans="1:5" x14ac:dyDescent="0.25">
      <c r="A21" s="84"/>
      <c r="B21" s="85" t="s">
        <v>51</v>
      </c>
      <c r="C21" s="85" t="s">
        <v>51</v>
      </c>
    </row>
    <row r="22" spans="1:5" x14ac:dyDescent="0.25">
      <c r="A22" s="83" t="s">
        <v>52</v>
      </c>
      <c r="B22" s="85" t="s">
        <v>52</v>
      </c>
      <c r="C22" s="88" t="s">
        <v>52</v>
      </c>
    </row>
    <row r="23" spans="1:5" x14ac:dyDescent="0.25">
      <c r="A23" s="83" t="s">
        <v>82</v>
      </c>
      <c r="B23" s="86"/>
      <c r="C23" s="83" t="s">
        <v>82</v>
      </c>
    </row>
    <row r="24" spans="1:5" x14ac:dyDescent="0.25">
      <c r="A24" s="83" t="s">
        <v>53</v>
      </c>
      <c r="B24" s="85" t="s">
        <v>53</v>
      </c>
      <c r="C24" s="88" t="s">
        <v>53</v>
      </c>
    </row>
    <row r="25" spans="1:5" x14ac:dyDescent="0.25">
      <c r="A25" s="83" t="s">
        <v>37</v>
      </c>
      <c r="B25" s="85" t="s">
        <v>37</v>
      </c>
      <c r="C25" s="88" t="s">
        <v>37</v>
      </c>
    </row>
    <row r="26" spans="1:5" x14ac:dyDescent="0.25">
      <c r="A26" s="83" t="s">
        <v>38</v>
      </c>
      <c r="B26" s="85" t="s">
        <v>38</v>
      </c>
      <c r="C26" s="88" t="s">
        <v>38</v>
      </c>
      <c r="E26" s="70"/>
    </row>
    <row r="27" spans="1:5" x14ac:dyDescent="0.25">
      <c r="A27" s="84"/>
      <c r="B27" s="85" t="s">
        <v>40</v>
      </c>
      <c r="C27" s="85" t="s">
        <v>40</v>
      </c>
      <c r="E27" s="70"/>
    </row>
    <row r="28" spans="1:5" x14ac:dyDescent="0.25">
      <c r="A28" s="83" t="s">
        <v>41</v>
      </c>
      <c r="B28" s="85" t="s">
        <v>41</v>
      </c>
      <c r="C28" s="88" t="s">
        <v>41</v>
      </c>
      <c r="E28" s="70"/>
    </row>
    <row r="29" spans="1:5" x14ac:dyDescent="0.25">
      <c r="A29" s="84"/>
      <c r="B29" s="87" t="s">
        <v>42</v>
      </c>
      <c r="C29" s="87" t="s">
        <v>42</v>
      </c>
      <c r="E29" s="70"/>
    </row>
    <row r="30" spans="1:5" x14ac:dyDescent="0.25">
      <c r="A30" s="83" t="s">
        <v>43</v>
      </c>
      <c r="B30" s="87" t="s">
        <v>44</v>
      </c>
      <c r="C30" s="89" t="s">
        <v>44</v>
      </c>
    </row>
    <row r="31" spans="1:5" x14ac:dyDescent="0.25">
      <c r="A31" s="83" t="s">
        <v>45</v>
      </c>
      <c r="B31" s="87" t="s">
        <v>45</v>
      </c>
      <c r="C31" s="89" t="s">
        <v>45</v>
      </c>
    </row>
    <row r="32" spans="1:5" x14ac:dyDescent="0.25">
      <c r="A32" s="83" t="s">
        <v>46</v>
      </c>
      <c r="B32" s="86"/>
      <c r="C32" s="83" t="s">
        <v>46</v>
      </c>
    </row>
    <row r="33" spans="1:3" x14ac:dyDescent="0.25">
      <c r="A33" s="84"/>
      <c r="B33" s="87" t="s">
        <v>47</v>
      </c>
      <c r="C33" s="87" t="s">
        <v>47</v>
      </c>
    </row>
    <row r="34" spans="1:3" x14ac:dyDescent="0.25">
      <c r="A34" s="83"/>
      <c r="B34" s="87" t="s">
        <v>48</v>
      </c>
      <c r="C34" s="87" t="s">
        <v>48</v>
      </c>
    </row>
    <row r="35" spans="1:3" x14ac:dyDescent="0.25">
      <c r="A35" s="83" t="s">
        <v>88</v>
      </c>
      <c r="B35" s="86"/>
      <c r="C35" s="83" t="s">
        <v>88</v>
      </c>
    </row>
    <row r="36" spans="1:3" x14ac:dyDescent="0.25">
      <c r="A36" s="55"/>
    </row>
    <row r="37" spans="1:3" x14ac:dyDescent="0.25">
      <c r="A37" s="55"/>
    </row>
    <row r="38" spans="1:3" x14ac:dyDescent="0.25">
      <c r="A38" s="55"/>
    </row>
    <row r="39" spans="1:3" x14ac:dyDescent="0.25">
      <c r="A39" s="55"/>
    </row>
    <row r="40" spans="1:3" x14ac:dyDescent="0.25">
      <c r="A40" s="55"/>
    </row>
    <row r="41" spans="1:3" x14ac:dyDescent="0.25">
      <c r="A41" s="55"/>
    </row>
    <row r="42" spans="1:3" x14ac:dyDescent="0.25">
      <c r="A42" s="55"/>
    </row>
    <row r="43" spans="1:3" x14ac:dyDescent="0.25">
      <c r="A43" s="55"/>
    </row>
    <row r="44" spans="1:3" x14ac:dyDescent="0.25">
      <c r="A44" s="55"/>
    </row>
    <row r="45" spans="1:3" x14ac:dyDescent="0.25">
      <c r="A45" s="55"/>
    </row>
    <row r="46" spans="1:3" x14ac:dyDescent="0.25">
      <c r="A46" s="55"/>
    </row>
    <row r="47" spans="1:3" x14ac:dyDescent="0.25">
      <c r="A47" s="55"/>
    </row>
    <row r="48" spans="1:3" x14ac:dyDescent="0.25">
      <c r="A48" s="55"/>
    </row>
    <row r="49" spans="1:1" x14ac:dyDescent="0.25">
      <c r="A49" s="55"/>
    </row>
    <row r="50" spans="1:1" x14ac:dyDescent="0.25">
      <c r="A50" s="55"/>
    </row>
    <row r="51" spans="1:1" x14ac:dyDescent="0.25">
      <c r="A51" s="55"/>
    </row>
    <row r="52" spans="1:1" x14ac:dyDescent="0.25">
      <c r="A52" s="55"/>
    </row>
    <row r="53" spans="1:1" x14ac:dyDescent="0.25">
      <c r="A53" s="55"/>
    </row>
    <row r="54" spans="1:1" x14ac:dyDescent="0.25">
      <c r="A54" s="55"/>
    </row>
    <row r="55" spans="1:1" x14ac:dyDescent="0.25">
      <c r="A55" s="55"/>
    </row>
    <row r="56" spans="1:1" x14ac:dyDescent="0.25">
      <c r="A56" s="55"/>
    </row>
    <row r="57" spans="1:1" x14ac:dyDescent="0.25">
      <c r="A57" s="55"/>
    </row>
    <row r="58" spans="1:1" x14ac:dyDescent="0.25">
      <c r="A58" s="55"/>
    </row>
    <row r="59" spans="1:1" x14ac:dyDescent="0.25">
      <c r="A59" s="55"/>
    </row>
    <row r="60" spans="1:1" x14ac:dyDescent="0.25">
      <c r="A60" s="55"/>
    </row>
    <row r="61" spans="1:1" x14ac:dyDescent="0.25">
      <c r="A61" s="55"/>
    </row>
    <row r="62" spans="1:1" x14ac:dyDescent="0.25">
      <c r="A62" s="55"/>
    </row>
    <row r="63" spans="1:1" x14ac:dyDescent="0.25">
      <c r="A63" s="55"/>
    </row>
    <row r="64" spans="1:1" x14ac:dyDescent="0.25">
      <c r="A64" s="55"/>
    </row>
    <row r="65" spans="1:1" x14ac:dyDescent="0.25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3.2" x14ac:dyDescent="0.25"/>
  <cols>
    <col min="1" max="1" width="10.88671875" customWidth="1"/>
    <col min="2" max="2" width="12" customWidth="1"/>
    <col min="3" max="3" width="12" hidden="1" customWidth="1"/>
    <col min="4" max="4" width="6.33203125" hidden="1" customWidth="1"/>
    <col min="5" max="6" width="10.88671875" customWidth="1"/>
    <col min="9" max="9" width="10.109375" bestFit="1" customWidth="1"/>
    <col min="10" max="10" width="12.109375" customWidth="1"/>
    <col min="11" max="12" width="10.88671875" customWidth="1"/>
    <col min="15" max="15" width="8.88671875" customWidth="1"/>
  </cols>
  <sheetData>
    <row r="3" spans="1:12" x14ac:dyDescent="0.25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5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5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5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5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5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5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5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5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5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5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5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5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5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5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5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5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5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5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5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5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5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5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5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5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5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5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5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5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5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5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5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5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5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5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5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5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5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5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5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5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5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5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5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5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5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5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5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5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5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5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5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5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5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5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5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5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5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5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5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5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5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5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5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5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5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5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5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5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5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5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5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5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5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5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5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5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5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5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5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5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5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5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5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5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5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5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5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5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5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5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5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5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5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5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5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5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5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5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5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5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5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5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5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5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5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5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5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5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5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5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5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5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5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5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5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5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5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5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5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5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5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5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5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5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5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5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5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5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5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5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5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5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5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5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5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5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5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5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5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5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5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5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5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5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5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5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5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5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5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5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5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5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5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5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5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5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5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5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5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5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5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5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5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5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5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5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5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5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5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5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5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5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5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5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5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5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5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5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5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5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5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5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5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5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5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5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5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5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5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5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5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5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5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5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5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5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5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5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5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5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5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5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5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5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5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5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5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5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5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5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5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5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5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5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5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5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5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5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5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5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5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5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5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5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5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5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5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5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5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5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5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5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5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5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5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5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5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5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5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5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5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5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5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5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5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5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5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5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5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5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5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5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5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5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5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5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5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5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5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5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5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5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5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5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5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5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5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5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5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5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5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5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5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5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5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5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5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5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5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5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5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5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5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5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5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5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5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5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5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5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5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5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5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5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5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5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5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5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5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5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5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5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5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5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5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5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5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5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5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5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5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5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5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5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5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5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5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5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5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5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5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5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5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5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5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5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5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5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5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5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5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5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5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5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5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5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5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5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5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5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5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5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5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5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5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5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5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5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5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5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5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5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5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5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5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5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5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5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5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5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5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5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5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5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5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5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5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5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5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5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5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5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5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5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5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5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5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5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5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5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5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5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5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5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5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5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5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5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5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5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5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5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5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5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5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5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5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5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5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5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5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5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5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5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5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5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5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5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5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5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5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5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5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5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5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5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5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5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5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5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5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5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5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5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5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5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5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5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5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5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5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5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5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5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5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5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5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5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5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5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5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5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5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5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5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5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5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5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54687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6" width="13" style="54" customWidth="1"/>
    <col min="7" max="7" width="13" style="1" customWidth="1"/>
    <col min="8" max="9" width="8.88671875" style="2" hidden="1" customWidth="1"/>
    <col min="10" max="10" width="10.6640625" style="3" hidden="1" customWidth="1"/>
    <col min="11" max="11" width="10.6640625" style="4" hidden="1" customWidth="1"/>
    <col min="12" max="12" width="10.6640625" style="4" customWidth="1"/>
    <col min="13" max="13" width="8.33203125" style="5" hidden="1" customWidth="1"/>
    <col min="14" max="14" width="14.6640625" style="5" hidden="1" customWidth="1"/>
    <col min="15" max="15" width="14.6640625" style="2" hidden="1" customWidth="1"/>
    <col min="16" max="16" width="14.6640625" style="2" customWidth="1"/>
    <col min="17" max="17" width="13" style="6" customWidth="1"/>
    <col min="18" max="18" width="12.33203125" style="21" customWidth="1"/>
    <col min="19" max="19" width="10.5546875" style="21" customWidth="1"/>
    <col min="20" max="16384" width="38.5546875" style="6"/>
  </cols>
  <sheetData>
    <row r="1" spans="1:19" x14ac:dyDescent="0.25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5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5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5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5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5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5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5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5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5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5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5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5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5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5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5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5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5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5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5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5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5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5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5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5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5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5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5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5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5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5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5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5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5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5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5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5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5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5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5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5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5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5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5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5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5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5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5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5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5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5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5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5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5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5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5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5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5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5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5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5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5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5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5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5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5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5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5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5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5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5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5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5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5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5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5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5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5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5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5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5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5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5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5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5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5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5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5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5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5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5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5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5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5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5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5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5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5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5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5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5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5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5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5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5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5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5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5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5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5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5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5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5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5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5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5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5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5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5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5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5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5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5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5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5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5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5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5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5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5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5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5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5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5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5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5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5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5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5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5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5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5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5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5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5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5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5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5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5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5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5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5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5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5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5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5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5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5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5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5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5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5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5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5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5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5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5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5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5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5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5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5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5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5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5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5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5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5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5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5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5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5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5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5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5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5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5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5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5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5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5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5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5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5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5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5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5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5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5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5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5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5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5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5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5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5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5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5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5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5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5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5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5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5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5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5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5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5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5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5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5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5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5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5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5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5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5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5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5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5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5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5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5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5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5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5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5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5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5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5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5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5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5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5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5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5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5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5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5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5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5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5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5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5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5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5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5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5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5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5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5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5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5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5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5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5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5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5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5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5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5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5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5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5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5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5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5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5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5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5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5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5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5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5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5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5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5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5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5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5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5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5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5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5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5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5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5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5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5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5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5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5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5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5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5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5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5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5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5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5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5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5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5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5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5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5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5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5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5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5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5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5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5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5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5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5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5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5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5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5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5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5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5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5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5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5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5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5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5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5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5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5">
      <c r="K2780" s="48"/>
    </row>
    <row r="2781" spans="11:11" x14ac:dyDescent="0.25">
      <c r="K2781" s="48"/>
    </row>
    <row r="2782" spans="11:11" x14ac:dyDescent="0.25">
      <c r="K2782" s="48"/>
    </row>
    <row r="4022" spans="1:19" s="29" customFormat="1" x14ac:dyDescent="0.25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5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5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5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5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5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5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5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5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5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5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5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5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5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5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5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5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5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5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5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5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5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5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5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5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5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5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5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5">
      <c r="N4519" s="38"/>
    </row>
    <row r="4520" spans="14:14" x14ac:dyDescent="0.25">
      <c r="N4520" s="38"/>
    </row>
    <row r="4521" spans="14:14" x14ac:dyDescent="0.25">
      <c r="N4521" s="38"/>
    </row>
    <row r="4522" spans="14:14" x14ac:dyDescent="0.25">
      <c r="N4522" s="38"/>
    </row>
    <row r="4591" spans="14:14" x14ac:dyDescent="0.25">
      <c r="N4591" s="37"/>
    </row>
    <row r="4592" spans="14:14" x14ac:dyDescent="0.25">
      <c r="N4592" s="37"/>
    </row>
    <row r="4593" spans="14:14" x14ac:dyDescent="0.25">
      <c r="N4593" s="37"/>
    </row>
    <row r="4594" spans="14:14" x14ac:dyDescent="0.25">
      <c r="N4594" s="37"/>
    </row>
    <row r="4607" spans="14:14" x14ac:dyDescent="0.25">
      <c r="N4607" s="32"/>
    </row>
    <row r="4608" spans="14:14" x14ac:dyDescent="0.25">
      <c r="N4608" s="32"/>
    </row>
    <row r="4609" spans="14:14" x14ac:dyDescent="0.25">
      <c r="N4609" s="32"/>
    </row>
    <row r="4610" spans="14:14" x14ac:dyDescent="0.25">
      <c r="N4610" s="32"/>
    </row>
    <row r="4615" spans="14:14" x14ac:dyDescent="0.25">
      <c r="N4615" s="36"/>
    </row>
    <row r="4616" spans="14:14" x14ac:dyDescent="0.25">
      <c r="N4616" s="36"/>
    </row>
    <row r="4617" spans="14:14" x14ac:dyDescent="0.25">
      <c r="N4617" s="36"/>
    </row>
    <row r="4618" spans="14:14" x14ac:dyDescent="0.25">
      <c r="N4618" s="36"/>
    </row>
    <row r="4619" spans="14:14" x14ac:dyDescent="0.25">
      <c r="N4619" s="35"/>
    </row>
    <row r="4620" spans="14:14" x14ac:dyDescent="0.25">
      <c r="N4620" s="35"/>
    </row>
    <row r="4621" spans="14:14" x14ac:dyDescent="0.25">
      <c r="N4621" s="35"/>
    </row>
    <row r="4622" spans="14:14" x14ac:dyDescent="0.25">
      <c r="N4622" s="35"/>
    </row>
    <row r="4665" spans="14:14" x14ac:dyDescent="0.25">
      <c r="N4665" s="32"/>
    </row>
    <row r="4666" spans="14:14" x14ac:dyDescent="0.25">
      <c r="N4666" s="32"/>
    </row>
    <row r="4667" spans="14:14" x14ac:dyDescent="0.25">
      <c r="N4667" s="32"/>
    </row>
    <row r="4668" spans="14:14" x14ac:dyDescent="0.25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54687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6" width="13" style="54" customWidth="1"/>
    <col min="7" max="7" width="13" style="1" customWidth="1"/>
    <col min="8" max="9" width="8.88671875" style="2" hidden="1" customWidth="1"/>
    <col min="10" max="10" width="10.6640625" style="3" hidden="1" customWidth="1"/>
    <col min="11" max="11" width="10.6640625" style="4" hidden="1" customWidth="1"/>
    <col min="12" max="12" width="10.6640625" style="4" customWidth="1"/>
    <col min="13" max="13" width="8.33203125" style="5" hidden="1" customWidth="1"/>
    <col min="14" max="14" width="14.6640625" style="5" hidden="1" customWidth="1"/>
    <col min="15" max="15" width="14.6640625" style="2" hidden="1" customWidth="1"/>
    <col min="16" max="16" width="14.6640625" style="2" customWidth="1"/>
    <col min="17" max="17" width="13" style="6" customWidth="1"/>
    <col min="18" max="18" width="12.33203125" style="21" customWidth="1"/>
    <col min="19" max="19" width="10.5546875" style="21" customWidth="1"/>
    <col min="20" max="16384" width="38.5546875" style="6"/>
  </cols>
  <sheetData>
    <row r="1" spans="1:19" x14ac:dyDescent="0.25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5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5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5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5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5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5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5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5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5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5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5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5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5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5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5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5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5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5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5">
      <c r="A20" s="55"/>
      <c r="B20" s="55"/>
      <c r="C20" s="55"/>
      <c r="D20" s="55"/>
      <c r="G20" s="64"/>
      <c r="L20" s="66"/>
    </row>
    <row r="21" spans="1:15" x14ac:dyDescent="0.25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5">
      <c r="A22" s="55"/>
      <c r="B22" s="55"/>
      <c r="C22" s="55"/>
      <c r="D22" s="55"/>
      <c r="G22" s="64"/>
      <c r="L22" s="66"/>
    </row>
    <row r="23" spans="1:15" x14ac:dyDescent="0.25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5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5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5">
      <c r="A26" s="55"/>
      <c r="B26" s="55"/>
      <c r="C26" s="55"/>
      <c r="D26" s="55"/>
      <c r="G26" s="64"/>
      <c r="L26" s="66"/>
    </row>
    <row r="27" spans="1:15" x14ac:dyDescent="0.25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5">
      <c r="A28" s="55"/>
      <c r="B28" s="55"/>
      <c r="C28" s="55"/>
      <c r="D28" s="55"/>
      <c r="G28" s="64"/>
      <c r="L28" s="66"/>
    </row>
    <row r="29" spans="1:15" x14ac:dyDescent="0.25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5">
      <c r="A30" s="55"/>
      <c r="B30" s="55"/>
      <c r="C30" s="55"/>
      <c r="D30" s="55"/>
      <c r="G30" s="64"/>
      <c r="L30" s="66"/>
    </row>
    <row r="31" spans="1:15" x14ac:dyDescent="0.25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5">
      <c r="A32" s="55"/>
      <c r="B32" s="55"/>
      <c r="C32" s="55"/>
      <c r="D32" s="55"/>
      <c r="G32" s="64"/>
      <c r="L32" s="66"/>
    </row>
    <row r="33" spans="1:15" x14ac:dyDescent="0.25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5">
      <c r="A34" s="55"/>
      <c r="B34" s="55"/>
      <c r="C34" s="55"/>
      <c r="D34" s="55"/>
      <c r="G34" s="64"/>
      <c r="L34" s="66"/>
    </row>
    <row r="35" spans="1:15" x14ac:dyDescent="0.25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5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5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5">
      <c r="A38" s="55"/>
      <c r="B38" s="55"/>
      <c r="C38" s="55"/>
      <c r="D38" s="55"/>
      <c r="G38" s="64"/>
      <c r="L38" s="66"/>
    </row>
    <row r="39" spans="1:15" x14ac:dyDescent="0.25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5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5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5">
      <c r="A42" s="55"/>
      <c r="B42" s="55"/>
      <c r="C42" s="55"/>
      <c r="D42" s="55"/>
      <c r="G42" s="64"/>
      <c r="L42" s="66"/>
    </row>
    <row r="43" spans="1:15" x14ac:dyDescent="0.25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5">
      <c r="A44" s="55"/>
      <c r="B44" s="55"/>
      <c r="C44" s="55"/>
      <c r="D44" s="55"/>
      <c r="G44" s="64"/>
      <c r="L44" s="66"/>
    </row>
    <row r="45" spans="1:15" x14ac:dyDescent="0.25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5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5">
      <c r="A47" s="55"/>
      <c r="B47" s="55"/>
      <c r="C47" s="55"/>
      <c r="D47" s="55"/>
      <c r="G47" s="64"/>
      <c r="L47" s="66"/>
    </row>
    <row r="48" spans="1:15" x14ac:dyDescent="0.25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5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5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5">
      <c r="A51" s="55"/>
      <c r="B51" s="55"/>
      <c r="C51" s="55"/>
      <c r="D51" s="55"/>
      <c r="G51" s="64"/>
      <c r="L51" s="66"/>
    </row>
    <row r="52" spans="1:15" x14ac:dyDescent="0.25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5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5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5">
      <c r="G55" s="64"/>
      <c r="L55" s="66"/>
    </row>
    <row r="56" spans="1:15" x14ac:dyDescent="0.25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5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5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5">
      <c r="G59" s="64"/>
      <c r="L59" s="66"/>
    </row>
    <row r="60" spans="1:15" x14ac:dyDescent="0.25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5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5">
      <c r="G62" s="64"/>
      <c r="L62" s="66"/>
    </row>
    <row r="63" spans="1:15" x14ac:dyDescent="0.25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5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5">
      <c r="G65" s="64"/>
      <c r="L65" s="66"/>
    </row>
    <row r="66" spans="1:15" x14ac:dyDescent="0.25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5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5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5">
      <c r="K2507" s="48"/>
    </row>
    <row r="2508" spans="11:11" x14ac:dyDescent="0.25">
      <c r="K2508" s="48"/>
    </row>
    <row r="2509" spans="11:11" x14ac:dyDescent="0.25">
      <c r="K2509" s="48"/>
    </row>
    <row r="3749" spans="1:19" s="29" customFormat="1" x14ac:dyDescent="0.25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5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5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5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5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5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5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5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5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5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5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5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5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5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5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5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5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5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5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5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5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5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5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5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5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5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5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5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5">
      <c r="N4246" s="38"/>
    </row>
    <row r="4247" spans="14:14" x14ac:dyDescent="0.25">
      <c r="N4247" s="38"/>
    </row>
    <row r="4248" spans="14:14" x14ac:dyDescent="0.25">
      <c r="N4248" s="38"/>
    </row>
    <row r="4249" spans="14:14" x14ac:dyDescent="0.25">
      <c r="N4249" s="38"/>
    </row>
    <row r="4318" spans="14:14" x14ac:dyDescent="0.25">
      <c r="N4318" s="37"/>
    </row>
    <row r="4319" spans="14:14" x14ac:dyDescent="0.25">
      <c r="N4319" s="37"/>
    </row>
    <row r="4320" spans="14:14" x14ac:dyDescent="0.25">
      <c r="N4320" s="37"/>
    </row>
    <row r="4321" spans="14:14" x14ac:dyDescent="0.25">
      <c r="N4321" s="37"/>
    </row>
    <row r="4334" spans="14:14" x14ac:dyDescent="0.25">
      <c r="N4334" s="32"/>
    </row>
    <row r="4335" spans="14:14" x14ac:dyDescent="0.25">
      <c r="N4335" s="32"/>
    </row>
    <row r="4336" spans="14:14" x14ac:dyDescent="0.25">
      <c r="N4336" s="32"/>
    </row>
    <row r="4337" spans="14:14" x14ac:dyDescent="0.25">
      <c r="N4337" s="32"/>
    </row>
    <row r="4342" spans="14:14" x14ac:dyDescent="0.25">
      <c r="N4342" s="36"/>
    </row>
    <row r="4343" spans="14:14" x14ac:dyDescent="0.25">
      <c r="N4343" s="36"/>
    </row>
    <row r="4344" spans="14:14" x14ac:dyDescent="0.25">
      <c r="N4344" s="36"/>
    </row>
    <row r="4345" spans="14:14" x14ac:dyDescent="0.25">
      <c r="N4345" s="36"/>
    </row>
    <row r="4346" spans="14:14" x14ac:dyDescent="0.25">
      <c r="N4346" s="35"/>
    </row>
    <row r="4347" spans="14:14" x14ac:dyDescent="0.25">
      <c r="N4347" s="35"/>
    </row>
    <row r="4348" spans="14:14" x14ac:dyDescent="0.25">
      <c r="N4348" s="35"/>
    </row>
    <row r="4349" spans="14:14" x14ac:dyDescent="0.25">
      <c r="N4349" s="35"/>
    </row>
    <row r="4392" spans="14:14" x14ac:dyDescent="0.25">
      <c r="N4392" s="32"/>
    </row>
    <row r="4393" spans="14:14" x14ac:dyDescent="0.25">
      <c r="N4393" s="32"/>
    </row>
    <row r="4394" spans="14:14" x14ac:dyDescent="0.25">
      <c r="N4394" s="32"/>
    </row>
    <row r="4395" spans="14:14" x14ac:dyDescent="0.25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6640625" defaultRowHeight="13.2" x14ac:dyDescent="0.25"/>
  <cols>
    <col min="1" max="1" width="20.6640625" style="53" customWidth="1"/>
    <col min="2" max="2" width="8.109375" style="53" customWidth="1"/>
    <col min="3" max="3" width="4.88671875" style="53" customWidth="1"/>
    <col min="4" max="4" width="17.6640625" style="53" customWidth="1"/>
    <col min="5" max="7" width="12.6640625" style="54" customWidth="1"/>
    <col min="8" max="9" width="12.6640625" style="1" customWidth="1"/>
    <col min="10" max="10" width="11.5546875" style="4" customWidth="1"/>
    <col min="11" max="11" width="8.33203125" style="5" hidden="1" customWidth="1"/>
    <col min="12" max="12" width="14.6640625" style="5" hidden="1" customWidth="1"/>
    <col min="13" max="13" width="14.6640625" style="2" hidden="1" customWidth="1"/>
    <col min="14" max="14" width="12.6640625" style="2" customWidth="1"/>
    <col min="15" max="23" width="12.6640625" style="6" customWidth="1"/>
    <col min="24" max="24" width="15.6640625" style="6" bestFit="1" customWidth="1"/>
    <col min="25" max="16384" width="12.6640625" style="6"/>
  </cols>
  <sheetData>
    <row r="1" spans="1:24" ht="17.399999999999999" x14ac:dyDescent="0.3">
      <c r="A1" s="108" t="s">
        <v>103</v>
      </c>
    </row>
    <row r="3" spans="1:24" ht="17.399999999999999" x14ac:dyDescent="0.3">
      <c r="A3" s="587">
        <f ca="1">TODAY()</f>
        <v>37287</v>
      </c>
    </row>
    <row r="5" spans="1:24" x14ac:dyDescent="0.25"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</row>
    <row r="6" spans="1:24" x14ac:dyDescent="0.25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5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5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2.2635024818067802</v>
      </c>
      <c r="R8" s="595" t="s">
        <v>104</v>
      </c>
      <c r="S8" s="595" t="s">
        <v>104</v>
      </c>
      <c r="T8" s="596">
        <f>VLOOKUP($E8,MIDS!$A$2:$I$17,MIDS!$I$1)</f>
        <v>1.59644923256968</v>
      </c>
      <c r="U8" s="597">
        <f>VLOOKUP($E8,MIDS!$A$2:$K$17,MIDS!$K$1)+0.01</f>
        <v>3.0222127726219801E-2</v>
      </c>
      <c r="V8" s="598">
        <f t="shared" ref="V8:V19" ca="1" si="0">(1+$U8/2)^(-($W8-$A$3)/(365.25/2))</f>
        <v>0.99958946063842724</v>
      </c>
      <c r="W8" s="592">
        <v>37292</v>
      </c>
      <c r="X8" s="599">
        <f ca="1">($Q8-$N8)*$G8*$I8*$T8*$V8</f>
        <v>438153.18729993759</v>
      </c>
    </row>
    <row r="9" spans="1:24" x14ac:dyDescent="0.25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2.1390000000000002</v>
      </c>
      <c r="R9" s="595" t="s">
        <v>104</v>
      </c>
      <c r="S9" s="595" t="s">
        <v>104</v>
      </c>
      <c r="T9" s="596">
        <f>VLOOKUP($E9,MIDS!$A$2:$I$17,MIDS!$I$1)</f>
        <v>1.59681326943571</v>
      </c>
      <c r="U9" s="597">
        <f>VLOOKUP($E9,MIDS!$A$2:$K$17,MIDS!$K$1)+0.01</f>
        <v>2.9704021480161998E-2</v>
      </c>
      <c r="V9" s="598">
        <f t="shared" ca="1" si="0"/>
        <v>0.99733954864116547</v>
      </c>
      <c r="W9" s="592">
        <v>37320</v>
      </c>
      <c r="X9" s="599">
        <f t="shared" ref="X9:X61" ca="1" si="3">($Q9-$N9)*$G9*$I9*$T9*$V9</f>
        <v>422708.02276078379</v>
      </c>
    </row>
    <row r="10" spans="1:24" x14ac:dyDescent="0.25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2.16</v>
      </c>
      <c r="R10" s="595" t="s">
        <v>104</v>
      </c>
      <c r="S10" s="595" t="s">
        <v>104</v>
      </c>
      <c r="T10" s="596">
        <f>VLOOKUP($E10,MIDS!$A$2:$I$17,MIDS!$I$1)</f>
        <v>1.5969193634294601</v>
      </c>
      <c r="U10" s="597">
        <f>VLOOKUP($E10,MIDS!$A$2:$K$17,MIDS!$K$1)+0.01</f>
        <v>2.95478266788003E-2</v>
      </c>
      <c r="V10" s="598">
        <f t="shared" ca="1" si="0"/>
        <v>0.99487361537426189</v>
      </c>
      <c r="W10" s="592">
        <v>37351</v>
      </c>
      <c r="X10" s="599">
        <f t="shared" ca="1" si="3"/>
        <v>461701.00349731045</v>
      </c>
    </row>
    <row r="11" spans="1:24" x14ac:dyDescent="0.25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2.12</v>
      </c>
      <c r="R11" s="595" t="s">
        <v>104</v>
      </c>
      <c r="S11" s="595" t="s">
        <v>104</v>
      </c>
      <c r="T11" s="596">
        <f>VLOOKUP($E11,MIDS!$A$2:$I$17,MIDS!$I$1)</f>
        <v>1.5970706148904601</v>
      </c>
      <c r="U11" s="597">
        <f>VLOOKUP($E11,MIDS!$A$2:$K$17,MIDS!$K$1)+0.01</f>
        <v>2.9465203353672899E-2</v>
      </c>
      <c r="V11" s="598">
        <f t="shared" ca="1" si="0"/>
        <v>0.99250047458434332</v>
      </c>
      <c r="W11" s="592">
        <v>37381</v>
      </c>
      <c r="X11" s="599">
        <f t="shared" ca="1" si="3"/>
        <v>455293.8955820353</v>
      </c>
    </row>
    <row r="12" spans="1:24" x14ac:dyDescent="0.25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2.1710000000000003</v>
      </c>
      <c r="R12" s="595" t="s">
        <v>104</v>
      </c>
      <c r="S12" s="595" t="s">
        <v>104</v>
      </c>
      <c r="T12" s="596">
        <f>VLOOKUP($E12,MIDS!$A$2:$I$17,MIDS!$I$1)</f>
        <v>1.5970208995271298</v>
      </c>
      <c r="U12" s="597">
        <f>VLOOKUP($E12,MIDS!$A$2:$K$17,MIDS!$K$1)+0.01</f>
        <v>2.9621431119364099E-2</v>
      </c>
      <c r="V12" s="598">
        <f t="shared" ca="1" si="0"/>
        <v>0.98998741855037553</v>
      </c>
      <c r="W12" s="592">
        <v>37412</v>
      </c>
      <c r="X12" s="599">
        <f t="shared" ca="1" si="3"/>
        <v>456767.11482748279</v>
      </c>
    </row>
    <row r="13" spans="1:24" x14ac:dyDescent="0.25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2.23</v>
      </c>
      <c r="R13" s="595" t="s">
        <v>104</v>
      </c>
      <c r="S13" s="595" t="s">
        <v>104</v>
      </c>
      <c r="T13" s="596">
        <f>VLOOKUP($E13,MIDS!$A$2:$I$17,MIDS!$I$1)</f>
        <v>1.5968376306888898</v>
      </c>
      <c r="U13" s="597">
        <f>VLOOKUP($E13,MIDS!$A$2:$K$17,MIDS!$K$1)+0.01</f>
        <v>2.9782866485935602E-2</v>
      </c>
      <c r="V13" s="598">
        <f t="shared" ca="1" si="0"/>
        <v>0.98753268853850185</v>
      </c>
      <c r="W13" s="592">
        <v>37442</v>
      </c>
      <c r="X13" s="599">
        <f t="shared" ca="1" si="3"/>
        <v>426930.96210095834</v>
      </c>
    </row>
    <row r="14" spans="1:24" x14ac:dyDescent="0.25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2.2780000000000005</v>
      </c>
      <c r="R14" s="595" t="s">
        <v>104</v>
      </c>
      <c r="S14" s="595" t="s">
        <v>104</v>
      </c>
      <c r="T14" s="596">
        <f>VLOOKUP($E14,MIDS!$A$2:$I$17,MIDS!$I$1)</f>
        <v>1.5965785466956899</v>
      </c>
      <c r="U14" s="597">
        <f>VLOOKUP($E14,MIDS!$A$2:$K$17,MIDS!$K$1)+0.01</f>
        <v>3.0115677340742698E-2</v>
      </c>
      <c r="V14" s="598">
        <f t="shared" ca="1" si="0"/>
        <v>0.9848934692163317</v>
      </c>
      <c r="W14" s="592">
        <v>37473</v>
      </c>
      <c r="X14" s="599">
        <f t="shared" ca="1" si="3"/>
        <v>428213.10540734587</v>
      </c>
    </row>
    <row r="15" spans="1:24" x14ac:dyDescent="0.25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2.3230000000000004</v>
      </c>
      <c r="R15" s="595" t="s">
        <v>104</v>
      </c>
      <c r="S15" s="595" t="s">
        <v>104</v>
      </c>
      <c r="T15" s="596">
        <f>VLOOKUP($E15,MIDS!$A$2:$I$17,MIDS!$I$1)</f>
        <v>1.5961971721563299</v>
      </c>
      <c r="U15" s="597">
        <f>VLOOKUP($E15,MIDS!$A$2:$K$17,MIDS!$K$1)+0.01</f>
        <v>3.0742085948406397E-2</v>
      </c>
      <c r="V15" s="598">
        <f t="shared" ca="1" si="0"/>
        <v>0.98203793263818473</v>
      </c>
      <c r="W15" s="592">
        <v>37504</v>
      </c>
      <c r="X15" s="599">
        <f t="shared" ca="1" si="3"/>
        <v>415936.66658899502</v>
      </c>
    </row>
    <row r="16" spans="1:24" x14ac:dyDescent="0.25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2.3330000000000002</v>
      </c>
      <c r="R16" s="595" t="s">
        <v>104</v>
      </c>
      <c r="S16" s="595" t="s">
        <v>104</v>
      </c>
      <c r="T16" s="596">
        <f>VLOOKUP($E16,MIDS!$A$2:$I$17,MIDS!$I$1)</f>
        <v>1.5956986585221398</v>
      </c>
      <c r="U16" s="597">
        <f>VLOOKUP($E16,MIDS!$A$2:$K$17,MIDS!$K$1)+0.01</f>
        <v>3.1368494688978898E-2</v>
      </c>
      <c r="V16" s="598">
        <f t="shared" ca="1" si="0"/>
        <v>0.97917168648141972</v>
      </c>
      <c r="W16" s="592">
        <v>37534</v>
      </c>
      <c r="X16" s="599">
        <f t="shared" ca="1" si="3"/>
        <v>398875.61771755922</v>
      </c>
    </row>
    <row r="17" spans="1:24" x14ac:dyDescent="0.25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2.3680000000000003</v>
      </c>
      <c r="R17" s="595" t="s">
        <v>104</v>
      </c>
      <c r="S17" s="595" t="s">
        <v>104</v>
      </c>
      <c r="T17" s="596">
        <f>VLOOKUP($E17,MIDS!$A$2:$I$17,MIDS!$I$1)</f>
        <v>1.5952104403564999</v>
      </c>
      <c r="U17" s="597">
        <f>VLOOKUP($E17,MIDS!$A$2:$K$17,MIDS!$K$1)+0.01</f>
        <v>3.20676251371321E-2</v>
      </c>
      <c r="V17" s="598">
        <f t="shared" ca="1" si="0"/>
        <v>0.97607701527540414</v>
      </c>
      <c r="W17" s="592">
        <v>37565</v>
      </c>
      <c r="X17" s="599">
        <f t="shared" ca="1" si="3"/>
        <v>402296.55674714549</v>
      </c>
    </row>
    <row r="18" spans="1:24" x14ac:dyDescent="0.25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2.7130000000000001</v>
      </c>
      <c r="R18" s="595" t="s">
        <v>104</v>
      </c>
      <c r="S18" s="595" t="s">
        <v>104</v>
      </c>
      <c r="T18" s="596">
        <f>VLOOKUP($E18,MIDS!$A$2:$I$17,MIDS!$I$1)</f>
        <v>1.59470017928268</v>
      </c>
      <c r="U18" s="597">
        <f>VLOOKUP($E18,MIDS!$A$2:$K$17,MIDS!$K$1)+0.01</f>
        <v>3.2921416939496899E-2</v>
      </c>
      <c r="V18" s="598">
        <f t="shared" ca="1" si="0"/>
        <v>0.97284039761289243</v>
      </c>
      <c r="W18" s="592">
        <v>37595</v>
      </c>
      <c r="X18" s="599">
        <f t="shared" ca="1" si="3"/>
        <v>307624.06155117601</v>
      </c>
    </row>
    <row r="19" spans="1:24" x14ac:dyDescent="0.25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2.903</v>
      </c>
      <c r="R19" s="595" t="s">
        <v>104</v>
      </c>
      <c r="S19" s="595" t="s">
        <v>104</v>
      </c>
      <c r="T19" s="596">
        <f>VLOOKUP($E19,MIDS!$A$2:$I$17,MIDS!$I$1)</f>
        <v>1.5941346928967399</v>
      </c>
      <c r="U19" s="597">
        <f>VLOOKUP($E19,MIDS!$A$2:$K$17,MIDS!$K$1)+0.01</f>
        <v>3.3747667305658501E-2</v>
      </c>
      <c r="V19" s="598">
        <f t="shared" ca="1" si="0"/>
        <v>0.96941649259240725</v>
      </c>
      <c r="W19" s="592">
        <v>37626</v>
      </c>
      <c r="X19" s="599">
        <f t="shared" ca="1" si="3"/>
        <v>271138.06382408674</v>
      </c>
    </row>
    <row r="20" spans="1:24" x14ac:dyDescent="0.25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5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5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2.2635024818067802</v>
      </c>
      <c r="R22" s="595" t="s">
        <v>104</v>
      </c>
      <c r="S22" s="595" t="s">
        <v>104</v>
      </c>
      <c r="T22" s="596">
        <f>VLOOKUP($E22,MIDS!$A$2:$I$17,MIDS!$I$1)</f>
        <v>1.59644923256968</v>
      </c>
      <c r="U22" s="597">
        <f>VLOOKUP($E22,MIDS!$A$2:$K$17,MIDS!$K$1)+0.01</f>
        <v>3.0222127726219801E-2</v>
      </c>
      <c r="V22" s="598">
        <f t="shared" ref="V22:V33" ca="1" si="4">(1+$U22/2)^(-($W22-$A$3)/(365.25/2))</f>
        <v>0.99958946063842724</v>
      </c>
      <c r="W22" s="592">
        <v>37292</v>
      </c>
      <c r="X22" s="599">
        <f t="shared" ca="1" si="3"/>
        <v>799674.99684992456</v>
      </c>
    </row>
    <row r="23" spans="1:24" x14ac:dyDescent="0.25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2.1390000000000002</v>
      </c>
      <c r="R23" s="595" t="s">
        <v>104</v>
      </c>
      <c r="S23" s="595" t="s">
        <v>104</v>
      </c>
      <c r="T23" s="596">
        <f>VLOOKUP($E23,MIDS!$A$2:$I$17,MIDS!$I$1)</f>
        <v>1.59681326943571</v>
      </c>
      <c r="U23" s="597">
        <f>VLOOKUP($E23,MIDS!$A$2:$K$17,MIDS!$K$1)+0.01</f>
        <v>2.9704021480161998E-2</v>
      </c>
      <c r="V23" s="598">
        <f t="shared" ca="1" si="4"/>
        <v>0.99733954864116547</v>
      </c>
      <c r="W23" s="592">
        <v>37320</v>
      </c>
      <c r="X23" s="599">
        <f t="shared" ca="1" si="3"/>
        <v>776343.5993719598</v>
      </c>
    </row>
    <row r="24" spans="1:24" x14ac:dyDescent="0.25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2.16</v>
      </c>
      <c r="R24" s="595" t="s">
        <v>104</v>
      </c>
      <c r="S24" s="595" t="s">
        <v>104</v>
      </c>
      <c r="T24" s="596">
        <f>VLOOKUP($E24,MIDS!$A$2:$I$17,MIDS!$I$1)</f>
        <v>1.5969193634294601</v>
      </c>
      <c r="U24" s="597">
        <f>VLOOKUP($E24,MIDS!$A$2:$K$17,MIDS!$K$1)+0.01</f>
        <v>2.95478266788003E-2</v>
      </c>
      <c r="V24" s="598">
        <f t="shared" ca="1" si="4"/>
        <v>0.99487361537426189</v>
      </c>
      <c r="W24" s="592">
        <v>37351</v>
      </c>
      <c r="X24" s="599">
        <f t="shared" ca="1" si="3"/>
        <v>847112.40476484073</v>
      </c>
    </row>
    <row r="25" spans="1:24" x14ac:dyDescent="0.25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2.12</v>
      </c>
      <c r="R25" s="595" t="s">
        <v>104</v>
      </c>
      <c r="S25" s="595" t="s">
        <v>104</v>
      </c>
      <c r="T25" s="596">
        <f>VLOOKUP($E25,MIDS!$A$2:$I$17,MIDS!$I$1)</f>
        <v>1.5970706148904601</v>
      </c>
      <c r="U25" s="597">
        <f>VLOOKUP($E25,MIDS!$A$2:$K$17,MIDS!$K$1)+0.01</f>
        <v>2.9465203353672899E-2</v>
      </c>
      <c r="V25" s="598">
        <f t="shared" ca="1" si="4"/>
        <v>0.99250047458434332</v>
      </c>
      <c r="W25" s="592">
        <v>37381</v>
      </c>
      <c r="X25" s="599">
        <f t="shared" ca="1" si="3"/>
        <v>836929.28607191995</v>
      </c>
    </row>
    <row r="26" spans="1:24" x14ac:dyDescent="0.25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2.1710000000000003</v>
      </c>
      <c r="R26" s="595" t="s">
        <v>104</v>
      </c>
      <c r="S26" s="595" t="s">
        <v>104</v>
      </c>
      <c r="T26" s="596">
        <f>VLOOKUP($E26,MIDS!$A$2:$I$17,MIDS!$I$1)</f>
        <v>1.5970208995271298</v>
      </c>
      <c r="U26" s="597">
        <f>VLOOKUP($E26,MIDS!$A$2:$K$17,MIDS!$K$1)+0.01</f>
        <v>2.9621431119364099E-2</v>
      </c>
      <c r="V26" s="598">
        <f t="shared" ca="1" si="4"/>
        <v>0.98998741855037553</v>
      </c>
      <c r="W26" s="592">
        <v>37412</v>
      </c>
      <c r="X26" s="599">
        <f t="shared" ca="1" si="3"/>
        <v>837614.20120284334</v>
      </c>
    </row>
    <row r="27" spans="1:24" x14ac:dyDescent="0.25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2.23</v>
      </c>
      <c r="R27" s="595" t="s">
        <v>104</v>
      </c>
      <c r="S27" s="595" t="s">
        <v>104</v>
      </c>
      <c r="T27" s="596">
        <f>VLOOKUP($E27,MIDS!$A$2:$I$17,MIDS!$I$1)</f>
        <v>1.5968376306888898</v>
      </c>
      <c r="U27" s="597">
        <f>VLOOKUP($E27,MIDS!$A$2:$K$17,MIDS!$K$1)+0.01</f>
        <v>2.9782866485935602E-2</v>
      </c>
      <c r="V27" s="598">
        <f t="shared" ca="1" si="4"/>
        <v>0.98753268853850185</v>
      </c>
      <c r="W27" s="592">
        <v>37442</v>
      </c>
      <c r="X27" s="599">
        <f t="shared" ca="1" si="3"/>
        <v>780580.03329655027</v>
      </c>
    </row>
    <row r="28" spans="1:24" x14ac:dyDescent="0.25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2.2780000000000005</v>
      </c>
      <c r="R28" s="595" t="s">
        <v>104</v>
      </c>
      <c r="S28" s="595" t="s">
        <v>104</v>
      </c>
      <c r="T28" s="596">
        <f>VLOOKUP($E28,MIDS!$A$2:$I$17,MIDS!$I$1)</f>
        <v>1.5965785466956899</v>
      </c>
      <c r="U28" s="597">
        <f>VLOOKUP($E28,MIDS!$A$2:$K$17,MIDS!$K$1)+0.01</f>
        <v>3.0115677340742698E-2</v>
      </c>
      <c r="V28" s="598">
        <f t="shared" ca="1" si="4"/>
        <v>0.9848934692163317</v>
      </c>
      <c r="W28" s="592">
        <v>37473</v>
      </c>
      <c r="X28" s="599">
        <f t="shared" ca="1" si="3"/>
        <v>780914.97858976421</v>
      </c>
    </row>
    <row r="29" spans="1:24" x14ac:dyDescent="0.25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2.3230000000000004</v>
      </c>
      <c r="R29" s="595" t="s">
        <v>104</v>
      </c>
      <c r="S29" s="595" t="s">
        <v>104</v>
      </c>
      <c r="T29" s="596">
        <f>VLOOKUP($E29,MIDS!$A$2:$I$17,MIDS!$I$1)</f>
        <v>1.5961971721563299</v>
      </c>
      <c r="U29" s="597">
        <f>VLOOKUP($E29,MIDS!$A$2:$K$17,MIDS!$K$1)+0.01</f>
        <v>3.0742085948406397E-2</v>
      </c>
      <c r="V29" s="598">
        <f t="shared" ca="1" si="4"/>
        <v>0.98203793263818473</v>
      </c>
      <c r="W29" s="592">
        <v>37504</v>
      </c>
      <c r="X29" s="599">
        <f t="shared" ca="1" si="3"/>
        <v>756597.85773809452</v>
      </c>
    </row>
    <row r="30" spans="1:24" x14ac:dyDescent="0.25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2.3330000000000002</v>
      </c>
      <c r="R30" s="595" t="s">
        <v>104</v>
      </c>
      <c r="S30" s="595" t="s">
        <v>104</v>
      </c>
      <c r="T30" s="596">
        <f>VLOOKUP($E30,MIDS!$A$2:$I$17,MIDS!$I$1)</f>
        <v>1.5956986585221398</v>
      </c>
      <c r="U30" s="597">
        <f>VLOOKUP($E30,MIDS!$A$2:$K$17,MIDS!$K$1)+0.01</f>
        <v>3.1368494688978898E-2</v>
      </c>
      <c r="V30" s="598">
        <f t="shared" ca="1" si="4"/>
        <v>0.97917168648141972</v>
      </c>
      <c r="W30" s="592">
        <v>37534</v>
      </c>
      <c r="X30" s="599">
        <f t="shared" ca="1" si="3"/>
        <v>725139.05424475565</v>
      </c>
    </row>
    <row r="31" spans="1:24" x14ac:dyDescent="0.25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2.3680000000000003</v>
      </c>
      <c r="R31" s="595" t="s">
        <v>104</v>
      </c>
      <c r="S31" s="595" t="s">
        <v>104</v>
      </c>
      <c r="T31" s="596">
        <f>VLOOKUP($E31,MIDS!$A$2:$I$17,MIDS!$I$1)</f>
        <v>1.5952104403564999</v>
      </c>
      <c r="U31" s="597">
        <f>VLOOKUP($E31,MIDS!$A$2:$K$17,MIDS!$K$1)+0.01</f>
        <v>3.20676251371321E-2</v>
      </c>
      <c r="V31" s="598">
        <f t="shared" ca="1" si="4"/>
        <v>0.97607701527540414</v>
      </c>
      <c r="W31" s="592">
        <v>37565</v>
      </c>
      <c r="X31" s="599">
        <f t="shared" ca="1" si="3"/>
        <v>729819.65430597251</v>
      </c>
    </row>
    <row r="32" spans="1:24" x14ac:dyDescent="0.25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2.7130000000000001</v>
      </c>
      <c r="R32" s="595" t="s">
        <v>104</v>
      </c>
      <c r="S32" s="595" t="s">
        <v>104</v>
      </c>
      <c r="T32" s="596">
        <f>VLOOKUP($E32,MIDS!$A$2:$I$17,MIDS!$I$1)</f>
        <v>1.59470017928268</v>
      </c>
      <c r="U32" s="597">
        <f>VLOOKUP($E32,MIDS!$A$2:$K$17,MIDS!$K$1)+0.01</f>
        <v>3.2921416939496899E-2</v>
      </c>
      <c r="V32" s="598">
        <f t="shared" ca="1" si="4"/>
        <v>0.97284039761289243</v>
      </c>
      <c r="W32" s="592">
        <v>37595</v>
      </c>
      <c r="X32" s="599">
        <f t="shared" ca="1" si="3"/>
        <v>543141.20419756789</v>
      </c>
    </row>
    <row r="33" spans="1:24" x14ac:dyDescent="0.25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2.903</v>
      </c>
      <c r="R33" s="595" t="s">
        <v>104</v>
      </c>
      <c r="S33" s="595" t="s">
        <v>104</v>
      </c>
      <c r="T33" s="596">
        <f>VLOOKUP($E33,MIDS!$A$2:$I$17,MIDS!$I$1)</f>
        <v>1.5941346928967399</v>
      </c>
      <c r="U33" s="597">
        <f>VLOOKUP($E33,MIDS!$A$2:$K$17,MIDS!$K$1)+0.01</f>
        <v>3.3747667305658501E-2</v>
      </c>
      <c r="V33" s="598">
        <f t="shared" ca="1" si="4"/>
        <v>0.96941649259240725</v>
      </c>
      <c r="W33" s="592">
        <v>37626</v>
      </c>
      <c r="X33" s="599">
        <f t="shared" ca="1" si="3"/>
        <v>468049.38121563359</v>
      </c>
    </row>
    <row r="34" spans="1:24" x14ac:dyDescent="0.25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5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5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2.2635024818067802</v>
      </c>
      <c r="R36" s="595" t="s">
        <v>104</v>
      </c>
      <c r="S36" s="595" t="s">
        <v>104</v>
      </c>
      <c r="T36" s="596">
        <f>VLOOKUP($E36,MIDS!$A$2:$I$17,MIDS!$I$1)</f>
        <v>1.59644923256968</v>
      </c>
      <c r="U36" s="597">
        <f>VLOOKUP($E36,MIDS!$A$2:$K$17,MIDS!$K$1)+0.01</f>
        <v>3.0222127726219801E-2</v>
      </c>
      <c r="V36" s="598">
        <f t="shared" ref="V36:V47" ca="1" si="5">(1+$U36/2)^(-($W36-$A$3)/(365.25/2))</f>
        <v>0.99958946063842724</v>
      </c>
      <c r="W36" s="592">
        <v>37292</v>
      </c>
      <c r="X36" s="599">
        <f t="shared" ca="1" si="3"/>
        <v>666107.05336751963</v>
      </c>
    </row>
    <row r="37" spans="1:24" x14ac:dyDescent="0.25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2.1390000000000002</v>
      </c>
      <c r="R37" s="595" t="s">
        <v>104</v>
      </c>
      <c r="S37" s="595" t="s">
        <v>104</v>
      </c>
      <c r="T37" s="596">
        <f>VLOOKUP($E37,MIDS!$A$2:$I$17,MIDS!$I$1)</f>
        <v>1.59681326943571</v>
      </c>
      <c r="U37" s="597">
        <f>VLOOKUP($E37,MIDS!$A$2:$K$17,MIDS!$K$1)+0.01</f>
        <v>2.9704021480161998E-2</v>
      </c>
      <c r="V37" s="598">
        <f t="shared" ca="1" si="5"/>
        <v>0.99733954864116547</v>
      </c>
      <c r="W37" s="592">
        <v>37320</v>
      </c>
      <c r="X37" s="599">
        <f t="shared" ca="1" si="3"/>
        <v>655945.68332920887</v>
      </c>
    </row>
    <row r="38" spans="1:24" x14ac:dyDescent="0.25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2.16</v>
      </c>
      <c r="R38" s="595" t="s">
        <v>104</v>
      </c>
      <c r="S38" s="595" t="s">
        <v>104</v>
      </c>
      <c r="T38" s="596">
        <f>VLOOKUP($E38,MIDS!$A$2:$I$17,MIDS!$I$1)</f>
        <v>1.5969193634294601</v>
      </c>
      <c r="U38" s="597">
        <f>VLOOKUP($E38,MIDS!$A$2:$K$17,MIDS!$K$1)+0.01</f>
        <v>2.95478266788003E-2</v>
      </c>
      <c r="V38" s="598">
        <f t="shared" ca="1" si="5"/>
        <v>0.99487361537426189</v>
      </c>
      <c r="W38" s="592">
        <v>37351</v>
      </c>
      <c r="X38" s="599">
        <f t="shared" ca="1" si="3"/>
        <v>714135.45750524348</v>
      </c>
    </row>
    <row r="39" spans="1:24" x14ac:dyDescent="0.25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2.12</v>
      </c>
      <c r="R39" s="595" t="s">
        <v>104</v>
      </c>
      <c r="S39" s="595" t="s">
        <v>104</v>
      </c>
      <c r="T39" s="596">
        <f>VLOOKUP($E39,MIDS!$A$2:$I$17,MIDS!$I$1)</f>
        <v>1.5970706148904601</v>
      </c>
      <c r="U39" s="597">
        <f>VLOOKUP($E39,MIDS!$A$2:$K$17,MIDS!$K$1)+0.01</f>
        <v>2.9465203353672899E-2</v>
      </c>
      <c r="V39" s="598">
        <f t="shared" ca="1" si="5"/>
        <v>0.99250047458434332</v>
      </c>
      <c r="W39" s="592">
        <v>37381</v>
      </c>
      <c r="X39" s="599">
        <f t="shared" ca="1" si="3"/>
        <v>708536.72514043225</v>
      </c>
    </row>
    <row r="40" spans="1:24" x14ac:dyDescent="0.25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2.1710000000000003</v>
      </c>
      <c r="R40" s="595" t="s">
        <v>104</v>
      </c>
      <c r="S40" s="595" t="s">
        <v>104</v>
      </c>
      <c r="T40" s="596">
        <f>VLOOKUP($E40,MIDS!$A$2:$I$17,MIDS!$I$1)</f>
        <v>1.5970208995271298</v>
      </c>
      <c r="U40" s="597">
        <f>VLOOKUP($E40,MIDS!$A$2:$K$17,MIDS!$K$1)+0.01</f>
        <v>2.9621431119364099E-2</v>
      </c>
      <c r="V40" s="598">
        <f t="shared" ca="1" si="5"/>
        <v>0.98998741855037553</v>
      </c>
      <c r="W40" s="592">
        <v>37412</v>
      </c>
      <c r="X40" s="599">
        <f t="shared" ca="1" si="3"/>
        <v>705281.94004148128</v>
      </c>
    </row>
    <row r="41" spans="1:24" x14ac:dyDescent="0.25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2.23</v>
      </c>
      <c r="R41" s="595" t="s">
        <v>104</v>
      </c>
      <c r="S41" s="595" t="s">
        <v>104</v>
      </c>
      <c r="T41" s="596">
        <f>VLOOKUP($E41,MIDS!$A$2:$I$17,MIDS!$I$1)</f>
        <v>1.5968376306888898</v>
      </c>
      <c r="U41" s="597">
        <f>VLOOKUP($E41,MIDS!$A$2:$K$17,MIDS!$K$1)+0.01</f>
        <v>2.9782866485935602E-2</v>
      </c>
      <c r="V41" s="598">
        <f t="shared" ca="1" si="5"/>
        <v>0.98753268853850185</v>
      </c>
      <c r="W41" s="592">
        <v>37442</v>
      </c>
      <c r="X41" s="599">
        <f t="shared" ca="1" si="3"/>
        <v>652848.7551207511</v>
      </c>
    </row>
    <row r="42" spans="1:24" x14ac:dyDescent="0.25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2.2780000000000005</v>
      </c>
      <c r="R42" s="595" t="s">
        <v>104</v>
      </c>
      <c r="S42" s="595" t="s">
        <v>104</v>
      </c>
      <c r="T42" s="596">
        <f>VLOOKUP($E42,MIDS!$A$2:$I$17,MIDS!$I$1)</f>
        <v>1.5965785466956899</v>
      </c>
      <c r="U42" s="597">
        <f>VLOOKUP($E42,MIDS!$A$2:$K$17,MIDS!$K$1)+0.01</f>
        <v>3.0115677340742698E-2</v>
      </c>
      <c r="V42" s="598">
        <f t="shared" ca="1" si="5"/>
        <v>0.9848934692163317</v>
      </c>
      <c r="W42" s="592">
        <v>37473</v>
      </c>
      <c r="X42" s="599">
        <f t="shared" ca="1" si="3"/>
        <v>649300.09455778135</v>
      </c>
    </row>
    <row r="43" spans="1:24" x14ac:dyDescent="0.25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2.3230000000000004</v>
      </c>
      <c r="R43" s="595" t="s">
        <v>104</v>
      </c>
      <c r="S43" s="595" t="s">
        <v>104</v>
      </c>
      <c r="T43" s="596">
        <f>VLOOKUP($E43,MIDS!$A$2:$I$17,MIDS!$I$1)</f>
        <v>1.5961971721563299</v>
      </c>
      <c r="U43" s="597">
        <f>VLOOKUP($E43,MIDS!$A$2:$K$17,MIDS!$K$1)+0.01</f>
        <v>3.0742085948406397E-2</v>
      </c>
      <c r="V43" s="598">
        <f t="shared" ca="1" si="5"/>
        <v>0.98203793263818473</v>
      </c>
      <c r="W43" s="592">
        <v>37504</v>
      </c>
      <c r="X43" s="599">
        <f t="shared" ca="1" si="3"/>
        <v>625395.91708987008</v>
      </c>
    </row>
    <row r="44" spans="1:24" x14ac:dyDescent="0.25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2.3330000000000002</v>
      </c>
      <c r="R44" s="595" t="s">
        <v>104</v>
      </c>
      <c r="S44" s="595" t="s">
        <v>104</v>
      </c>
      <c r="T44" s="596">
        <f>VLOOKUP($E44,MIDS!$A$2:$I$17,MIDS!$I$1)</f>
        <v>1.5956986585221398</v>
      </c>
      <c r="U44" s="597">
        <f>VLOOKUP($E44,MIDS!$A$2:$K$17,MIDS!$K$1)+0.01</f>
        <v>3.1368494688978898E-2</v>
      </c>
      <c r="V44" s="598">
        <f t="shared" ca="1" si="5"/>
        <v>0.97917168648141972</v>
      </c>
      <c r="W44" s="592">
        <v>37534</v>
      </c>
      <c r="X44" s="599">
        <f t="shared" ca="1" si="3"/>
        <v>598579.55544314987</v>
      </c>
    </row>
    <row r="45" spans="1:24" x14ac:dyDescent="0.25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2.3680000000000003</v>
      </c>
      <c r="R45" s="595" t="s">
        <v>104</v>
      </c>
      <c r="S45" s="595" t="s">
        <v>104</v>
      </c>
      <c r="T45" s="596">
        <f>VLOOKUP($E45,MIDS!$A$2:$I$17,MIDS!$I$1)</f>
        <v>1.5952104403564999</v>
      </c>
      <c r="U45" s="597">
        <f>VLOOKUP($E45,MIDS!$A$2:$K$17,MIDS!$K$1)+0.01</f>
        <v>3.20676251371321E-2</v>
      </c>
      <c r="V45" s="598">
        <f t="shared" ca="1" si="5"/>
        <v>0.97607701527540414</v>
      </c>
      <c r="W45" s="592">
        <v>37565</v>
      </c>
      <c r="X45" s="599">
        <f t="shared" ca="1" si="3"/>
        <v>599494.71603704896</v>
      </c>
    </row>
    <row r="46" spans="1:24" x14ac:dyDescent="0.25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2.7130000000000001</v>
      </c>
      <c r="R46" s="595" t="s">
        <v>104</v>
      </c>
      <c r="S46" s="595" t="s">
        <v>104</v>
      </c>
      <c r="T46" s="596">
        <f>VLOOKUP($E46,MIDS!$A$2:$I$17,MIDS!$I$1)</f>
        <v>1.59470017928268</v>
      </c>
      <c r="U46" s="597">
        <f>VLOOKUP($E46,MIDS!$A$2:$K$17,MIDS!$K$1)+0.01</f>
        <v>3.2921416939496899E-2</v>
      </c>
      <c r="V46" s="598">
        <f t="shared" ca="1" si="5"/>
        <v>0.97284039761289243</v>
      </c>
      <c r="W46" s="592">
        <v>37595</v>
      </c>
      <c r="X46" s="599">
        <f t="shared" ca="1" si="3"/>
        <v>417478.7147945317</v>
      </c>
    </row>
    <row r="47" spans="1:24" x14ac:dyDescent="0.25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2.903</v>
      </c>
      <c r="R47" s="595" t="s">
        <v>104</v>
      </c>
      <c r="S47" s="595" t="s">
        <v>104</v>
      </c>
      <c r="T47" s="596">
        <f>VLOOKUP($E47,MIDS!$A$2:$I$17,MIDS!$I$1)</f>
        <v>1.5941346928967399</v>
      </c>
      <c r="U47" s="597">
        <f>VLOOKUP($E47,MIDS!$A$2:$K$17,MIDS!$K$1)+0.01</f>
        <v>3.3747667305658501E-2</v>
      </c>
      <c r="V47" s="598">
        <f t="shared" ca="1" si="5"/>
        <v>0.96941649259240725</v>
      </c>
      <c r="W47" s="592">
        <v>37626</v>
      </c>
      <c r="X47" s="599">
        <f t="shared" ca="1" si="3"/>
        <v>338701.03635563242</v>
      </c>
    </row>
    <row r="48" spans="1:24" x14ac:dyDescent="0.25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5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5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2.2635024818067802</v>
      </c>
      <c r="R50" s="595" t="s">
        <v>104</v>
      </c>
      <c r="S50" s="595" t="s">
        <v>104</v>
      </c>
      <c r="T50" s="596">
        <f>VLOOKUP($E50,MIDS!$A$2:$I$17,MIDS!$I$1)</f>
        <v>1.59644923256968</v>
      </c>
      <c r="U50" s="597">
        <f>VLOOKUP($E50,MIDS!$A$2:$K$17,MIDS!$K$1)+0.01</f>
        <v>3.0222127726219801E-2</v>
      </c>
      <c r="V50" s="598">
        <f t="shared" ref="V50:V61" ca="1" si="6">(1+$U50/2)^(-($W50-$A$3)/(365.25/2))</f>
        <v>0.99958946063842724</v>
      </c>
      <c r="W50" s="592">
        <v>37292</v>
      </c>
      <c r="X50" s="599">
        <f t="shared" ca="1" si="3"/>
        <v>821936.3207636585</v>
      </c>
    </row>
    <row r="51" spans="1:24" x14ac:dyDescent="0.25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2.1390000000000002</v>
      </c>
      <c r="R51" s="595" t="s">
        <v>104</v>
      </c>
      <c r="S51" s="595" t="s">
        <v>104</v>
      </c>
      <c r="T51" s="596">
        <f>VLOOKUP($E51,MIDS!$A$2:$I$17,MIDS!$I$1)</f>
        <v>1.59681326943571</v>
      </c>
      <c r="U51" s="597">
        <f>VLOOKUP($E51,MIDS!$A$2:$K$17,MIDS!$K$1)+0.01</f>
        <v>2.9704021480161998E-2</v>
      </c>
      <c r="V51" s="598">
        <f t="shared" ca="1" si="6"/>
        <v>0.99733954864116547</v>
      </c>
      <c r="W51" s="592">
        <v>37320</v>
      </c>
      <c r="X51" s="599">
        <f t="shared" ca="1" si="3"/>
        <v>796409.91871241818</v>
      </c>
    </row>
    <row r="52" spans="1:24" x14ac:dyDescent="0.25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2.16</v>
      </c>
      <c r="R52" s="595" t="s">
        <v>104</v>
      </c>
      <c r="S52" s="595" t="s">
        <v>104</v>
      </c>
      <c r="T52" s="596">
        <f>VLOOKUP($E52,MIDS!$A$2:$I$17,MIDS!$I$1)</f>
        <v>1.5969193634294601</v>
      </c>
      <c r="U52" s="597">
        <f>VLOOKUP($E52,MIDS!$A$2:$K$17,MIDS!$K$1)+0.01</f>
        <v>2.95478266788003E-2</v>
      </c>
      <c r="V52" s="598">
        <f t="shared" ca="1" si="6"/>
        <v>0.99487361537426189</v>
      </c>
      <c r="W52" s="592">
        <v>37351</v>
      </c>
      <c r="X52" s="599">
        <f t="shared" ca="1" si="3"/>
        <v>869275.22930810682</v>
      </c>
    </row>
    <row r="53" spans="1:24" x14ac:dyDescent="0.25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2.12</v>
      </c>
      <c r="R53" s="595" t="s">
        <v>104</v>
      </c>
      <c r="S53" s="595" t="s">
        <v>104</v>
      </c>
      <c r="T53" s="596">
        <f>VLOOKUP($E53,MIDS!$A$2:$I$17,MIDS!$I$1)</f>
        <v>1.5970706148904601</v>
      </c>
      <c r="U53" s="597">
        <f>VLOOKUP($E53,MIDS!$A$2:$K$17,MIDS!$K$1)+0.01</f>
        <v>2.9465203353672899E-2</v>
      </c>
      <c r="V53" s="598">
        <f t="shared" ca="1" si="6"/>
        <v>0.99250047458434332</v>
      </c>
      <c r="W53" s="592">
        <v>37381</v>
      </c>
      <c r="X53" s="599">
        <f t="shared" ca="1" si="3"/>
        <v>858328.04622716771</v>
      </c>
    </row>
    <row r="54" spans="1:24" x14ac:dyDescent="0.25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2.1710000000000003</v>
      </c>
      <c r="R54" s="595" t="s">
        <v>104</v>
      </c>
      <c r="S54" s="595" t="s">
        <v>104</v>
      </c>
      <c r="T54" s="596">
        <f>VLOOKUP($E54,MIDS!$A$2:$I$17,MIDS!$I$1)</f>
        <v>1.5970208995271298</v>
      </c>
      <c r="U54" s="597">
        <f>VLOOKUP($E54,MIDS!$A$2:$K$17,MIDS!$K$1)+0.01</f>
        <v>2.9621431119364099E-2</v>
      </c>
      <c r="V54" s="598">
        <f t="shared" ca="1" si="6"/>
        <v>0.98998741855037553</v>
      </c>
      <c r="W54" s="592">
        <v>37412</v>
      </c>
      <c r="X54" s="599">
        <f t="shared" ca="1" si="3"/>
        <v>859669.57806307019</v>
      </c>
    </row>
    <row r="55" spans="1:24" x14ac:dyDescent="0.25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2.23</v>
      </c>
      <c r="R55" s="595" t="s">
        <v>104</v>
      </c>
      <c r="S55" s="595" t="s">
        <v>104</v>
      </c>
      <c r="T55" s="596">
        <f>VLOOKUP($E55,MIDS!$A$2:$I$17,MIDS!$I$1)</f>
        <v>1.5968376306888898</v>
      </c>
      <c r="U55" s="597">
        <f>VLOOKUP($E55,MIDS!$A$2:$K$17,MIDS!$K$1)+0.01</f>
        <v>2.9782866485935602E-2</v>
      </c>
      <c r="V55" s="598">
        <f t="shared" ca="1" si="6"/>
        <v>0.98753268853850185</v>
      </c>
      <c r="W55" s="592">
        <v>37442</v>
      </c>
      <c r="X55" s="599">
        <f t="shared" ca="1" si="3"/>
        <v>801868.57965918328</v>
      </c>
    </row>
    <row r="56" spans="1:24" x14ac:dyDescent="0.25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2.2780000000000005</v>
      </c>
      <c r="R56" s="595" t="s">
        <v>104</v>
      </c>
      <c r="S56" s="595" t="s">
        <v>104</v>
      </c>
      <c r="T56" s="596">
        <f>VLOOKUP($E56,MIDS!$A$2:$I$17,MIDS!$I$1)</f>
        <v>1.5965785466956899</v>
      </c>
      <c r="U56" s="597">
        <f>VLOOKUP($E56,MIDS!$A$2:$K$17,MIDS!$K$1)+0.01</f>
        <v>3.0115677340742698E-2</v>
      </c>
      <c r="V56" s="598">
        <f t="shared" ca="1" si="6"/>
        <v>0.9848934692163317</v>
      </c>
      <c r="W56" s="592">
        <v>37473</v>
      </c>
      <c r="X56" s="599">
        <f t="shared" ca="1" si="3"/>
        <v>802850.79259509454</v>
      </c>
    </row>
    <row r="57" spans="1:24" x14ac:dyDescent="0.25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2.3230000000000004</v>
      </c>
      <c r="R57" s="595" t="s">
        <v>104</v>
      </c>
      <c r="S57" s="595" t="s">
        <v>104</v>
      </c>
      <c r="T57" s="596">
        <f>VLOOKUP($E57,MIDS!$A$2:$I$17,MIDS!$I$1)</f>
        <v>1.5961971721563299</v>
      </c>
      <c r="U57" s="597">
        <f>VLOOKUP($E57,MIDS!$A$2:$K$17,MIDS!$K$1)+0.01</f>
        <v>3.0742085948406397E-2</v>
      </c>
      <c r="V57" s="598">
        <f t="shared" ca="1" si="6"/>
        <v>0.98203793263818473</v>
      </c>
      <c r="W57" s="592">
        <v>37504</v>
      </c>
      <c r="X57" s="599">
        <f t="shared" ca="1" si="3"/>
        <v>778464.847846132</v>
      </c>
    </row>
    <row r="58" spans="1:24" x14ac:dyDescent="0.25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2.3330000000000002</v>
      </c>
      <c r="R58" s="595" t="s">
        <v>104</v>
      </c>
      <c r="S58" s="595" t="s">
        <v>104</v>
      </c>
      <c r="T58" s="596">
        <f>VLOOKUP($E58,MIDS!$A$2:$I$17,MIDS!$I$1)</f>
        <v>1.5956986585221398</v>
      </c>
      <c r="U58" s="597">
        <f>VLOOKUP($E58,MIDS!$A$2:$K$17,MIDS!$K$1)+0.01</f>
        <v>3.1368494688978898E-2</v>
      </c>
      <c r="V58" s="598">
        <f t="shared" ca="1" si="6"/>
        <v>0.97917168648141972</v>
      </c>
      <c r="W58" s="592">
        <v>37534</v>
      </c>
      <c r="X58" s="599">
        <f t="shared" ca="1" si="3"/>
        <v>746232.30404502328</v>
      </c>
    </row>
    <row r="59" spans="1:24" x14ac:dyDescent="0.25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2.3680000000000003</v>
      </c>
      <c r="R59" s="595" t="s">
        <v>104</v>
      </c>
      <c r="S59" s="595" t="s">
        <v>104</v>
      </c>
      <c r="T59" s="596">
        <f>VLOOKUP($E59,MIDS!$A$2:$I$17,MIDS!$I$1)</f>
        <v>1.5952104403564999</v>
      </c>
      <c r="U59" s="597">
        <f>VLOOKUP($E59,MIDS!$A$2:$K$17,MIDS!$K$1)+0.01</f>
        <v>3.20676251371321E-2</v>
      </c>
      <c r="V59" s="598">
        <f t="shared" ca="1" si="6"/>
        <v>0.97607701527540414</v>
      </c>
      <c r="W59" s="592">
        <v>37565</v>
      </c>
      <c r="X59" s="599">
        <f t="shared" ca="1" si="3"/>
        <v>751540.4773507932</v>
      </c>
    </row>
    <row r="60" spans="1:24" x14ac:dyDescent="0.25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2.7130000000000001</v>
      </c>
      <c r="R60" s="595" t="s">
        <v>104</v>
      </c>
      <c r="S60" s="595" t="s">
        <v>104</v>
      </c>
      <c r="T60" s="596">
        <f>VLOOKUP($E60,MIDS!$A$2:$I$17,MIDS!$I$1)</f>
        <v>1.59470017928268</v>
      </c>
      <c r="U60" s="597">
        <f>VLOOKUP($E60,MIDS!$A$2:$K$17,MIDS!$K$1)+0.01</f>
        <v>3.2921416939496899E-2</v>
      </c>
      <c r="V60" s="598">
        <f t="shared" ca="1" si="6"/>
        <v>0.97284039761289243</v>
      </c>
      <c r="W60" s="592">
        <v>37595</v>
      </c>
      <c r="X60" s="599">
        <f t="shared" ca="1" si="3"/>
        <v>564084.95243140729</v>
      </c>
    </row>
    <row r="61" spans="1:24" x14ac:dyDescent="0.25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2.903</v>
      </c>
      <c r="R61" s="595" t="s">
        <v>104</v>
      </c>
      <c r="S61" s="595" t="s">
        <v>104</v>
      </c>
      <c r="T61" s="596">
        <f>VLOOKUP($E61,MIDS!$A$2:$I$17,MIDS!$I$1)</f>
        <v>1.5941346928967399</v>
      </c>
      <c r="U61" s="597">
        <f>VLOOKUP($E61,MIDS!$A$2:$K$17,MIDS!$K$1)+0.01</f>
        <v>3.3747667305658501E-2</v>
      </c>
      <c r="V61" s="598">
        <f t="shared" ca="1" si="6"/>
        <v>0.96941649259240725</v>
      </c>
      <c r="W61" s="592">
        <v>37626</v>
      </c>
      <c r="X61" s="599">
        <f t="shared" ca="1" si="3"/>
        <v>489607.43869230041</v>
      </c>
    </row>
    <row r="62" spans="1:24" x14ac:dyDescent="0.25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5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5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-0.29149751819322001</v>
      </c>
      <c r="S64" s="595" t="s">
        <v>104</v>
      </c>
      <c r="T64" s="596">
        <f>VLOOKUP($E64,MIDS!$A$2:$I$17,MIDS!$I$1)</f>
        <v>1.59644923256968</v>
      </c>
      <c r="U64" s="597">
        <f>VLOOKUP($E64,MIDS!$A$2:$K$17,MIDS!$K$1)+0.01</f>
        <v>3.0222127726219801E-2</v>
      </c>
      <c r="V64" s="598">
        <f ca="1">(1+$U64/2)^(-($W64-$A$3)/(365.25/2))</f>
        <v>0.99958946063842724</v>
      </c>
      <c r="W64" s="592">
        <v>37292</v>
      </c>
      <c r="X64" s="599">
        <f ca="1">($R64-$O64)*$G64*$I64*$V64*$T64</f>
        <v>-92510.623743945005</v>
      </c>
    </row>
    <row r="65" spans="1:24" x14ac:dyDescent="0.25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-0.48</v>
      </c>
      <c r="S65" s="595" t="s">
        <v>104</v>
      </c>
      <c r="T65" s="596">
        <f>VLOOKUP($E65,MIDS!$A$2:$I$17,MIDS!$I$1)</f>
        <v>1.59681326943571</v>
      </c>
      <c r="U65" s="597">
        <f>VLOOKUP($E65,MIDS!$A$2:$K$17,MIDS!$K$1)+0.01</f>
        <v>2.9704021480161998E-2</v>
      </c>
      <c r="V65" s="598">
        <f ca="1">(1+$U65/2)^(-($W65-$A$3)/(365.25/2))</f>
        <v>0.99733954864116547</v>
      </c>
      <c r="W65" s="592">
        <v>37320</v>
      </c>
      <c r="X65" s="599">
        <f t="shared" ref="X65:X99" ca="1" si="7">($R65-$O65)*$G65*$I65*$V65*$T65</f>
        <v>84724.459437491285</v>
      </c>
    </row>
    <row r="66" spans="1:24" x14ac:dyDescent="0.25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-0.47</v>
      </c>
      <c r="S66" s="595" t="s">
        <v>104</v>
      </c>
      <c r="T66" s="596">
        <f>VLOOKUP($E66,MIDS!$A$2:$I$17,MIDS!$I$1)</f>
        <v>1.5969193634294601</v>
      </c>
      <c r="U66" s="597">
        <f>VLOOKUP($E66,MIDS!$A$2:$K$17,MIDS!$K$1)+0.01</f>
        <v>2.95478266788003E-2</v>
      </c>
      <c r="V66" s="598">
        <f ca="1">(1+$U66/2)^(-($W66-$A$3)/(365.25/2))</f>
        <v>0.99487361537426189</v>
      </c>
      <c r="W66" s="592">
        <v>37351</v>
      </c>
      <c r="X66" s="599">
        <f t="shared" ca="1" si="7"/>
        <v>83726.226052338883</v>
      </c>
    </row>
    <row r="67" spans="1:24" x14ac:dyDescent="0.25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5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5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-0.29149751819322001</v>
      </c>
      <c r="S69" s="595" t="s">
        <v>104</v>
      </c>
      <c r="T69" s="596">
        <f>VLOOKUP($E69,MIDS!$A$2:$I$17,MIDS!$I$1)</f>
        <v>1.59644923256968</v>
      </c>
      <c r="U69" s="597">
        <f>VLOOKUP($E69,MIDS!$A$2:$K$17,MIDS!$K$1)+0.01</f>
        <v>3.0222127726219801E-2</v>
      </c>
      <c r="V69" s="598">
        <f t="shared" ref="V69:V78" ca="1" si="8">(1+$U69/2)^(-($W69-$A$3)/(365.25/2))</f>
        <v>0.99958946063842724</v>
      </c>
      <c r="W69" s="592">
        <v>37292</v>
      </c>
      <c r="X69" s="599">
        <f t="shared" ca="1" si="7"/>
        <v>5812.9843295531309</v>
      </c>
    </row>
    <row r="70" spans="1:24" x14ac:dyDescent="0.25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-0.48</v>
      </c>
      <c r="S70" s="595" t="s">
        <v>104</v>
      </c>
      <c r="T70" s="596">
        <f>VLOOKUP($E70,MIDS!$A$2:$I$17,MIDS!$I$1)</f>
        <v>1.59681326943571</v>
      </c>
      <c r="U70" s="597">
        <f>VLOOKUP($E70,MIDS!$A$2:$K$17,MIDS!$K$1)+0.01</f>
        <v>2.9704021480161998E-2</v>
      </c>
      <c r="V70" s="598">
        <f t="shared" ca="1" si="8"/>
        <v>0.99733954864116547</v>
      </c>
      <c r="W70" s="592">
        <v>37320</v>
      </c>
      <c r="X70" s="599">
        <f t="shared" ca="1" si="7"/>
        <v>-36786.299449118844</v>
      </c>
    </row>
    <row r="71" spans="1:24" x14ac:dyDescent="0.25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-0.47</v>
      </c>
      <c r="S71" s="595" t="s">
        <v>104</v>
      </c>
      <c r="T71" s="596">
        <f>VLOOKUP($E71,MIDS!$A$2:$I$17,MIDS!$I$1)</f>
        <v>1.5969193634294601</v>
      </c>
      <c r="U71" s="597">
        <f>VLOOKUP($E71,MIDS!$A$2:$K$17,MIDS!$K$1)+0.01</f>
        <v>2.95478266788003E-2</v>
      </c>
      <c r="V71" s="598">
        <f t="shared" ca="1" si="8"/>
        <v>0.99487361537426189</v>
      </c>
      <c r="W71" s="592">
        <v>37351</v>
      </c>
      <c r="X71" s="599">
        <f t="shared" ca="1" si="7"/>
        <v>-38167.282955777657</v>
      </c>
    </row>
    <row r="72" spans="1:24" x14ac:dyDescent="0.25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-0.51</v>
      </c>
      <c r="S72" s="595" t="s">
        <v>104</v>
      </c>
      <c r="T72" s="596">
        <f>VLOOKUP($E72,MIDS!$A$2:$I$17,MIDS!$I$1)</f>
        <v>1.5970706148904601</v>
      </c>
      <c r="U72" s="597">
        <f>VLOOKUP($E72,MIDS!$A$2:$K$17,MIDS!$K$1)+0.01</f>
        <v>2.9465203353672899E-2</v>
      </c>
      <c r="V72" s="598">
        <f t="shared" ca="1" si="8"/>
        <v>0.99250047458434332</v>
      </c>
      <c r="W72" s="592">
        <v>37381</v>
      </c>
      <c r="X72" s="599">
        <f t="shared" ca="1" si="7"/>
        <v>-46361.51939347096</v>
      </c>
    </row>
    <row r="73" spans="1:24" x14ac:dyDescent="0.25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-0.51</v>
      </c>
      <c r="S73" s="595" t="s">
        <v>104</v>
      </c>
      <c r="T73" s="596">
        <f>VLOOKUP($E73,MIDS!$A$2:$I$17,MIDS!$I$1)</f>
        <v>1.5970208995271298</v>
      </c>
      <c r="U73" s="597">
        <f>VLOOKUP($E73,MIDS!$A$2:$K$17,MIDS!$K$1)+0.01</f>
        <v>2.9621431119364099E-2</v>
      </c>
      <c r="V73" s="598">
        <f t="shared" ca="1" si="8"/>
        <v>0.98998741855037553</v>
      </c>
      <c r="W73" s="592">
        <v>37412</v>
      </c>
      <c r="X73" s="599">
        <f t="shared" ca="1" si="7"/>
        <v>-47784.113407381512</v>
      </c>
    </row>
    <row r="74" spans="1:24" x14ac:dyDescent="0.25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-0.51</v>
      </c>
      <c r="S74" s="595" t="s">
        <v>104</v>
      </c>
      <c r="T74" s="596">
        <f>VLOOKUP($E74,MIDS!$A$2:$I$17,MIDS!$I$1)</f>
        <v>1.5968376306888898</v>
      </c>
      <c r="U74" s="597">
        <f>VLOOKUP($E74,MIDS!$A$2:$K$17,MIDS!$K$1)+0.01</f>
        <v>2.9782866485935602E-2</v>
      </c>
      <c r="V74" s="598">
        <f t="shared" ca="1" si="8"/>
        <v>0.98753268853850185</v>
      </c>
      <c r="W74" s="592">
        <v>37442</v>
      </c>
      <c r="X74" s="599">
        <f t="shared" ca="1" si="7"/>
        <v>-46122.735517832058</v>
      </c>
    </row>
    <row r="75" spans="1:24" x14ac:dyDescent="0.25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-0.51</v>
      </c>
      <c r="S75" s="595" t="s">
        <v>104</v>
      </c>
      <c r="T75" s="596">
        <f>VLOOKUP($E75,MIDS!$A$2:$I$17,MIDS!$I$1)</f>
        <v>1.5965785466956899</v>
      </c>
      <c r="U75" s="597">
        <f>VLOOKUP($E75,MIDS!$A$2:$K$17,MIDS!$K$1)+0.01</f>
        <v>3.0115677340742698E-2</v>
      </c>
      <c r="V75" s="598">
        <f t="shared" ca="1" si="8"/>
        <v>0.9848934692163317</v>
      </c>
      <c r="W75" s="592">
        <v>37473</v>
      </c>
      <c r="X75" s="599">
        <f t="shared" ca="1" si="7"/>
        <v>-47525.074305311588</v>
      </c>
    </row>
    <row r="76" spans="1:24" x14ac:dyDescent="0.25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-0.51</v>
      </c>
      <c r="S76" s="595" t="s">
        <v>104</v>
      </c>
      <c r="T76" s="596">
        <f>VLOOKUP($E76,MIDS!$A$2:$I$17,MIDS!$I$1)</f>
        <v>1.5961971721563299</v>
      </c>
      <c r="U76" s="597">
        <f>VLOOKUP($E76,MIDS!$A$2:$K$17,MIDS!$K$1)+0.01</f>
        <v>3.0742085948406397E-2</v>
      </c>
      <c r="V76" s="598">
        <f t="shared" ca="1" si="8"/>
        <v>0.98203793263818473</v>
      </c>
      <c r="W76" s="592">
        <v>37504</v>
      </c>
      <c r="X76" s="599">
        <f t="shared" ca="1" si="7"/>
        <v>-47375.963776199795</v>
      </c>
    </row>
    <row r="77" spans="1:24" x14ac:dyDescent="0.25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-0.51</v>
      </c>
      <c r="S77" s="595" t="s">
        <v>104</v>
      </c>
      <c r="T77" s="596">
        <f>VLOOKUP($E77,MIDS!$A$2:$I$17,MIDS!$I$1)</f>
        <v>1.5956986585221398</v>
      </c>
      <c r="U77" s="597">
        <f>VLOOKUP($E77,MIDS!$A$2:$K$17,MIDS!$K$1)+0.01</f>
        <v>3.1368494688978898E-2</v>
      </c>
      <c r="V77" s="598">
        <f t="shared" ca="1" si="8"/>
        <v>0.97917168648141972</v>
      </c>
      <c r="W77" s="592">
        <v>37534</v>
      </c>
      <c r="X77" s="599">
        <f t="shared" ca="1" si="7"/>
        <v>-45699.615425924829</v>
      </c>
    </row>
    <row r="78" spans="1:24" x14ac:dyDescent="0.25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-0.51</v>
      </c>
      <c r="S78" s="595" t="s">
        <v>104</v>
      </c>
      <c r="T78" s="596">
        <f>VLOOKUP($E78,MIDS!$A$2:$I$17,MIDS!$I$1)</f>
        <v>1.5952104403564999</v>
      </c>
      <c r="U78" s="597">
        <f>VLOOKUP($E78,MIDS!$A$2:$K$17,MIDS!$K$1)+0.01</f>
        <v>3.20676251371321E-2</v>
      </c>
      <c r="V78" s="598">
        <f t="shared" ca="1" si="8"/>
        <v>0.97607701527540414</v>
      </c>
      <c r="W78" s="592">
        <v>37565</v>
      </c>
      <c r="X78" s="599">
        <f t="shared" ca="1" si="7"/>
        <v>-47059.285282359553</v>
      </c>
    </row>
    <row r="79" spans="1:24" x14ac:dyDescent="0.25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5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5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-0.29149751819322001</v>
      </c>
      <c r="S81" s="595" t="s">
        <v>104</v>
      </c>
      <c r="T81" s="596">
        <f>VLOOKUP($E81,MIDS!$A$2:$I$17,MIDS!$I$1)</f>
        <v>1.59644923256968</v>
      </c>
      <c r="U81" s="597">
        <f>VLOOKUP($E81,MIDS!$A$2:$K$17,MIDS!$K$1)+0.01</f>
        <v>3.0222127726219801E-2</v>
      </c>
      <c r="V81" s="598">
        <f t="shared" ref="V81:V92" ca="1" si="11">(1+$U81/2)^(-($W81-$A$3)/(365.25/2))</f>
        <v>0.99958946063842724</v>
      </c>
      <c r="W81" s="592">
        <v>37292</v>
      </c>
      <c r="X81" s="599">
        <f t="shared" ca="1" si="7"/>
        <v>23127.655928157401</v>
      </c>
    </row>
    <row r="82" spans="1:24" x14ac:dyDescent="0.25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-0.48</v>
      </c>
      <c r="S82" s="595" t="s">
        <v>104</v>
      </c>
      <c r="T82" s="596">
        <f>VLOOKUP($E82,MIDS!$A$2:$I$17,MIDS!$I$1)</f>
        <v>1.59681326943571</v>
      </c>
      <c r="U82" s="597">
        <f>VLOOKUP($E82,MIDS!$A$2:$K$17,MIDS!$K$1)+0.01</f>
        <v>2.9704021480161998E-2</v>
      </c>
      <c r="V82" s="598">
        <f t="shared" ca="1" si="11"/>
        <v>0.99733954864116547</v>
      </c>
      <c r="W82" s="592">
        <v>37320</v>
      </c>
      <c r="X82" s="599">
        <f t="shared" ca="1" si="7"/>
        <v>-21181.114852202893</v>
      </c>
    </row>
    <row r="83" spans="1:24" x14ac:dyDescent="0.25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-0.47</v>
      </c>
      <c r="S83" s="595" t="s">
        <v>104</v>
      </c>
      <c r="T83" s="596">
        <f>VLOOKUP($E83,MIDS!$A$2:$I$17,MIDS!$I$1)</f>
        <v>1.5969193634294601</v>
      </c>
      <c r="U83" s="597">
        <f>VLOOKUP($E83,MIDS!$A$2:$K$17,MIDS!$K$1)+0.01</f>
        <v>2.95478266788003E-2</v>
      </c>
      <c r="V83" s="598">
        <f t="shared" ca="1" si="11"/>
        <v>0.99487361537426189</v>
      </c>
      <c r="W83" s="592">
        <v>37351</v>
      </c>
      <c r="X83" s="599">
        <f t="shared" ca="1" si="7"/>
        <v>-20931.556505999266</v>
      </c>
    </row>
    <row r="84" spans="1:24" x14ac:dyDescent="0.25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-0.51</v>
      </c>
      <c r="S84" s="595" t="s">
        <v>104</v>
      </c>
      <c r="T84" s="596">
        <f>VLOOKUP($E84,MIDS!$A$2:$I$17,MIDS!$I$1)</f>
        <v>1.5970706148904601</v>
      </c>
      <c r="U84" s="597">
        <f>VLOOKUP($E84,MIDS!$A$2:$K$17,MIDS!$K$1)+0.01</f>
        <v>2.9465203353672899E-2</v>
      </c>
      <c r="V84" s="598">
        <f t="shared" ca="1" si="11"/>
        <v>0.99250047458434332</v>
      </c>
      <c r="W84" s="592">
        <v>37381</v>
      </c>
      <c r="X84" s="599">
        <f t="shared" ca="1" si="7"/>
        <v>-29720.500205561588</v>
      </c>
    </row>
    <row r="85" spans="1:24" x14ac:dyDescent="0.25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-0.51</v>
      </c>
      <c r="S85" s="595" t="s">
        <v>104</v>
      </c>
      <c r="T85" s="596">
        <f>VLOOKUP($E85,MIDS!$A$2:$I$17,MIDS!$I$1)</f>
        <v>1.5970208995271298</v>
      </c>
      <c r="U85" s="597">
        <f>VLOOKUP($E85,MIDS!$A$2:$K$17,MIDS!$K$1)+0.01</f>
        <v>2.9621431119364099E-2</v>
      </c>
      <c r="V85" s="598">
        <f t="shared" ca="1" si="11"/>
        <v>0.98998741855037553</v>
      </c>
      <c r="W85" s="592">
        <v>37412</v>
      </c>
      <c r="X85" s="599">
        <f t="shared" ca="1" si="7"/>
        <v>-30632.467851057128</v>
      </c>
    </row>
    <row r="86" spans="1:24" x14ac:dyDescent="0.25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-0.51</v>
      </c>
      <c r="S86" s="595" t="s">
        <v>104</v>
      </c>
      <c r="T86" s="596">
        <f>VLOOKUP($E86,MIDS!$A$2:$I$17,MIDS!$I$1)</f>
        <v>1.5968376306888898</v>
      </c>
      <c r="U86" s="597">
        <f>VLOOKUP($E86,MIDS!$A$2:$K$17,MIDS!$K$1)+0.01</f>
        <v>2.9782866485935602E-2</v>
      </c>
      <c r="V86" s="598">
        <f t="shared" ca="1" si="11"/>
        <v>0.98753268853850185</v>
      </c>
      <c r="W86" s="592">
        <v>37442</v>
      </c>
      <c r="X86" s="599">
        <f t="shared" ca="1" si="7"/>
        <v>-29567.425493648454</v>
      </c>
    </row>
    <row r="87" spans="1:24" x14ac:dyDescent="0.25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-0.51</v>
      </c>
      <c r="S87" s="595" t="s">
        <v>104</v>
      </c>
      <c r="T87" s="596">
        <f>VLOOKUP($E87,MIDS!$A$2:$I$17,MIDS!$I$1)</f>
        <v>1.5965785466956899</v>
      </c>
      <c r="U87" s="597">
        <f>VLOOKUP($E87,MIDS!$A$2:$K$17,MIDS!$K$1)+0.01</f>
        <v>3.0115677340742698E-2</v>
      </c>
      <c r="V87" s="598">
        <f t="shared" ca="1" si="11"/>
        <v>0.9848934692163317</v>
      </c>
      <c r="W87" s="592">
        <v>37473</v>
      </c>
      <c r="X87" s="599">
        <f t="shared" ca="1" si="7"/>
        <v>-30466.408330423692</v>
      </c>
    </row>
    <row r="88" spans="1:24" x14ac:dyDescent="0.25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-0.51</v>
      </c>
      <c r="S88" s="595" t="s">
        <v>104</v>
      </c>
      <c r="T88" s="596">
        <f>VLOOKUP($E88,MIDS!$A$2:$I$17,MIDS!$I$1)</f>
        <v>1.5961971721563299</v>
      </c>
      <c r="U88" s="597">
        <f>VLOOKUP($E88,MIDS!$A$2:$K$17,MIDS!$K$1)+0.01</f>
        <v>3.0742085948406397E-2</v>
      </c>
      <c r="V88" s="598">
        <f t="shared" ca="1" si="11"/>
        <v>0.98203793263818473</v>
      </c>
      <c r="W88" s="592">
        <v>37504</v>
      </c>
      <c r="X88" s="599">
        <f t="shared" ca="1" si="7"/>
        <v>-30370.819584215715</v>
      </c>
    </row>
    <row r="89" spans="1:24" x14ac:dyDescent="0.25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-0.51</v>
      </c>
      <c r="S89" s="595" t="s">
        <v>104</v>
      </c>
      <c r="T89" s="596">
        <f>VLOOKUP($E89,MIDS!$A$2:$I$17,MIDS!$I$1)</f>
        <v>1.5956986585221398</v>
      </c>
      <c r="U89" s="597">
        <f>VLOOKUP($E89,MIDS!$A$2:$K$17,MIDS!$K$1)+0.01</f>
        <v>3.1368494688978898E-2</v>
      </c>
      <c r="V89" s="598">
        <f t="shared" ca="1" si="11"/>
        <v>0.97917168648141972</v>
      </c>
      <c r="W89" s="592">
        <v>37534</v>
      </c>
      <c r="X89" s="599">
        <f t="shared" ca="1" si="7"/>
        <v>-29296.180268232547</v>
      </c>
    </row>
    <row r="90" spans="1:24" x14ac:dyDescent="0.25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-0.51</v>
      </c>
      <c r="S90" s="595" t="s">
        <v>104</v>
      </c>
      <c r="T90" s="596">
        <f>VLOOKUP($E90,MIDS!$A$2:$I$17,MIDS!$I$1)</f>
        <v>1.5952104403564999</v>
      </c>
      <c r="U90" s="597">
        <f>VLOOKUP($E90,MIDS!$A$2:$K$17,MIDS!$K$1)+0.01</f>
        <v>3.20676251371321E-2</v>
      </c>
      <c r="V90" s="598">
        <f t="shared" ca="1" si="11"/>
        <v>0.97607701527540414</v>
      </c>
      <c r="W90" s="592">
        <v>37565</v>
      </c>
      <c r="X90" s="599">
        <f t="shared" ca="1" si="7"/>
        <v>-30167.809774261099</v>
      </c>
    </row>
    <row r="91" spans="1:24" x14ac:dyDescent="0.25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-0.35499999999999998</v>
      </c>
      <c r="S91" s="595" t="s">
        <v>104</v>
      </c>
      <c r="T91" s="596">
        <f>VLOOKUP($E91,MIDS!$A$2:$I$17,MIDS!$I$1)</f>
        <v>1.59470017928268</v>
      </c>
      <c r="U91" s="597">
        <f>VLOOKUP($E91,MIDS!$A$2:$K$17,MIDS!$K$1)+0.01</f>
        <v>3.2921416939496899E-2</v>
      </c>
      <c r="V91" s="598">
        <f t="shared" ca="1" si="11"/>
        <v>0.97284039761289243</v>
      </c>
      <c r="W91" s="592">
        <v>37595</v>
      </c>
      <c r="X91" s="599">
        <f t="shared" ca="1" si="7"/>
        <v>6981.2494089166075</v>
      </c>
    </row>
    <row r="92" spans="1:24" x14ac:dyDescent="0.25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-0.35499999999999998</v>
      </c>
      <c r="S92" s="595" t="s">
        <v>104</v>
      </c>
      <c r="T92" s="596">
        <f>VLOOKUP($E92,MIDS!$A$2:$I$17,MIDS!$I$1)</f>
        <v>1.5941346928967399</v>
      </c>
      <c r="U92" s="597">
        <f>VLOOKUP($E92,MIDS!$A$2:$K$17,MIDS!$K$1)+0.01</f>
        <v>3.3747667305658501E-2</v>
      </c>
      <c r="V92" s="598">
        <f t="shared" ca="1" si="11"/>
        <v>0.96941649259240725</v>
      </c>
      <c r="W92" s="592">
        <v>37626</v>
      </c>
      <c r="X92" s="599">
        <f t="shared" ca="1" si="7"/>
        <v>7186.0191564564484</v>
      </c>
    </row>
    <row r="93" spans="1:24" x14ac:dyDescent="0.25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5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5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-0.35499999999999998</v>
      </c>
      <c r="S95" s="595" t="s">
        <v>104</v>
      </c>
      <c r="T95" s="596">
        <f>VLOOKUP($E95,MIDS!$A$2:$I$17,MIDS!$I$1)</f>
        <v>1.59470017928268</v>
      </c>
      <c r="U95" s="597">
        <f>VLOOKUP($E95,MIDS!$A$2:$K$17,MIDS!$K$1)+0.01</f>
        <v>3.2921416939496899E-2</v>
      </c>
      <c r="V95" s="598">
        <f ca="1">(1+$U95/2)^(-($W95-$A$3)/(365.25/2))</f>
        <v>0.97284039761289243</v>
      </c>
      <c r="W95" s="592">
        <v>37595</v>
      </c>
      <c r="X95" s="599">
        <f t="shared" ca="1" si="7"/>
        <v>31415.62235855763</v>
      </c>
    </row>
    <row r="96" spans="1:24" x14ac:dyDescent="0.25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-0.35499999999999998</v>
      </c>
      <c r="S96" s="595" t="s">
        <v>104</v>
      </c>
      <c r="T96" s="596">
        <f>VLOOKUP($E96,MIDS!$A$2:$I$17,MIDS!$I$1)</f>
        <v>1.5941346928967399</v>
      </c>
      <c r="U96" s="597">
        <f>VLOOKUP($E96,MIDS!$A$2:$K$17,MIDS!$K$1)+0.01</f>
        <v>3.3747667305658501E-2</v>
      </c>
      <c r="V96" s="598">
        <f ca="1">(1+$U96/2)^(-($W96-$A$3)/(365.25/2))</f>
        <v>0.96941649259240725</v>
      </c>
      <c r="W96" s="592">
        <v>37626</v>
      </c>
      <c r="X96" s="599">
        <f t="shared" ca="1" si="7"/>
        <v>32337.086223027571</v>
      </c>
    </row>
    <row r="97" spans="1:24" x14ac:dyDescent="0.25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-0.35499999999999998</v>
      </c>
      <c r="S97" s="595" t="s">
        <v>104</v>
      </c>
      <c r="T97" s="596">
        <f>VLOOKUP($E97,MIDS!$A$2:$I$17,MIDS!$I$1)</f>
        <v>1.5935781696143199</v>
      </c>
      <c r="U97" s="597">
        <f>VLOOKUP($E97,MIDS!$A$2:$K$17,MIDS!$K$1)+0.01</f>
        <v>3.46664159768399E-2</v>
      </c>
      <c r="V97" s="598">
        <f ca="1">(1+$U97/2)^(-($W97-$A$3)/(365.25/2))</f>
        <v>0.96578274665950803</v>
      </c>
      <c r="W97" s="592">
        <v>37657</v>
      </c>
      <c r="X97" s="599">
        <f t="shared" ca="1" si="7"/>
        <v>32204.627603075522</v>
      </c>
    </row>
    <row r="98" spans="1:24" x14ac:dyDescent="0.25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-0.35499999999999998</v>
      </c>
      <c r="S98" s="595" t="s">
        <v>104</v>
      </c>
      <c r="T98" s="596">
        <f>VLOOKUP($E98,MIDS!$A$2:$I$17,MIDS!$I$1)</f>
        <v>1.5930358488979999</v>
      </c>
      <c r="U98" s="597">
        <f>VLOOKUP($E98,MIDS!$A$2:$K$17,MIDS!$K$1)+0.01</f>
        <v>3.5664040568420499E-2</v>
      </c>
      <c r="V98" s="598">
        <f ca="1">(1+$U98/2)^(-($W98-$A$3)/(365.25/2))</f>
        <v>0.9622130230177417</v>
      </c>
      <c r="W98" s="592">
        <v>37685</v>
      </c>
      <c r="X98" s="599">
        <f t="shared" ca="1" si="7"/>
        <v>28970.673011549286</v>
      </c>
    </row>
    <row r="99" spans="1:24" x14ac:dyDescent="0.25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-0.35499999999999998</v>
      </c>
      <c r="S99" s="595" t="s">
        <v>104</v>
      </c>
      <c r="T99" s="596">
        <f>VLOOKUP($E99,MIDS!$A$2:$I$17,MIDS!$I$1)</f>
        <v>1.5925057567908798</v>
      </c>
      <c r="U99" s="597">
        <f>VLOOKUP($E99,MIDS!$A$2:$K$17,MIDS!$K$1)+0.01</f>
        <v>3.6565121133741899E-2</v>
      </c>
      <c r="V99" s="598">
        <f ca="1">(1+$U99/2)^(-($W99-$A$3)/(365.25/2))</f>
        <v>0.95833368018471865</v>
      </c>
      <c r="W99" s="592">
        <v>37716</v>
      </c>
      <c r="X99" s="599">
        <f t="shared" ca="1" si="7"/>
        <v>31934.728602696992</v>
      </c>
    </row>
    <row r="100" spans="1:24" x14ac:dyDescent="0.25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5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5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0.01</v>
      </c>
      <c r="T102" s="100">
        <f>VLOOKUP($E102,MIDS!$A$2:$I$17,MIDS!$I$1)</f>
        <v>1.59644923256968</v>
      </c>
      <c r="U102" s="586">
        <f>VLOOKUP($E102,MIDS!$A$2:$K$17,MIDS!$K$1)+0.01</f>
        <v>3.0222127726219801E-2</v>
      </c>
      <c r="V102" s="588">
        <f ca="1">(1+$U102/2)^(-($W102-$A$3)/(365.25/2))</f>
        <v>0.99958946063842724</v>
      </c>
      <c r="W102" s="54">
        <v>37292</v>
      </c>
      <c r="X102" s="589">
        <f ca="1">($S102-$N102)*$G102*$I102*$V102*$T102</f>
        <v>-6447.1186258886546</v>
      </c>
    </row>
    <row r="103" spans="1:24" x14ac:dyDescent="0.25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0.01</v>
      </c>
      <c r="T103" s="100">
        <f>VLOOKUP($E103,MIDS!$A$2:$I$17,MIDS!$I$1)</f>
        <v>1.59681326943571</v>
      </c>
      <c r="U103" s="586">
        <f>VLOOKUP($E103,MIDS!$A$2:$K$17,MIDS!$K$1)+0.01</f>
        <v>2.9704021480161998E-2</v>
      </c>
      <c r="V103" s="588">
        <f ca="1">(1+$U103/2)^(-($W103-$A$3)/(365.25/2))</f>
        <v>0.99733954864116547</v>
      </c>
      <c r="W103" s="54">
        <v>37320</v>
      </c>
      <c r="X103" s="589">
        <f ca="1">($S103-$N103)*$G103*$I103*$V103*$T103</f>
        <v>-5811.4217139208276</v>
      </c>
    </row>
    <row r="104" spans="1:24" x14ac:dyDescent="0.25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0.01</v>
      </c>
      <c r="T104" s="100">
        <f>VLOOKUP($E104,MIDS!$A$2:$I$17,MIDS!$I$1)</f>
        <v>1.5969193634294601</v>
      </c>
      <c r="U104" s="586">
        <f>VLOOKUP($E104,MIDS!$A$2:$K$17,MIDS!$K$1)+0.01</f>
        <v>2.95478266788003E-2</v>
      </c>
      <c r="V104" s="588">
        <f ca="1">(1+$U104/2)^(-($W104-$A$3)/(365.25/2))</f>
        <v>0.99487361537426189</v>
      </c>
      <c r="W104" s="54">
        <v>37351</v>
      </c>
      <c r="X104" s="589">
        <f ca="1">($S104-$N104)*$G104*$I104*$V104*$T104</f>
        <v>-6418.5921497256422</v>
      </c>
    </row>
    <row r="105" spans="1:24" x14ac:dyDescent="0.25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5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5">
      <c r="A107" s="611" t="s">
        <v>15</v>
      </c>
      <c r="B107" s="611" t="s">
        <v>45</v>
      </c>
      <c r="C107" s="611" t="s">
        <v>17</v>
      </c>
      <c r="D107" s="611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3.4249999999999998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1.59644923256968</v>
      </c>
      <c r="U107" s="597">
        <f>VLOOKUP($E107,MIDS!$A$2:$K$17,MIDS!$J$1)+0.01</f>
        <v>3.2498996784448397E-2</v>
      </c>
      <c r="V107" s="598">
        <f ca="1">(1+$U107/2)^(-($W107-$A$3)/(365.25/2))</f>
        <v>0.9995587862534242</v>
      </c>
      <c r="W107" s="592">
        <v>37292</v>
      </c>
      <c r="X107" s="599">
        <f ca="1">($P107-$J107)*$G107*$H107*$V107</f>
        <v>-33465.228163764674</v>
      </c>
    </row>
    <row r="108" spans="1:24" x14ac:dyDescent="0.25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5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5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3.4249999999999998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1.59644923256968</v>
      </c>
      <c r="U110" s="597">
        <f>VLOOKUP($E110,MIDS!$A$2:$K$17,MIDS!$J$1)+0.01</f>
        <v>3.2498996784448397E-2</v>
      </c>
      <c r="V110" s="598">
        <f ca="1">(1+$U110/2)^(-($W110-$A$3)/(365.25/2))</f>
        <v>0.9995587862534242</v>
      </c>
      <c r="W110" s="592">
        <v>37292</v>
      </c>
      <c r="X110" s="599">
        <f t="shared" ref="X110:X183" ca="1" si="12">($P110-$J110)*$G110*$H110*$V110</f>
        <v>457667.98146185535</v>
      </c>
    </row>
    <row r="111" spans="1:24" x14ac:dyDescent="0.25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3.2373481439117771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1.59681326943571</v>
      </c>
      <c r="U111" s="597">
        <f>VLOOKUP($E111,MIDS!$A$2:$K$17,MIDS!$J$1)+0.01</f>
        <v>3.2357807992756699E-2</v>
      </c>
      <c r="V111" s="598">
        <f ca="1">(1+$U111/2)^(-($W111-$A$3)/(365.25/2))</f>
        <v>0.99710410064753074</v>
      </c>
      <c r="W111" s="592">
        <v>37320</v>
      </c>
      <c r="X111" s="599">
        <f t="shared" ca="1" si="12"/>
        <v>430698.99851336208</v>
      </c>
    </row>
    <row r="112" spans="1:24" x14ac:dyDescent="0.25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3.2693485701305276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1.5969193634294601</v>
      </c>
      <c r="U112" s="597">
        <f>VLOOKUP($E112,MIDS!$A$2:$K$17,MIDS!$J$1)+0.01</f>
        <v>3.1423231287922598E-2</v>
      </c>
      <c r="V112" s="598">
        <f ca="1">(1+$U112/2)^(-($W112-$A$3)/(365.25/2))</f>
        <v>0.99455164754067327</v>
      </c>
      <c r="W112" s="592">
        <v>37351</v>
      </c>
      <c r="X112" s="599">
        <f t="shared" ca="1" si="12"/>
        <v>472171.53024248191</v>
      </c>
    </row>
    <row r="113" spans="1:24" x14ac:dyDescent="0.25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5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5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3.4249999999999998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1.59644923256968</v>
      </c>
      <c r="U115" s="597">
        <f>VLOOKUP($E115,MIDS!$A$2:$K$17,MIDS!$J$1)+0.01</f>
        <v>3.2498996784448397E-2</v>
      </c>
      <c r="V115" s="598">
        <f ca="1">(1+$U115/2)^(-($W115-$A$3)/(365.25/2))</f>
        <v>0.9995587862534242</v>
      </c>
      <c r="W115" s="592">
        <v>37292</v>
      </c>
      <c r="X115" s="599">
        <f t="shared" ca="1" si="12"/>
        <v>-618951.78941777663</v>
      </c>
    </row>
    <row r="116" spans="1:24" x14ac:dyDescent="0.25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3.2373481439117771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1.59681326943571</v>
      </c>
      <c r="U116" s="597">
        <f>VLOOKUP($E116,MIDS!$A$2:$K$17,MIDS!$J$1)+0.01</f>
        <v>3.2357807992756699E-2</v>
      </c>
      <c r="V116" s="598">
        <f ca="1">(1+$U116/2)^(-($W116-$A$3)/(365.25/2))</f>
        <v>0.99710410064753074</v>
      </c>
      <c r="W116" s="592">
        <v>37320</v>
      </c>
      <c r="X116" s="599">
        <f t="shared" ca="1" si="12"/>
        <v>-583875.50442012015</v>
      </c>
    </row>
    <row r="117" spans="1:24" x14ac:dyDescent="0.25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3.2693485701305276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1.5969193634294601</v>
      </c>
      <c r="U117" s="597">
        <f>VLOOKUP($E117,MIDS!$A$2:$K$17,MIDS!$J$1)+0.01</f>
        <v>3.1423231287922598E-2</v>
      </c>
      <c r="V117" s="598">
        <f ca="1">(1+$U117/2)^(-($W117-$A$3)/(365.25/2))</f>
        <v>0.99455164754067327</v>
      </c>
      <c r="W117" s="592">
        <v>37351</v>
      </c>
      <c r="X117" s="599">
        <f t="shared" ca="1" si="12"/>
        <v>-639845.76878127898</v>
      </c>
    </row>
    <row r="118" spans="1:24" x14ac:dyDescent="0.25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5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5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3.4249999999999998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1.59644923256968</v>
      </c>
      <c r="U120" s="597">
        <f>VLOOKUP($E120,MIDS!$A$2:$K$17,MIDS!$J$1)+0.01</f>
        <v>3.2498996784448397E-2</v>
      </c>
      <c r="V120" s="598">
        <f ca="1">(1+$U120/2)^(-($W120-$A$3)/(365.25/2))</f>
        <v>0.9995587862534242</v>
      </c>
      <c r="W120" s="592">
        <v>37292</v>
      </c>
      <c r="X120" s="599">
        <f t="shared" ca="1" si="12"/>
        <v>-487383.86461838341</v>
      </c>
    </row>
    <row r="121" spans="1:24" x14ac:dyDescent="0.25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3.2373481439117771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1.59681326943571</v>
      </c>
      <c r="U121" s="597">
        <f>VLOOKUP($E121,MIDS!$A$2:$K$17,MIDS!$J$1)+0.01</f>
        <v>3.2357807992756699E-2</v>
      </c>
      <c r="V121" s="598">
        <f ca="1">(1+$U121/2)^(-($W121-$A$3)/(365.25/2))</f>
        <v>0.99710410064753074</v>
      </c>
      <c r="W121" s="592">
        <v>37320</v>
      </c>
      <c r="X121" s="599">
        <f t="shared" ca="1" si="12"/>
        <v>-461140.56315386354</v>
      </c>
    </row>
    <row r="122" spans="1:24" x14ac:dyDescent="0.25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3.2693485701305276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1.5969193634294601</v>
      </c>
      <c r="U122" s="597">
        <f>VLOOKUP($E122,MIDS!$A$2:$K$17,MIDS!$J$1)+0.01</f>
        <v>3.1423231287922598E-2</v>
      </c>
      <c r="V122" s="598">
        <f ca="1">(1+$U122/2)^(-($W122-$A$3)/(365.25/2))</f>
        <v>0.99455164754067327</v>
      </c>
      <c r="W122" s="592">
        <v>37351</v>
      </c>
      <c r="X122" s="599">
        <f t="shared" ca="1" si="12"/>
        <v>-505097.78964882536</v>
      </c>
    </row>
    <row r="123" spans="1:24" x14ac:dyDescent="0.25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5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5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3.4249999999999998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1.59644923256968</v>
      </c>
      <c r="U125" s="597">
        <f>VLOOKUP($E125,MIDS!$A$2:$K$17,MIDS!$J$1)+0.01</f>
        <v>3.2498996784448397E-2</v>
      </c>
      <c r="V125" s="598">
        <f ca="1">(1+$U125/2)^(-($W125-$A$3)/(365.25/2))</f>
        <v>0.9995587862534242</v>
      </c>
      <c r="W125" s="592">
        <v>37292</v>
      </c>
      <c r="X125" s="599">
        <f t="shared" ca="1" si="12"/>
        <v>-389885.40126904502</v>
      </c>
    </row>
    <row r="126" spans="1:24" x14ac:dyDescent="0.25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3.2373481439117771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1.59681326943571</v>
      </c>
      <c r="U126" s="597">
        <f>VLOOKUP($E126,MIDS!$A$2:$K$17,MIDS!$J$1)+0.01</f>
        <v>3.2357807992756699E-2</v>
      </c>
      <c r="V126" s="598">
        <f ca="1">(1+$U126/2)^(-($W126-$A$3)/(365.25/2))</f>
        <v>0.99710410064753074</v>
      </c>
      <c r="W126" s="592">
        <v>37320</v>
      </c>
      <c r="X126" s="599">
        <f t="shared" ca="1" si="12"/>
        <v>-369626.37234870088</v>
      </c>
    </row>
    <row r="127" spans="1:24" x14ac:dyDescent="0.25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3.2693485701305276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1.5969193634294601</v>
      </c>
      <c r="U127" s="597">
        <f>VLOOKUP($E127,MIDS!$A$2:$K$17,MIDS!$J$1)+0.01</f>
        <v>3.1423231287922598E-2</v>
      </c>
      <c r="V127" s="598">
        <f ca="1">(1+$U127/2)^(-($W127-$A$3)/(365.25/2))</f>
        <v>0.99455164754067327</v>
      </c>
      <c r="W127" s="592">
        <v>37351</v>
      </c>
      <c r="X127" s="599">
        <f t="shared" ca="1" si="12"/>
        <v>-404728.49664362997</v>
      </c>
    </row>
    <row r="128" spans="1:24" x14ac:dyDescent="0.25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5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5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3.4249999999999998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1.59644923256968</v>
      </c>
      <c r="U130" s="597">
        <f>VLOOKUP($E130,MIDS!$A$2:$K$17,MIDS!$J$1)+0.01</f>
        <v>3.2498996784448397E-2</v>
      </c>
      <c r="V130" s="598">
        <f ca="1">(1+$U130/2)^(-($W130-$A$3)/(365.25/2))</f>
        <v>0.9995587862534242</v>
      </c>
      <c r="W130" s="592">
        <v>37292</v>
      </c>
      <c r="X130" s="599">
        <f t="shared" ca="1" si="12"/>
        <v>106902.81218980371</v>
      </c>
    </row>
    <row r="131" spans="1:24" x14ac:dyDescent="0.25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3.2373481439117771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1.59681326943571</v>
      </c>
      <c r="U131" s="597">
        <f>VLOOKUP($E131,MIDS!$A$2:$K$17,MIDS!$J$1)+0.01</f>
        <v>3.2357807992756699E-2</v>
      </c>
      <c r="V131" s="598">
        <f ca="1">(1+$U131/2)^(-($W131-$A$3)/(365.25/2))</f>
        <v>0.99710410064753074</v>
      </c>
      <c r="W131" s="592">
        <v>37320</v>
      </c>
      <c r="X131" s="599">
        <f t="shared" ca="1" si="12"/>
        <v>109417.84658652957</v>
      </c>
    </row>
    <row r="132" spans="1:24" x14ac:dyDescent="0.25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3.2693485701305276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1.5969193634294601</v>
      </c>
      <c r="U132" s="597">
        <f>VLOOKUP($E132,MIDS!$A$2:$K$17,MIDS!$J$1)+0.01</f>
        <v>3.1423231287922598E-2</v>
      </c>
      <c r="V132" s="598">
        <f ca="1">(1+$U132/2)^(-($W132-$A$3)/(365.25/2))</f>
        <v>0.99455164754067327</v>
      </c>
      <c r="W132" s="592">
        <v>37351</v>
      </c>
      <c r="X132" s="599">
        <f t="shared" ca="1" si="12"/>
        <v>118364.56112092774</v>
      </c>
    </row>
    <row r="133" spans="1:24" x14ac:dyDescent="0.25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5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5">
      <c r="A135" s="611" t="s">
        <v>15</v>
      </c>
      <c r="B135" s="611" t="s">
        <v>46</v>
      </c>
      <c r="C135" s="611" t="s">
        <v>17</v>
      </c>
      <c r="D135" s="611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3.4249999999999998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1.59644923256968</v>
      </c>
      <c r="U135" s="597">
        <f>VLOOKUP($E135,MIDS!$A$2:$K$17,MIDS!$J$1)+0.01</f>
        <v>3.2498996784448397E-2</v>
      </c>
      <c r="V135" s="598">
        <f ca="1">(1+$U135/2)^(-($W135-$A$3)/(365.25/2))</f>
        <v>0.9995587862534242</v>
      </c>
      <c r="W135" s="592">
        <v>37292</v>
      </c>
      <c r="X135" s="599">
        <f t="shared" ca="1" si="12"/>
        <v>-190565.88259921537</v>
      </c>
    </row>
    <row r="136" spans="1:24" x14ac:dyDescent="0.25">
      <c r="A136" s="611"/>
      <c r="B136" s="611"/>
      <c r="C136" s="611"/>
      <c r="D136" s="611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3.2373481439117771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1.59681326943571</v>
      </c>
      <c r="U136" s="597">
        <f>VLOOKUP($E136,MIDS!$A$2:$K$17,MIDS!$J$1)+0.01</f>
        <v>3.2357807992756699E-2</v>
      </c>
      <c r="V136" s="598">
        <f ca="1">(1+$U136/2)^(-($W136-$A$3)/(365.25/2))</f>
        <v>0.99710410064753074</v>
      </c>
      <c r="W136" s="592">
        <v>37320</v>
      </c>
      <c r="X136" s="599">
        <f t="shared" ca="1" si="12"/>
        <v>-197896.50705946106</v>
      </c>
    </row>
    <row r="137" spans="1:24" x14ac:dyDescent="0.25">
      <c r="A137" s="611"/>
      <c r="B137" s="611"/>
      <c r="C137" s="611"/>
      <c r="D137" s="611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3.2693485701305276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1.5969193634294601</v>
      </c>
      <c r="U137" s="597">
        <f>VLOOKUP($E137,MIDS!$A$2:$K$17,MIDS!$J$1)+0.01</f>
        <v>3.1423231287922598E-2</v>
      </c>
      <c r="V137" s="598">
        <f ca="1">(1+$U137/2)^(-($W137-$A$3)/(365.25/2))</f>
        <v>0.99455164754067327</v>
      </c>
      <c r="W137" s="592">
        <v>37351</v>
      </c>
      <c r="X137" s="599">
        <f t="shared" ca="1" si="12"/>
        <v>-213605.79643653496</v>
      </c>
    </row>
    <row r="138" spans="1:24" x14ac:dyDescent="0.25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5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5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3.4249999999999998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1.59644923256968</v>
      </c>
      <c r="U140" s="597">
        <f>VLOOKUP($E140,MIDS!$A$2:$K$17,MIDS!$J$1)+0.01</f>
        <v>3.2498996784448397E-2</v>
      </c>
      <c r="V140" s="598">
        <f t="shared" ref="V140:V149" ca="1" si="13">(1+$U140/2)^(-($W140-$A$3)/(365.25/2))</f>
        <v>0.9995587862534242</v>
      </c>
      <c r="W140" s="592">
        <v>37292</v>
      </c>
      <c r="X140" s="599">
        <f t="shared" ca="1" si="12"/>
        <v>-2323.9741780392305</v>
      </c>
    </row>
    <row r="141" spans="1:24" x14ac:dyDescent="0.25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3.2373481439117771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1.59681326943571</v>
      </c>
      <c r="U141" s="597">
        <f>VLOOKUP($E141,MIDS!$A$2:$K$17,MIDS!$J$1)+0.01</f>
        <v>3.2357807992756699E-2</v>
      </c>
      <c r="V141" s="598">
        <f t="shared" ca="1" si="13"/>
        <v>0.99710410064753074</v>
      </c>
      <c r="W141" s="592">
        <v>37320</v>
      </c>
      <c r="X141" s="599">
        <f t="shared" ca="1" si="12"/>
        <v>-28289.099539316045</v>
      </c>
    </row>
    <row r="142" spans="1:24" x14ac:dyDescent="0.25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3.2693485701305276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1.5969193634294601</v>
      </c>
      <c r="U142" s="597">
        <f>VLOOKUP($E142,MIDS!$A$2:$K$17,MIDS!$J$1)+0.01</f>
        <v>3.1423231287922598E-2</v>
      </c>
      <c r="V142" s="598">
        <f t="shared" ca="1" si="13"/>
        <v>0.99455164754067327</v>
      </c>
      <c r="W142" s="592">
        <v>37351</v>
      </c>
      <c r="X142" s="599">
        <f t="shared" ca="1" si="12"/>
        <v>-26306.857413437585</v>
      </c>
    </row>
    <row r="143" spans="1:24" x14ac:dyDescent="0.25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3.2091089985439405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1.5970706148904601</v>
      </c>
      <c r="U143" s="597">
        <f>VLOOKUP($E143,MIDS!$A$2:$K$17,MIDS!$J$1)+0.01</f>
        <v>3.1096333445509904E-2</v>
      </c>
      <c r="V143" s="598">
        <f t="shared" ca="1" si="13"/>
        <v>0.99209013720755657</v>
      </c>
      <c r="W143" s="592">
        <v>37381</v>
      </c>
      <c r="X143" s="599">
        <f t="shared" ca="1" si="12"/>
        <v>-34359.702797179823</v>
      </c>
    </row>
    <row r="144" spans="1:24" x14ac:dyDescent="0.25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3.2862069623540355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1.5970208995271298</v>
      </c>
      <c r="U144" s="597">
        <f>VLOOKUP($E144,MIDS!$A$2:$K$17,MIDS!$J$1)+0.01</f>
        <v>3.0769158457843802E-2</v>
      </c>
      <c r="V144" s="598">
        <f t="shared" ca="1" si="13"/>
        <v>0.98960442068016397</v>
      </c>
      <c r="W144" s="592">
        <v>37412</v>
      </c>
      <c r="X144" s="599">
        <f t="shared" ca="1" si="12"/>
        <v>-23590.111838262972</v>
      </c>
    </row>
    <row r="145" spans="1:24" x14ac:dyDescent="0.25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3.375126928273215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1.5968376306888898</v>
      </c>
      <c r="U145" s="597">
        <f>VLOOKUP($E145,MIDS!$A$2:$K$17,MIDS!$J$1)+0.01</f>
        <v>3.0431077675346502E-2</v>
      </c>
      <c r="V145" s="598">
        <f t="shared" ca="1" si="13"/>
        <v>0.98726510357309194</v>
      </c>
      <c r="W145" s="592">
        <v>37442</v>
      </c>
      <c r="X145" s="599">
        <f t="shared" ca="1" si="12"/>
        <v>-9607.037981617339</v>
      </c>
    </row>
    <row r="146" spans="1:24" x14ac:dyDescent="0.25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3.4472160050014238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1.5965785466956899</v>
      </c>
      <c r="U146" s="597">
        <f>VLOOKUP($E146,MIDS!$A$2:$K$17,MIDS!$J$1)+0.01</f>
        <v>3.0337513930975203E-2</v>
      </c>
      <c r="V146" s="598">
        <f t="shared" ca="1" si="13"/>
        <v>0.98478387024532821</v>
      </c>
      <c r="W146" s="592">
        <v>37473</v>
      </c>
      <c r="X146" s="599">
        <f t="shared" ca="1" si="12"/>
        <v>1101.46182661683</v>
      </c>
    </row>
    <row r="147" spans="1:24" x14ac:dyDescent="0.25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3.5144731947111385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1.5961971721563299</v>
      </c>
      <c r="U147" s="597">
        <f>VLOOKUP($E147,MIDS!$A$2:$K$17,MIDS!$J$1)+0.01</f>
        <v>3.0526012398671698E-2</v>
      </c>
      <c r="V147" s="598">
        <f t="shared" ca="1" si="13"/>
        <v>0.98216210506436652</v>
      </c>
      <c r="W147" s="592">
        <v>37504</v>
      </c>
      <c r="X147" s="599">
        <f t="shared" ca="1" si="12"/>
        <v>11337.436201695846</v>
      </c>
    </row>
    <row r="148" spans="1:24" x14ac:dyDescent="0.25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3.5284998808898793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1.5956986585221398</v>
      </c>
      <c r="U148" s="597">
        <f>VLOOKUP($E148,MIDS!$A$2:$K$17,MIDS!$J$1)+0.01</f>
        <v>3.0714510878404405E-2</v>
      </c>
      <c r="V148" s="598">
        <f t="shared" ca="1" si="13"/>
        <v>0.97959820544470888</v>
      </c>
      <c r="W148" s="592">
        <v>37534</v>
      </c>
      <c r="X148" s="599">
        <f t="shared" ca="1" si="12"/>
        <v>13004.148675269447</v>
      </c>
    </row>
    <row r="149" spans="1:24" x14ac:dyDescent="0.25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3.5803391694509035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1.5952104403564999</v>
      </c>
      <c r="U149" s="597">
        <f>VLOOKUP($E149,MIDS!$A$2:$K$17,MIDS!$J$1)+0.01</f>
        <v>3.1077679971705602E-2</v>
      </c>
      <c r="V149" s="598">
        <f t="shared" ca="1" si="13"/>
        <v>0.97680129866219301</v>
      </c>
      <c r="W149" s="592">
        <v>37565</v>
      </c>
      <c r="X149" s="599">
        <f t="shared" ca="1" si="12"/>
        <v>21247.939860786497</v>
      </c>
    </row>
    <row r="150" spans="1:24" x14ac:dyDescent="0.25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5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5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3.2091089985439405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1.5970706148904601</v>
      </c>
      <c r="U152" s="597">
        <f>VLOOKUP($E152,MIDS!$A$2:$K$17,MIDS!$J$1)+0.01</f>
        <v>3.1096333445509904E-2</v>
      </c>
      <c r="V152" s="598">
        <f t="shared" ref="V152:V158" ca="1" si="14">(1+$U152/2)^(-($W152-$A$3)/(365.25/2))</f>
        <v>0.99209013720755657</v>
      </c>
      <c r="W152" s="592">
        <v>37381</v>
      </c>
      <c r="X152" s="599">
        <f t="shared" ca="1" si="12"/>
        <v>288121.38422924723</v>
      </c>
    </row>
    <row r="153" spans="1:24" x14ac:dyDescent="0.25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3.2862069623540355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1.5970208995271298</v>
      </c>
      <c r="U153" s="597">
        <f>VLOOKUP($E153,MIDS!$A$2:$K$17,MIDS!$J$1)+0.01</f>
        <v>3.0769158457843802E-2</v>
      </c>
      <c r="V153" s="598">
        <f t="shared" ca="1" si="14"/>
        <v>0.98960442068016397</v>
      </c>
      <c r="W153" s="592">
        <v>37412</v>
      </c>
      <c r="X153" s="599">
        <f t="shared" ca="1" si="12"/>
        <v>288701.30018381146</v>
      </c>
    </row>
    <row r="154" spans="1:24" x14ac:dyDescent="0.25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3.375126928273215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1.5968376306888898</v>
      </c>
      <c r="U154" s="597">
        <f>VLOOKUP($E154,MIDS!$A$2:$K$17,MIDS!$J$1)+0.01</f>
        <v>3.0431077675346502E-2</v>
      </c>
      <c r="V154" s="598">
        <f t="shared" ca="1" si="14"/>
        <v>0.98726510357309194</v>
      </c>
      <c r="W154" s="592">
        <v>37442</v>
      </c>
      <c r="X154" s="599">
        <f t="shared" ca="1" si="12"/>
        <v>269510.21553069988</v>
      </c>
    </row>
    <row r="155" spans="1:24" x14ac:dyDescent="0.25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3.4472160050014238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1.5965785466956899</v>
      </c>
      <c r="U155" s="597">
        <f>VLOOKUP($E155,MIDS!$A$2:$K$17,MIDS!$J$1)+0.01</f>
        <v>3.0337513930975203E-2</v>
      </c>
      <c r="V155" s="598">
        <f t="shared" ca="1" si="14"/>
        <v>0.98478387024532821</v>
      </c>
      <c r="W155" s="592">
        <v>37473</v>
      </c>
      <c r="X155" s="599">
        <f t="shared" ca="1" si="12"/>
        <v>270091.31827267009</v>
      </c>
    </row>
    <row r="156" spans="1:24" x14ac:dyDescent="0.25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3.5144731947111385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1.5961971721563299</v>
      </c>
      <c r="U156" s="597">
        <f>VLOOKUP($E156,MIDS!$A$2:$K$17,MIDS!$J$1)+0.01</f>
        <v>3.0526012398671698E-2</v>
      </c>
      <c r="V156" s="598">
        <f t="shared" ca="1" si="14"/>
        <v>0.98216210506436652</v>
      </c>
      <c r="W156" s="592">
        <v>37504</v>
      </c>
      <c r="X156" s="599">
        <f t="shared" ca="1" si="12"/>
        <v>262205.0262515042</v>
      </c>
    </row>
    <row r="157" spans="1:24" x14ac:dyDescent="0.25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3.5284998808898793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1.5956986585221398</v>
      </c>
      <c r="U157" s="597">
        <f>VLOOKUP($E157,MIDS!$A$2:$K$17,MIDS!$J$1)+0.01</f>
        <v>3.0714510878404405E-2</v>
      </c>
      <c r="V157" s="598">
        <f t="shared" ca="1" si="14"/>
        <v>0.97959820544470888</v>
      </c>
      <c r="W157" s="592">
        <v>37534</v>
      </c>
      <c r="X157" s="599">
        <f t="shared" ca="1" si="12"/>
        <v>251641.64826155675</v>
      </c>
    </row>
    <row r="158" spans="1:24" x14ac:dyDescent="0.25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3.5803391694509035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1.5952104403564999</v>
      </c>
      <c r="U158" s="597">
        <f>VLOOKUP($E158,MIDS!$A$2:$K$17,MIDS!$J$1)+0.01</f>
        <v>3.1077679971705602E-2</v>
      </c>
      <c r="V158" s="598">
        <f t="shared" ca="1" si="14"/>
        <v>0.97680129866219301</v>
      </c>
      <c r="W158" s="592">
        <v>37565</v>
      </c>
      <c r="X158" s="599">
        <f t="shared" ca="1" si="12"/>
        <v>253793.19729123893</v>
      </c>
    </row>
    <row r="159" spans="1:24" x14ac:dyDescent="0.25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5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5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3.2091089985439405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1.5970706148904601</v>
      </c>
      <c r="U161" s="597">
        <f>VLOOKUP($E161,MIDS!$A$2:$K$17,MIDS!$J$1)+0.01</f>
        <v>3.1096333445509904E-2</v>
      </c>
      <c r="V161" s="598">
        <f t="shared" ref="V161:V167" ca="1" si="17">(1+$U161/2)^(-($W161-$A$3)/(365.25/2))</f>
        <v>0.99209013720755657</v>
      </c>
      <c r="W161" s="592">
        <v>37381</v>
      </c>
      <c r="X161" s="599">
        <f t="shared" ca="1" si="12"/>
        <v>-220932.0796868655</v>
      </c>
    </row>
    <row r="162" spans="1:24" x14ac:dyDescent="0.25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3.2862069623540355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1.5970208995271298</v>
      </c>
      <c r="U162" s="597">
        <f>VLOOKUP($E162,MIDS!$A$2:$K$17,MIDS!$J$1)+0.01</f>
        <v>3.0769158457843802E-2</v>
      </c>
      <c r="V162" s="598">
        <f t="shared" ca="1" si="17"/>
        <v>0.98960442068016397</v>
      </c>
      <c r="W162" s="592">
        <v>37412</v>
      </c>
      <c r="X162" s="599">
        <f t="shared" ca="1" si="12"/>
        <v>-219446.30881356192</v>
      </c>
    </row>
    <row r="163" spans="1:24" x14ac:dyDescent="0.25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3.375126928273215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1.5968376306888898</v>
      </c>
      <c r="U163" s="597">
        <f>VLOOKUP($E163,MIDS!$A$2:$K$17,MIDS!$J$1)+0.01</f>
        <v>3.0431077675346502E-2</v>
      </c>
      <c r="V163" s="598">
        <f t="shared" ca="1" si="17"/>
        <v>0.98726510357309194</v>
      </c>
      <c r="W163" s="592">
        <v>37442</v>
      </c>
      <c r="X163" s="599">
        <f t="shared" ca="1" si="12"/>
        <v>-202647.68639121228</v>
      </c>
    </row>
    <row r="164" spans="1:24" x14ac:dyDescent="0.25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3.4472160050014238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1.5965785466956899</v>
      </c>
      <c r="U164" s="597">
        <f>VLOOKUP($E164,MIDS!$A$2:$K$17,MIDS!$J$1)+0.01</f>
        <v>3.0337513930975203E-2</v>
      </c>
      <c r="V164" s="598">
        <f t="shared" ca="1" si="17"/>
        <v>0.98478387024532821</v>
      </c>
      <c r="W164" s="592">
        <v>37473</v>
      </c>
      <c r="X164" s="599">
        <f t="shared" ca="1" si="12"/>
        <v>-201173.68107322647</v>
      </c>
    </row>
    <row r="165" spans="1:24" x14ac:dyDescent="0.25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3.5144731947111385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1.5961971721563299</v>
      </c>
      <c r="U165" s="597">
        <f>VLOOKUP($E165,MIDS!$A$2:$K$17,MIDS!$J$1)+0.01</f>
        <v>3.0526012398671698E-2</v>
      </c>
      <c r="V165" s="598">
        <f t="shared" ca="1" si="17"/>
        <v>0.98216210506436652</v>
      </c>
      <c r="W165" s="592">
        <v>37504</v>
      </c>
      <c r="X165" s="599">
        <f t="shared" ca="1" si="12"/>
        <v>-193470.86673383726</v>
      </c>
    </row>
    <row r="166" spans="1:24" x14ac:dyDescent="0.25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3.5284998808898793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1.5956986585221398</v>
      </c>
      <c r="U166" s="597">
        <f>VLOOKUP($E166,MIDS!$A$2:$K$17,MIDS!$J$1)+0.01</f>
        <v>3.0714510878404405E-2</v>
      </c>
      <c r="V166" s="598">
        <f t="shared" ca="1" si="17"/>
        <v>0.97959820544470888</v>
      </c>
      <c r="W166" s="592">
        <v>37534</v>
      </c>
      <c r="X166" s="599">
        <f t="shared" ca="1" si="12"/>
        <v>-185298.3597978139</v>
      </c>
    </row>
    <row r="167" spans="1:24" x14ac:dyDescent="0.25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3.5803391694509035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1.5952104403564999</v>
      </c>
      <c r="U167" s="597">
        <f>VLOOKUP($E167,MIDS!$A$2:$K$17,MIDS!$J$1)+0.01</f>
        <v>3.1077679971705602E-2</v>
      </c>
      <c r="V167" s="598">
        <f t="shared" ca="1" si="17"/>
        <v>0.97680129866219301</v>
      </c>
      <c r="W167" s="592">
        <v>37565</v>
      </c>
      <c r="X167" s="599">
        <f t="shared" ca="1" si="12"/>
        <v>-185434.20040761208</v>
      </c>
    </row>
    <row r="168" spans="1:24" x14ac:dyDescent="0.25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5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5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3.2091089985439405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1.5970706148904601</v>
      </c>
      <c r="U170" s="597">
        <f>VLOOKUP($E170,MIDS!$A$2:$K$17,MIDS!$J$1)+0.01</f>
        <v>3.1096333445509904E-2</v>
      </c>
      <c r="V170" s="598">
        <f t="shared" ref="V170:V176" ca="1" si="18">(1+$U170/2)^(-($W170-$A$3)/(365.25/2))</f>
        <v>0.99209013720755657</v>
      </c>
      <c r="W170" s="592">
        <v>37381</v>
      </c>
      <c r="X170" s="599">
        <f t="shared" ca="1" si="12"/>
        <v>219890.3850427976</v>
      </c>
    </row>
    <row r="171" spans="1:24" x14ac:dyDescent="0.25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3.2862069623540355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1.5970208995271298</v>
      </c>
      <c r="U171" s="597">
        <f>VLOOKUP($E171,MIDS!$A$2:$K$17,MIDS!$J$1)+0.01</f>
        <v>3.0769158457843802E-2</v>
      </c>
      <c r="V171" s="598">
        <f t="shared" ca="1" si="18"/>
        <v>0.98960442068016397</v>
      </c>
      <c r="W171" s="592">
        <v>37412</v>
      </c>
      <c r="X171" s="599">
        <f t="shared" ca="1" si="12"/>
        <v>218372.58801712398</v>
      </c>
    </row>
    <row r="172" spans="1:24" x14ac:dyDescent="0.25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3.375126928273215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1.5968376306888898</v>
      </c>
      <c r="U172" s="597">
        <f>VLOOKUP($E172,MIDS!$A$2:$K$17,MIDS!$J$1)+0.01</f>
        <v>3.0431077675346502E-2</v>
      </c>
      <c r="V172" s="598">
        <f t="shared" ca="1" si="18"/>
        <v>0.98726510357309194</v>
      </c>
      <c r="W172" s="592">
        <v>37442</v>
      </c>
      <c r="X172" s="599">
        <f t="shared" ca="1" si="12"/>
        <v>201611.05803246051</v>
      </c>
    </row>
    <row r="173" spans="1:24" x14ac:dyDescent="0.25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3.4472160050014238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1.5965785466956899</v>
      </c>
      <c r="U173" s="597">
        <f>VLOOKUP($E173,MIDS!$A$2:$K$17,MIDS!$J$1)+0.01</f>
        <v>3.0337513930975203E-2</v>
      </c>
      <c r="V173" s="598">
        <f t="shared" ca="1" si="18"/>
        <v>0.98478387024532821</v>
      </c>
      <c r="W173" s="592">
        <v>37473</v>
      </c>
      <c r="X173" s="599">
        <f t="shared" ca="1" si="12"/>
        <v>200105.19057401028</v>
      </c>
    </row>
    <row r="174" spans="1:24" x14ac:dyDescent="0.25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3.5144731947111385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1.5961971721563299</v>
      </c>
      <c r="U174" s="597">
        <f>VLOOKUP($E174,MIDS!$A$2:$K$17,MIDS!$J$1)+0.01</f>
        <v>3.0526012398671698E-2</v>
      </c>
      <c r="V174" s="598">
        <f t="shared" ca="1" si="18"/>
        <v>0.98216210506436652</v>
      </c>
      <c r="W174" s="592">
        <v>37504</v>
      </c>
      <c r="X174" s="599">
        <f t="shared" ca="1" si="12"/>
        <v>192405.22084984242</v>
      </c>
    </row>
    <row r="175" spans="1:24" x14ac:dyDescent="0.25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3.5284998808898793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1.5956986585221398</v>
      </c>
      <c r="U175" s="597">
        <f>VLOOKUP($E175,MIDS!$A$2:$K$17,MIDS!$J$1)+0.01</f>
        <v>3.0714510878404405E-2</v>
      </c>
      <c r="V175" s="598">
        <f t="shared" ca="1" si="18"/>
        <v>0.97959820544470888</v>
      </c>
      <c r="W175" s="592">
        <v>37534</v>
      </c>
      <c r="X175" s="599">
        <f t="shared" ca="1" si="12"/>
        <v>184269.78168209695</v>
      </c>
    </row>
    <row r="176" spans="1:24" x14ac:dyDescent="0.25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3.5803391694509035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1.5952104403564999</v>
      </c>
      <c r="U176" s="597">
        <f>VLOOKUP($E176,MIDS!$A$2:$K$17,MIDS!$J$1)+0.01</f>
        <v>3.1077679971705602E-2</v>
      </c>
      <c r="V176" s="598">
        <f t="shared" ca="1" si="18"/>
        <v>0.97680129866219301</v>
      </c>
      <c r="W176" s="592">
        <v>37565</v>
      </c>
      <c r="X176" s="599">
        <f t="shared" ca="1" si="12"/>
        <v>184374.37099856359</v>
      </c>
    </row>
    <row r="177" spans="1:24" x14ac:dyDescent="0.25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5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5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3.2091089985439405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1.5970706148904601</v>
      </c>
      <c r="U179" s="597">
        <f>VLOOKUP($E179,MIDS!$A$2:$K$17,MIDS!$J$1)+0.01</f>
        <v>3.1096333445509904E-2</v>
      </c>
      <c r="V179" s="598">
        <f t="shared" ref="V179:V185" ca="1" si="19">(1+$U179/2)^(-($W179-$A$3)/(365.25/2))</f>
        <v>0.99209013720755657</v>
      </c>
      <c r="W179" s="592">
        <v>37381</v>
      </c>
      <c r="X179" s="599">
        <f t="shared" ca="1" si="12"/>
        <v>-123012.7831444796</v>
      </c>
    </row>
    <row r="180" spans="1:24" x14ac:dyDescent="0.25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3.2862069623540355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1.5970208995271298</v>
      </c>
      <c r="U180" s="597">
        <f>VLOOKUP($E180,MIDS!$A$2:$K$17,MIDS!$J$1)+0.01</f>
        <v>3.0769158457843802E-2</v>
      </c>
      <c r="V180" s="598">
        <f t="shared" ca="1" si="19"/>
        <v>0.98960442068016397</v>
      </c>
      <c r="W180" s="592">
        <v>37412</v>
      </c>
      <c r="X180" s="599">
        <f t="shared" ca="1" si="12"/>
        <v>-118516.55394839196</v>
      </c>
    </row>
    <row r="181" spans="1:24" x14ac:dyDescent="0.25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3.375126928273215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1.5968376306888898</v>
      </c>
      <c r="U181" s="597">
        <f>VLOOKUP($E181,MIDS!$A$2:$K$17,MIDS!$J$1)+0.01</f>
        <v>3.0431077675346502E-2</v>
      </c>
      <c r="V181" s="598">
        <f t="shared" ca="1" si="19"/>
        <v>0.98726510357309194</v>
      </c>
      <c r="W181" s="592">
        <v>37442</v>
      </c>
      <c r="X181" s="599">
        <f t="shared" ca="1" si="12"/>
        <v>-105204.62066854803</v>
      </c>
    </row>
    <row r="182" spans="1:24" x14ac:dyDescent="0.25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3.4472160050014238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1.5965785466956899</v>
      </c>
      <c r="U182" s="597">
        <f>VLOOKUP($E182,MIDS!$A$2:$K$17,MIDS!$J$1)+0.01</f>
        <v>3.0337513930975203E-2</v>
      </c>
      <c r="V182" s="598">
        <f t="shared" ca="1" si="19"/>
        <v>0.98478387024532821</v>
      </c>
      <c r="W182" s="592">
        <v>37473</v>
      </c>
      <c r="X182" s="599">
        <f t="shared" ca="1" si="12"/>
        <v>-100735.5741469054</v>
      </c>
    </row>
    <row r="183" spans="1:24" x14ac:dyDescent="0.25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3.5144731947111385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1.5961971721563299</v>
      </c>
      <c r="U183" s="597">
        <f>VLOOKUP($E183,MIDS!$A$2:$K$17,MIDS!$J$1)+0.01</f>
        <v>3.0526012398671698E-2</v>
      </c>
      <c r="V183" s="598">
        <f t="shared" ca="1" si="19"/>
        <v>0.98216210506436652</v>
      </c>
      <c r="W183" s="592">
        <v>37504</v>
      </c>
      <c r="X183" s="599">
        <f t="shared" ca="1" si="12"/>
        <v>-93300.153638322459</v>
      </c>
    </row>
    <row r="184" spans="1:24" x14ac:dyDescent="0.25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3.5284998808898793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1.5956986585221398</v>
      </c>
      <c r="U184" s="597">
        <f>VLOOKUP($E184,MIDS!$A$2:$K$17,MIDS!$J$1)+0.01</f>
        <v>3.0714510878404405E-2</v>
      </c>
      <c r="V184" s="598">
        <f t="shared" ca="1" si="19"/>
        <v>0.97959820544470888</v>
      </c>
      <c r="W184" s="592">
        <v>37534</v>
      </c>
      <c r="X184" s="599">
        <f t="shared" ref="X184:X220" ca="1" si="20">($P184-$J184)*$G184*$H184*$V184</f>
        <v>-88612.016920421069</v>
      </c>
    </row>
    <row r="185" spans="1:24" x14ac:dyDescent="0.25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3.5803391694509035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1.5952104403564999</v>
      </c>
      <c r="U185" s="597">
        <f>VLOOKUP($E185,MIDS!$A$2:$K$17,MIDS!$J$1)+0.01</f>
        <v>3.1077679971705602E-2</v>
      </c>
      <c r="V185" s="598">
        <f t="shared" ca="1" si="19"/>
        <v>0.97680129866219301</v>
      </c>
      <c r="W185" s="592">
        <v>37565</v>
      </c>
      <c r="X185" s="599">
        <f t="shared" ca="1" si="20"/>
        <v>-85810.235957054974</v>
      </c>
    </row>
    <row r="186" spans="1:24" x14ac:dyDescent="0.25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5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5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3.4249999999999998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1.59644923256968</v>
      </c>
      <c r="U188" s="586">
        <f>VLOOKUP($E188,MIDS!$A$2:$K$17,MIDS!$J$1)+0.01</f>
        <v>3.2498996784448397E-2</v>
      </c>
      <c r="V188" s="588">
        <f ca="1">(1+$U188/2)^(-($W188-$A$3)/(365.25/2))</f>
        <v>0.9995587862534242</v>
      </c>
      <c r="W188" s="54">
        <v>37292</v>
      </c>
      <c r="X188" s="589">
        <f ca="1">($J188-$S188)*$G188*$H188*$V188</f>
        <v>0</v>
      </c>
    </row>
    <row r="189" spans="1:24" x14ac:dyDescent="0.25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3.2373481439117771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1.59681326943571</v>
      </c>
      <c r="U189" s="586">
        <f>VLOOKUP($E189,MIDS!$A$2:$K$17,MIDS!$J$1)+0.01</f>
        <v>3.2357807992756699E-2</v>
      </c>
      <c r="V189" s="588">
        <f ca="1">(1+$U189/2)^(-($W189-$A$3)/(365.25/2))</f>
        <v>0.99710410064753074</v>
      </c>
      <c r="W189" s="54">
        <v>37320</v>
      </c>
      <c r="X189" s="589">
        <f t="shared" ref="X189:X195" ca="1" si="21">($J189-$S189)*$G189*$H189*$V189</f>
        <v>0</v>
      </c>
    </row>
    <row r="190" spans="1:24" x14ac:dyDescent="0.25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3.2693485701305276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1.5969193634294601</v>
      </c>
      <c r="U190" s="586">
        <f>VLOOKUP($E190,MIDS!$A$2:$K$17,MIDS!$J$1)+0.01</f>
        <v>3.1423231287922598E-2</v>
      </c>
      <c r="V190" s="588">
        <f ca="1">(1+$U190/2)^(-($W190-$A$3)/(365.25/2))</f>
        <v>0.99455164754067327</v>
      </c>
      <c r="W190" s="54">
        <v>37351</v>
      </c>
      <c r="X190" s="589">
        <f t="shared" ca="1" si="21"/>
        <v>0</v>
      </c>
    </row>
    <row r="191" spans="1:24" x14ac:dyDescent="0.25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5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5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3.4249999999999998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1.59644923256968</v>
      </c>
      <c r="U193" s="586">
        <f>VLOOKUP($E193,MIDS!$A$2:$K$17,MIDS!$J$1)+0.01</f>
        <v>3.2498996784448397E-2</v>
      </c>
      <c r="V193" s="588">
        <f ca="1">(1+$U193/2)^(-($W193-$A$3)/(365.25/2))</f>
        <v>0.9995587862534242</v>
      </c>
      <c r="W193" s="54">
        <v>37292</v>
      </c>
      <c r="X193" s="589">
        <f t="shared" ca="1" si="21"/>
        <v>0</v>
      </c>
    </row>
    <row r="194" spans="1:24" x14ac:dyDescent="0.25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3.2373481439117771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1.59681326943571</v>
      </c>
      <c r="U194" s="586">
        <f>VLOOKUP($E194,MIDS!$A$2:$K$17,MIDS!$J$1)+0.01</f>
        <v>3.2357807992756699E-2</v>
      </c>
      <c r="V194" s="588">
        <f ca="1">(1+$U194/2)^(-($W194-$A$3)/(365.25/2))</f>
        <v>0.99710410064753074</v>
      </c>
      <c r="W194" s="54">
        <v>37320</v>
      </c>
      <c r="X194" s="589">
        <f t="shared" ca="1" si="21"/>
        <v>0</v>
      </c>
    </row>
    <row r="195" spans="1:24" x14ac:dyDescent="0.25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3.2693485701305276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1.5969193634294601</v>
      </c>
      <c r="U195" s="586">
        <f>VLOOKUP($E195,MIDS!$A$2:$K$17,MIDS!$J$1)+0.01</f>
        <v>3.1423231287922598E-2</v>
      </c>
      <c r="V195" s="588">
        <f ca="1">(1+$U195/2)^(-($W195-$A$3)/(365.25/2))</f>
        <v>0.99455164754067327</v>
      </c>
      <c r="W195" s="54">
        <v>37351</v>
      </c>
      <c r="X195" s="589">
        <f t="shared" ca="1" si="21"/>
        <v>0</v>
      </c>
    </row>
    <row r="196" spans="1:24" x14ac:dyDescent="0.25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5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5">
      <c r="A198" s="87" t="s">
        <v>15</v>
      </c>
      <c r="B198" s="87" t="s">
        <v>47</v>
      </c>
      <c r="C198" s="87" t="s">
        <v>17</v>
      </c>
      <c r="D198" s="87" t="s">
        <v>39</v>
      </c>
      <c r="E198" s="602">
        <v>37257</v>
      </c>
      <c r="F198" s="602">
        <v>37287</v>
      </c>
      <c r="G198" s="603">
        <f t="shared" si="15"/>
        <v>31</v>
      </c>
      <c r="H198" s="604">
        <v>2000</v>
      </c>
      <c r="I198" s="604">
        <f t="shared" si="16"/>
        <v>1895.6339758268755</v>
      </c>
      <c r="J198" s="605">
        <v>0.22</v>
      </c>
      <c r="K198" s="606"/>
      <c r="L198" s="606"/>
      <c r="M198" s="607"/>
      <c r="N198" s="605" t="s">
        <v>104</v>
      </c>
      <c r="O198" s="605" t="s">
        <v>104</v>
      </c>
      <c r="P198" s="584">
        <f>VLOOKUP($E198,MIDS!$A$2:$H$17,MIDS!$F$1)-VLOOKUP($E198,MIDS!$A$3:$K$17,MIDS!$D$1)</f>
        <v>4.0000000000000036E-2</v>
      </c>
      <c r="Q198" s="605" t="s">
        <v>104</v>
      </c>
      <c r="R198" s="605" t="s">
        <v>104</v>
      </c>
      <c r="S198" s="605" t="s">
        <v>104</v>
      </c>
      <c r="T198" s="584">
        <f>VLOOKUP($E198,MIDS!$A$2:$I$17,MIDS!$I$1)</f>
        <v>1.59644923256968</v>
      </c>
      <c r="U198" s="608">
        <f>VLOOKUP($E198,MIDS!$A$2:$K$17,MIDS!$J$1)+0.01</f>
        <v>3.2498996784448397E-2</v>
      </c>
      <c r="V198" s="609">
        <f ca="1">(1+$U198/2)^(-($W198-$A$3)/(365.25/2))</f>
        <v>0.9995587862534242</v>
      </c>
      <c r="W198" s="602">
        <v>37292</v>
      </c>
      <c r="X198" s="610">
        <f t="shared" ca="1" si="20"/>
        <v>-11155.076054588213</v>
      </c>
    </row>
    <row r="199" spans="1:24" x14ac:dyDescent="0.25">
      <c r="A199" s="87"/>
      <c r="B199" s="87"/>
      <c r="C199" s="87"/>
      <c r="D199" s="87"/>
      <c r="E199" s="602">
        <v>37288</v>
      </c>
      <c r="F199" s="602">
        <v>37315</v>
      </c>
      <c r="G199" s="603">
        <f t="shared" si="15"/>
        <v>28</v>
      </c>
      <c r="H199" s="604">
        <v>2000</v>
      </c>
      <c r="I199" s="604">
        <f t="shared" si="16"/>
        <v>1895.6339758268755</v>
      </c>
      <c r="J199" s="605">
        <v>0.22</v>
      </c>
      <c r="K199" s="606"/>
      <c r="L199" s="606"/>
      <c r="M199" s="607"/>
      <c r="N199" s="605" t="s">
        <v>104</v>
      </c>
      <c r="O199" s="605" t="s">
        <v>104</v>
      </c>
      <c r="P199" s="584">
        <f>VLOOKUP($E199,MIDS!$A$2:$H$17,MIDS!$F$1)-VLOOKUP($E199,MIDS!$A$3:$K$17,MIDS!$D$1)</f>
        <v>4.0000000000000036E-2</v>
      </c>
      <c r="Q199" s="605" t="s">
        <v>104</v>
      </c>
      <c r="R199" s="605" t="s">
        <v>104</v>
      </c>
      <c r="S199" s="605" t="s">
        <v>104</v>
      </c>
      <c r="T199" s="584">
        <f>VLOOKUP($E199,MIDS!$A$2:$I$17,MIDS!$I$1)</f>
        <v>1.59681326943571</v>
      </c>
      <c r="U199" s="608">
        <f>VLOOKUP($E199,MIDS!$A$2:$K$17,MIDS!$J$1)+0.01</f>
        <v>3.2357807992756699E-2</v>
      </c>
      <c r="V199" s="609">
        <f ca="1">(1+$U199/2)^(-($W199-$A$3)/(365.25/2))</f>
        <v>0.99710410064753074</v>
      </c>
      <c r="W199" s="602">
        <v>37320</v>
      </c>
      <c r="X199" s="610">
        <f t="shared" ca="1" si="20"/>
        <v>-10050.809334527108</v>
      </c>
    </row>
    <row r="200" spans="1:24" x14ac:dyDescent="0.25">
      <c r="A200" s="87"/>
      <c r="B200" s="87"/>
      <c r="C200" s="87"/>
      <c r="D200" s="87"/>
      <c r="E200" s="602">
        <v>37316</v>
      </c>
      <c r="F200" s="602">
        <v>37346</v>
      </c>
      <c r="G200" s="603">
        <f t="shared" si="15"/>
        <v>31</v>
      </c>
      <c r="H200" s="604">
        <v>2000</v>
      </c>
      <c r="I200" s="604">
        <f t="shared" si="16"/>
        <v>1895.6339758268755</v>
      </c>
      <c r="J200" s="605">
        <v>0.22</v>
      </c>
      <c r="K200" s="606"/>
      <c r="L200" s="606"/>
      <c r="M200" s="607"/>
      <c r="N200" s="605" t="s">
        <v>104</v>
      </c>
      <c r="O200" s="605" t="s">
        <v>104</v>
      </c>
      <c r="P200" s="584">
        <f>VLOOKUP($E200,MIDS!$A$2:$H$17,MIDS!$F$1)-VLOOKUP($E200,MIDS!$A$3:$K$17,MIDS!$D$1)</f>
        <v>4.0000000000000036E-2</v>
      </c>
      <c r="Q200" s="605" t="s">
        <v>104</v>
      </c>
      <c r="R200" s="605" t="s">
        <v>104</v>
      </c>
      <c r="S200" s="605" t="s">
        <v>104</v>
      </c>
      <c r="T200" s="584">
        <f>VLOOKUP($E200,MIDS!$A$2:$I$17,MIDS!$I$1)</f>
        <v>1.5969193634294601</v>
      </c>
      <c r="U200" s="608">
        <f>VLOOKUP($E200,MIDS!$A$2:$K$17,MIDS!$J$1)+0.01</f>
        <v>3.1423231287922598E-2</v>
      </c>
      <c r="V200" s="609">
        <f ca="1">(1+$U200/2)^(-($W200-$A$3)/(365.25/2))</f>
        <v>0.99455164754067327</v>
      </c>
      <c r="W200" s="602">
        <v>37351</v>
      </c>
      <c r="X200" s="610">
        <f t="shared" ca="1" si="20"/>
        <v>-11099.196386553911</v>
      </c>
    </row>
    <row r="201" spans="1:24" x14ac:dyDescent="0.25">
      <c r="G201" s="585"/>
      <c r="H201" s="64"/>
      <c r="I201" s="64"/>
      <c r="J201" s="66"/>
      <c r="N201" s="66"/>
      <c r="X201" s="589"/>
    </row>
    <row r="202" spans="1:24" x14ac:dyDescent="0.25">
      <c r="A202" s="85" t="s">
        <v>15</v>
      </c>
      <c r="B202" s="85" t="s">
        <v>38</v>
      </c>
      <c r="C202" s="85" t="s">
        <v>17</v>
      </c>
      <c r="D202" s="85" t="s">
        <v>39</v>
      </c>
      <c r="E202" s="602">
        <v>37257</v>
      </c>
      <c r="F202" s="602">
        <v>37287</v>
      </c>
      <c r="G202" s="603">
        <f t="shared" si="15"/>
        <v>31</v>
      </c>
      <c r="H202" s="604">
        <v>10000</v>
      </c>
      <c r="I202" s="604">
        <f t="shared" si="16"/>
        <v>9478.169879134377</v>
      </c>
      <c r="J202" s="605">
        <v>0.22</v>
      </c>
      <c r="K202" s="606"/>
      <c r="L202" s="606"/>
      <c r="M202" s="607"/>
      <c r="N202" s="605" t="s">
        <v>104</v>
      </c>
      <c r="O202" s="605" t="s">
        <v>104</v>
      </c>
      <c r="P202" s="584">
        <f>VLOOKUP($E202,MIDS!$A$2:$H$17,MIDS!$F$1)-VLOOKUP($E202,MIDS!$A$3:$K$17,MIDS!$D$1)</f>
        <v>4.0000000000000036E-2</v>
      </c>
      <c r="Q202" s="605" t="s">
        <v>104</v>
      </c>
      <c r="R202" s="605" t="s">
        <v>104</v>
      </c>
      <c r="S202" s="605" t="s">
        <v>104</v>
      </c>
      <c r="T202" s="584">
        <f>VLOOKUP($E202,MIDS!$A$2:$I$17,MIDS!$I$1)</f>
        <v>1.59644923256968</v>
      </c>
      <c r="U202" s="608">
        <f>VLOOKUP($E202,MIDS!$A$2:$K$17,MIDS!$J$1)+0.01</f>
        <v>3.2498996784448397E-2</v>
      </c>
      <c r="V202" s="609">
        <f ca="1">(1+$U202/2)^(-($W202-$A$3)/(365.25/2))</f>
        <v>0.9995587862534242</v>
      </c>
      <c r="W202" s="602">
        <v>37292</v>
      </c>
      <c r="X202" s="610">
        <f t="shared" ca="1" si="20"/>
        <v>-55775.38027294106</v>
      </c>
    </row>
    <row r="203" spans="1:24" x14ac:dyDescent="0.25">
      <c r="A203" s="85"/>
      <c r="B203" s="85"/>
      <c r="C203" s="85"/>
      <c r="D203" s="85"/>
      <c r="E203" s="602">
        <v>37288</v>
      </c>
      <c r="F203" s="602">
        <v>37315</v>
      </c>
      <c r="G203" s="603">
        <f t="shared" si="15"/>
        <v>28</v>
      </c>
      <c r="H203" s="604">
        <v>10000</v>
      </c>
      <c r="I203" s="604">
        <f t="shared" si="16"/>
        <v>9478.169879134377</v>
      </c>
      <c r="J203" s="605">
        <v>0.22</v>
      </c>
      <c r="K203" s="606"/>
      <c r="L203" s="606"/>
      <c r="M203" s="607"/>
      <c r="N203" s="605" t="s">
        <v>104</v>
      </c>
      <c r="O203" s="605" t="s">
        <v>104</v>
      </c>
      <c r="P203" s="584">
        <f>VLOOKUP($E203,MIDS!$A$2:$H$17,MIDS!$F$1)-VLOOKUP($E203,MIDS!$A$3:$K$17,MIDS!$D$1)</f>
        <v>4.0000000000000036E-2</v>
      </c>
      <c r="Q203" s="605" t="s">
        <v>104</v>
      </c>
      <c r="R203" s="605" t="s">
        <v>104</v>
      </c>
      <c r="S203" s="605" t="s">
        <v>104</v>
      </c>
      <c r="T203" s="584">
        <f>VLOOKUP($E203,MIDS!$A$2:$I$17,MIDS!$I$1)</f>
        <v>1.59681326943571</v>
      </c>
      <c r="U203" s="608">
        <f>VLOOKUP($E203,MIDS!$A$2:$K$17,MIDS!$J$1)+0.01</f>
        <v>3.2357807992756699E-2</v>
      </c>
      <c r="V203" s="609">
        <f ca="1">(1+$U203/2)^(-($W203-$A$3)/(365.25/2))</f>
        <v>0.99710410064753074</v>
      </c>
      <c r="W203" s="602">
        <v>37320</v>
      </c>
      <c r="X203" s="610">
        <f t="shared" ca="1" si="20"/>
        <v>-50254.046672635544</v>
      </c>
    </row>
    <row r="204" spans="1:24" x14ac:dyDescent="0.25">
      <c r="A204" s="85"/>
      <c r="B204" s="85"/>
      <c r="C204" s="85"/>
      <c r="D204" s="85"/>
      <c r="E204" s="602">
        <v>37316</v>
      </c>
      <c r="F204" s="602">
        <v>37346</v>
      </c>
      <c r="G204" s="603">
        <f t="shared" si="15"/>
        <v>31</v>
      </c>
      <c r="H204" s="604">
        <v>10000</v>
      </c>
      <c r="I204" s="604">
        <f t="shared" si="16"/>
        <v>9478.169879134377</v>
      </c>
      <c r="J204" s="605">
        <v>0.22</v>
      </c>
      <c r="K204" s="606"/>
      <c r="L204" s="606"/>
      <c r="M204" s="607"/>
      <c r="N204" s="605" t="s">
        <v>104</v>
      </c>
      <c r="O204" s="605" t="s">
        <v>104</v>
      </c>
      <c r="P204" s="584">
        <f>VLOOKUP($E204,MIDS!$A$2:$H$17,MIDS!$F$1)-VLOOKUP($E204,MIDS!$A$3:$K$17,MIDS!$D$1)</f>
        <v>4.0000000000000036E-2</v>
      </c>
      <c r="Q204" s="605" t="s">
        <v>104</v>
      </c>
      <c r="R204" s="605" t="s">
        <v>104</v>
      </c>
      <c r="S204" s="605" t="s">
        <v>104</v>
      </c>
      <c r="T204" s="584">
        <f>VLOOKUP($E204,MIDS!$A$2:$I$17,MIDS!$I$1)</f>
        <v>1.5969193634294601</v>
      </c>
      <c r="U204" s="608">
        <f>VLOOKUP($E204,MIDS!$A$2:$K$17,MIDS!$J$1)+0.01</f>
        <v>3.1423231287922598E-2</v>
      </c>
      <c r="V204" s="609">
        <f ca="1">(1+$U204/2)^(-($W204-$A$3)/(365.25/2))</f>
        <v>0.99455164754067327</v>
      </c>
      <c r="W204" s="602">
        <v>37351</v>
      </c>
      <c r="X204" s="610">
        <f t="shared" ca="1" si="20"/>
        <v>-55495.981932769559</v>
      </c>
    </row>
    <row r="205" spans="1:24" x14ac:dyDescent="0.25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5">
      <c r="A206" s="85" t="s">
        <v>15</v>
      </c>
      <c r="B206" s="85" t="s">
        <v>41</v>
      </c>
      <c r="C206" s="85" t="s">
        <v>17</v>
      </c>
      <c r="D206" s="85" t="s">
        <v>39</v>
      </c>
      <c r="E206" s="602">
        <v>37347</v>
      </c>
      <c r="F206" s="602">
        <v>37376</v>
      </c>
      <c r="G206" s="603">
        <f t="shared" si="15"/>
        <v>30</v>
      </c>
      <c r="H206" s="604">
        <v>5000</v>
      </c>
      <c r="I206" s="604">
        <f t="shared" si="16"/>
        <v>4739.0849395671885</v>
      </c>
      <c r="J206" s="605">
        <v>0.12</v>
      </c>
      <c r="K206" s="606"/>
      <c r="L206" s="606"/>
      <c r="M206" s="607"/>
      <c r="N206" s="605" t="s">
        <v>104</v>
      </c>
      <c r="O206" s="605" t="s">
        <v>104</v>
      </c>
      <c r="P206" s="584">
        <f>VLOOKUP($E206,MIDS!$A$2:$H$17,MIDS!$F$1)-VLOOKUP($E206,MIDS!$A$3:$K$17,MIDS!$D$1)</f>
        <v>9.9999999999997868E-3</v>
      </c>
      <c r="Q206" s="605" t="s">
        <v>104</v>
      </c>
      <c r="R206" s="605" t="s">
        <v>104</v>
      </c>
      <c r="S206" s="605" t="s">
        <v>104</v>
      </c>
      <c r="T206" s="584">
        <f>VLOOKUP($E206,MIDS!$A$2:$I$17,MIDS!$I$1)</f>
        <v>1.5970706148904601</v>
      </c>
      <c r="U206" s="608">
        <f>VLOOKUP($E206,MIDS!$A$2:$K$17,MIDS!$J$1)+0.01</f>
        <v>3.1096333445509904E-2</v>
      </c>
      <c r="V206" s="609">
        <f t="shared" ref="V206:V212" ca="1" si="22">(1+$U206/2)^(-($W206-$A$3)/(365.25/2))</f>
        <v>0.99209013720755657</v>
      </c>
      <c r="W206" s="602">
        <v>37381</v>
      </c>
      <c r="X206" s="610">
        <f t="shared" ca="1" si="20"/>
        <v>-16369.487263924711</v>
      </c>
    </row>
    <row r="207" spans="1:24" x14ac:dyDescent="0.25">
      <c r="A207" s="85"/>
      <c r="B207" s="85"/>
      <c r="C207" s="85"/>
      <c r="D207" s="85"/>
      <c r="E207" s="602">
        <v>37377</v>
      </c>
      <c r="F207" s="602">
        <v>37407</v>
      </c>
      <c r="G207" s="603">
        <f t="shared" si="15"/>
        <v>31</v>
      </c>
      <c r="H207" s="604">
        <v>5000</v>
      </c>
      <c r="I207" s="604">
        <f t="shared" si="16"/>
        <v>4739.0849395671885</v>
      </c>
      <c r="J207" s="605">
        <v>0.12</v>
      </c>
      <c r="K207" s="606"/>
      <c r="L207" s="606"/>
      <c r="M207" s="607"/>
      <c r="N207" s="605" t="s">
        <v>104</v>
      </c>
      <c r="O207" s="605" t="s">
        <v>104</v>
      </c>
      <c r="P207" s="584">
        <f>VLOOKUP($E207,MIDS!$A$2:$H$17,MIDS!$F$1)-VLOOKUP($E207,MIDS!$A$3:$K$17,MIDS!$D$1)</f>
        <v>9.9999999999997868E-3</v>
      </c>
      <c r="Q207" s="605" t="s">
        <v>104</v>
      </c>
      <c r="R207" s="605" t="s">
        <v>104</v>
      </c>
      <c r="S207" s="605" t="s">
        <v>104</v>
      </c>
      <c r="T207" s="584">
        <f>VLOOKUP($E207,MIDS!$A$2:$I$17,MIDS!$I$1)</f>
        <v>1.5970208995271298</v>
      </c>
      <c r="U207" s="608">
        <f>VLOOKUP($E207,MIDS!$A$2:$K$17,MIDS!$J$1)+0.01</f>
        <v>3.0769158457843802E-2</v>
      </c>
      <c r="V207" s="609">
        <f t="shared" ca="1" si="22"/>
        <v>0.98960442068016397</v>
      </c>
      <c r="W207" s="602">
        <v>37412</v>
      </c>
      <c r="X207" s="610">
        <f t="shared" ca="1" si="20"/>
        <v>-16872.755372596828</v>
      </c>
    </row>
    <row r="208" spans="1:24" x14ac:dyDescent="0.25">
      <c r="A208" s="85"/>
      <c r="B208" s="85"/>
      <c r="C208" s="85"/>
      <c r="D208" s="85"/>
      <c r="E208" s="602">
        <v>37408</v>
      </c>
      <c r="F208" s="602">
        <v>37437</v>
      </c>
      <c r="G208" s="603">
        <f t="shared" si="15"/>
        <v>30</v>
      </c>
      <c r="H208" s="604">
        <v>5000</v>
      </c>
      <c r="I208" s="604">
        <f t="shared" si="16"/>
        <v>4739.0849395671885</v>
      </c>
      <c r="J208" s="605">
        <v>0.12</v>
      </c>
      <c r="K208" s="606"/>
      <c r="L208" s="606"/>
      <c r="M208" s="607"/>
      <c r="N208" s="605" t="s">
        <v>104</v>
      </c>
      <c r="O208" s="605" t="s">
        <v>104</v>
      </c>
      <c r="P208" s="584">
        <f>VLOOKUP($E208,MIDS!$A$2:$H$17,MIDS!$F$1)-VLOOKUP($E208,MIDS!$A$3:$K$17,MIDS!$D$1)</f>
        <v>9.9999999999997868E-3</v>
      </c>
      <c r="Q208" s="605" t="s">
        <v>104</v>
      </c>
      <c r="R208" s="605" t="s">
        <v>104</v>
      </c>
      <c r="S208" s="605" t="s">
        <v>104</v>
      </c>
      <c r="T208" s="584">
        <f>VLOOKUP($E208,MIDS!$A$2:$I$17,MIDS!$I$1)</f>
        <v>1.5968376306888898</v>
      </c>
      <c r="U208" s="608">
        <f>VLOOKUP($E208,MIDS!$A$2:$K$17,MIDS!$J$1)+0.01</f>
        <v>3.0431077675346502E-2</v>
      </c>
      <c r="V208" s="609">
        <f t="shared" ca="1" si="22"/>
        <v>0.98726510357309194</v>
      </c>
      <c r="W208" s="602">
        <v>37442</v>
      </c>
      <c r="X208" s="610">
        <f t="shared" ca="1" si="20"/>
        <v>-16289.874208956046</v>
      </c>
    </row>
    <row r="209" spans="1:24" x14ac:dyDescent="0.25">
      <c r="A209" s="85"/>
      <c r="B209" s="85"/>
      <c r="C209" s="85"/>
      <c r="D209" s="85"/>
      <c r="E209" s="602">
        <v>37438</v>
      </c>
      <c r="F209" s="602">
        <v>37468</v>
      </c>
      <c r="G209" s="603">
        <f t="shared" si="15"/>
        <v>31</v>
      </c>
      <c r="H209" s="604">
        <v>5000</v>
      </c>
      <c r="I209" s="604">
        <f t="shared" si="16"/>
        <v>4739.0849395671885</v>
      </c>
      <c r="J209" s="605">
        <v>0.12</v>
      </c>
      <c r="K209" s="606"/>
      <c r="L209" s="606"/>
      <c r="M209" s="607"/>
      <c r="N209" s="605" t="s">
        <v>104</v>
      </c>
      <c r="O209" s="605" t="s">
        <v>104</v>
      </c>
      <c r="P209" s="584">
        <f>VLOOKUP($E209,MIDS!$A$2:$H$17,MIDS!$F$1)-VLOOKUP($E209,MIDS!$A$3:$K$17,MIDS!$D$1)</f>
        <v>9.9999999999997868E-3</v>
      </c>
      <c r="Q209" s="605" t="s">
        <v>104</v>
      </c>
      <c r="R209" s="605" t="s">
        <v>104</v>
      </c>
      <c r="S209" s="605" t="s">
        <v>104</v>
      </c>
      <c r="T209" s="584">
        <f>VLOOKUP($E209,MIDS!$A$2:$I$17,MIDS!$I$1)</f>
        <v>1.5965785466956899</v>
      </c>
      <c r="U209" s="608">
        <f>VLOOKUP($E209,MIDS!$A$2:$K$17,MIDS!$J$1)+0.01</f>
        <v>3.0337513930975203E-2</v>
      </c>
      <c r="V209" s="609">
        <f t="shared" ca="1" si="22"/>
        <v>0.98478387024532821</v>
      </c>
      <c r="W209" s="602">
        <v>37473</v>
      </c>
      <c r="X209" s="610">
        <f t="shared" ca="1" si="20"/>
        <v>-16790.564987682879</v>
      </c>
    </row>
    <row r="210" spans="1:24" x14ac:dyDescent="0.25">
      <c r="A210" s="85"/>
      <c r="B210" s="85"/>
      <c r="C210" s="85"/>
      <c r="D210" s="85"/>
      <c r="E210" s="602">
        <v>37469</v>
      </c>
      <c r="F210" s="602">
        <v>37499</v>
      </c>
      <c r="G210" s="603">
        <f t="shared" si="15"/>
        <v>31</v>
      </c>
      <c r="H210" s="604">
        <v>5000</v>
      </c>
      <c r="I210" s="604">
        <f t="shared" si="16"/>
        <v>4739.0849395671885</v>
      </c>
      <c r="J210" s="605">
        <v>0.12</v>
      </c>
      <c r="K210" s="606"/>
      <c r="L210" s="606"/>
      <c r="M210" s="607"/>
      <c r="N210" s="605" t="s">
        <v>104</v>
      </c>
      <c r="O210" s="605" t="s">
        <v>104</v>
      </c>
      <c r="P210" s="584">
        <f>VLOOKUP($E210,MIDS!$A$2:$H$17,MIDS!$F$1)-VLOOKUP($E210,MIDS!$A$3:$K$17,MIDS!$D$1)</f>
        <v>9.9999999999997868E-3</v>
      </c>
      <c r="Q210" s="605" t="s">
        <v>104</v>
      </c>
      <c r="R210" s="605" t="s">
        <v>104</v>
      </c>
      <c r="S210" s="605" t="s">
        <v>104</v>
      </c>
      <c r="T210" s="584">
        <f>VLOOKUP($E210,MIDS!$A$2:$I$17,MIDS!$I$1)</f>
        <v>1.5961971721563299</v>
      </c>
      <c r="U210" s="608">
        <f>VLOOKUP($E210,MIDS!$A$2:$K$17,MIDS!$J$1)+0.01</f>
        <v>3.0526012398671698E-2</v>
      </c>
      <c r="V210" s="609">
        <f t="shared" ca="1" si="22"/>
        <v>0.98216210506436652</v>
      </c>
      <c r="W210" s="602">
        <v>37504</v>
      </c>
      <c r="X210" s="610">
        <f t="shared" ca="1" si="20"/>
        <v>-16745.863891347482</v>
      </c>
    </row>
    <row r="211" spans="1:24" x14ac:dyDescent="0.25">
      <c r="A211" s="85"/>
      <c r="B211" s="85"/>
      <c r="C211" s="85"/>
      <c r="D211" s="85"/>
      <c r="E211" s="602">
        <v>37500</v>
      </c>
      <c r="F211" s="602">
        <v>37529</v>
      </c>
      <c r="G211" s="603">
        <f t="shared" si="15"/>
        <v>30</v>
      </c>
      <c r="H211" s="604">
        <v>5000</v>
      </c>
      <c r="I211" s="604">
        <f t="shared" si="16"/>
        <v>4739.0849395671885</v>
      </c>
      <c r="J211" s="605">
        <v>0.12</v>
      </c>
      <c r="K211" s="606"/>
      <c r="L211" s="606"/>
      <c r="M211" s="607"/>
      <c r="N211" s="605" t="s">
        <v>104</v>
      </c>
      <c r="O211" s="605" t="s">
        <v>104</v>
      </c>
      <c r="P211" s="584">
        <f>VLOOKUP($E211,MIDS!$A$2:$H$17,MIDS!$F$1)-VLOOKUP($E211,MIDS!$A$3:$K$17,MIDS!$D$1)</f>
        <v>9.9999999999997868E-3</v>
      </c>
      <c r="Q211" s="605" t="s">
        <v>104</v>
      </c>
      <c r="R211" s="605" t="s">
        <v>104</v>
      </c>
      <c r="S211" s="605" t="s">
        <v>104</v>
      </c>
      <c r="T211" s="584">
        <f>VLOOKUP($E211,MIDS!$A$2:$I$17,MIDS!$I$1)</f>
        <v>1.5956986585221398</v>
      </c>
      <c r="U211" s="608">
        <f>VLOOKUP($E211,MIDS!$A$2:$K$17,MIDS!$J$1)+0.01</f>
        <v>3.0714510878404405E-2</v>
      </c>
      <c r="V211" s="609">
        <f t="shared" ca="1" si="22"/>
        <v>0.97959820544470888</v>
      </c>
      <c r="W211" s="602">
        <v>37534</v>
      </c>
      <c r="X211" s="610">
        <f t="shared" ca="1" si="20"/>
        <v>-16163.370389837724</v>
      </c>
    </row>
    <row r="212" spans="1:24" x14ac:dyDescent="0.25">
      <c r="A212" s="85"/>
      <c r="B212" s="85"/>
      <c r="C212" s="85"/>
      <c r="D212" s="85"/>
      <c r="E212" s="602">
        <v>37530</v>
      </c>
      <c r="F212" s="602">
        <v>37560</v>
      </c>
      <c r="G212" s="603">
        <f t="shared" si="15"/>
        <v>31</v>
      </c>
      <c r="H212" s="604">
        <v>5000</v>
      </c>
      <c r="I212" s="604">
        <f t="shared" si="16"/>
        <v>4739.0849395671885</v>
      </c>
      <c r="J212" s="605">
        <v>0.12</v>
      </c>
      <c r="K212" s="606"/>
      <c r="L212" s="606"/>
      <c r="M212" s="607"/>
      <c r="N212" s="605" t="s">
        <v>104</v>
      </c>
      <c r="O212" s="605" t="s">
        <v>104</v>
      </c>
      <c r="P212" s="584">
        <f>VLOOKUP($E212,MIDS!$A$2:$H$17,MIDS!$F$1)-VLOOKUP($E212,MIDS!$A$3:$K$17,MIDS!$D$1)</f>
        <v>9.9999999999997868E-3</v>
      </c>
      <c r="Q212" s="605" t="s">
        <v>104</v>
      </c>
      <c r="R212" s="605" t="s">
        <v>104</v>
      </c>
      <c r="S212" s="605" t="s">
        <v>104</v>
      </c>
      <c r="T212" s="584">
        <f>VLOOKUP($E212,MIDS!$A$2:$I$17,MIDS!$I$1)</f>
        <v>1.5952104403564999</v>
      </c>
      <c r="U212" s="608">
        <f>VLOOKUP($E212,MIDS!$A$2:$K$17,MIDS!$J$1)+0.01</f>
        <v>3.1077679971705602E-2</v>
      </c>
      <c r="V212" s="609">
        <f t="shared" ca="1" si="22"/>
        <v>0.97680129866219301</v>
      </c>
      <c r="W212" s="602">
        <v>37565</v>
      </c>
      <c r="X212" s="610">
        <f t="shared" ca="1" si="20"/>
        <v>-16654.462142190423</v>
      </c>
    </row>
    <row r="213" spans="1:24" x14ac:dyDescent="0.25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5">
      <c r="A214" s="87" t="s">
        <v>15</v>
      </c>
      <c r="B214" s="87" t="s">
        <v>43</v>
      </c>
      <c r="C214" s="87" t="s">
        <v>17</v>
      </c>
      <c r="D214" s="87" t="s">
        <v>39</v>
      </c>
      <c r="E214" s="602">
        <v>37347</v>
      </c>
      <c r="F214" s="602">
        <v>37376</v>
      </c>
      <c r="G214" s="603">
        <f t="shared" ref="G214:G220" si="23">F214-E214+1</f>
        <v>30</v>
      </c>
      <c r="H214" s="604">
        <v>5000</v>
      </c>
      <c r="I214" s="604">
        <f t="shared" ref="I214:I220" si="24">H214/1.055056</f>
        <v>4739.0849395671885</v>
      </c>
      <c r="J214" s="605">
        <v>0.11</v>
      </c>
      <c r="K214" s="606"/>
      <c r="L214" s="606"/>
      <c r="M214" s="607"/>
      <c r="N214" s="605" t="s">
        <v>104</v>
      </c>
      <c r="O214" s="605" t="s">
        <v>104</v>
      </c>
      <c r="P214" s="584">
        <f>VLOOKUP($E214,MIDS!$A$2:$H$17,MIDS!$F$1)-VLOOKUP($E214,MIDS!$A$3:$K$17,MIDS!$D$1)</f>
        <v>9.9999999999997868E-3</v>
      </c>
      <c r="Q214" s="605" t="s">
        <v>104</v>
      </c>
      <c r="R214" s="605" t="s">
        <v>104</v>
      </c>
      <c r="S214" s="605" t="s">
        <v>104</v>
      </c>
      <c r="T214" s="584">
        <f>VLOOKUP($E214,MIDS!$A$2:$I$17,MIDS!$I$1)</f>
        <v>1.5970706148904601</v>
      </c>
      <c r="U214" s="608">
        <f>VLOOKUP($E214,MIDS!$A$2:$K$17,MIDS!$J$1)+0.01</f>
        <v>3.1096333445509904E-2</v>
      </c>
      <c r="V214" s="609">
        <f t="shared" ref="V214:V220" ca="1" si="25">(1+$U214/2)^(-($W214-$A$3)/(365.25/2))</f>
        <v>0.99209013720755657</v>
      </c>
      <c r="W214" s="602">
        <v>37381</v>
      </c>
      <c r="X214" s="610">
        <f t="shared" ca="1" si="20"/>
        <v>-14881.35205811338</v>
      </c>
    </row>
    <row r="215" spans="1:24" x14ac:dyDescent="0.25">
      <c r="A215" s="87"/>
      <c r="B215" s="87"/>
      <c r="C215" s="87"/>
      <c r="D215" s="87"/>
      <c r="E215" s="602">
        <v>37377</v>
      </c>
      <c r="F215" s="602">
        <v>37407</v>
      </c>
      <c r="G215" s="603">
        <f t="shared" si="23"/>
        <v>31</v>
      </c>
      <c r="H215" s="604">
        <v>5000</v>
      </c>
      <c r="I215" s="604">
        <f t="shared" si="24"/>
        <v>4739.0849395671885</v>
      </c>
      <c r="J215" s="605">
        <v>0.11</v>
      </c>
      <c r="K215" s="606"/>
      <c r="L215" s="606"/>
      <c r="M215" s="607"/>
      <c r="N215" s="605" t="s">
        <v>104</v>
      </c>
      <c r="O215" s="605" t="s">
        <v>104</v>
      </c>
      <c r="P215" s="584">
        <f>VLOOKUP($E215,MIDS!$A$2:$H$17,MIDS!$F$1)-VLOOKUP($E215,MIDS!$A$3:$K$17,MIDS!$D$1)</f>
        <v>9.9999999999997868E-3</v>
      </c>
      <c r="Q215" s="605" t="s">
        <v>104</v>
      </c>
      <c r="R215" s="605" t="s">
        <v>104</v>
      </c>
      <c r="S215" s="605" t="s">
        <v>104</v>
      </c>
      <c r="T215" s="584">
        <f>VLOOKUP($E215,MIDS!$A$2:$I$17,MIDS!$I$1)</f>
        <v>1.5970208995271298</v>
      </c>
      <c r="U215" s="608">
        <f>VLOOKUP($E215,MIDS!$A$2:$K$17,MIDS!$J$1)+0.01</f>
        <v>3.0769158457843802E-2</v>
      </c>
      <c r="V215" s="609">
        <f t="shared" ca="1" si="25"/>
        <v>0.98960442068016397</v>
      </c>
      <c r="W215" s="602">
        <v>37412</v>
      </c>
      <c r="X215" s="610">
        <f t="shared" ca="1" si="20"/>
        <v>-15338.868520542575</v>
      </c>
    </row>
    <row r="216" spans="1:24" x14ac:dyDescent="0.25">
      <c r="A216" s="87"/>
      <c r="B216" s="87"/>
      <c r="C216" s="87"/>
      <c r="D216" s="87"/>
      <c r="E216" s="602">
        <v>37408</v>
      </c>
      <c r="F216" s="602">
        <v>37437</v>
      </c>
      <c r="G216" s="603">
        <f t="shared" si="23"/>
        <v>30</v>
      </c>
      <c r="H216" s="604">
        <v>5000</v>
      </c>
      <c r="I216" s="604">
        <f t="shared" si="24"/>
        <v>4739.0849395671885</v>
      </c>
      <c r="J216" s="605">
        <v>0.11</v>
      </c>
      <c r="K216" s="606"/>
      <c r="L216" s="606"/>
      <c r="M216" s="607"/>
      <c r="N216" s="605" t="s">
        <v>104</v>
      </c>
      <c r="O216" s="605" t="s">
        <v>104</v>
      </c>
      <c r="P216" s="584">
        <f>VLOOKUP($E216,MIDS!$A$2:$H$17,MIDS!$F$1)-VLOOKUP($E216,MIDS!$A$3:$K$17,MIDS!$D$1)</f>
        <v>9.9999999999997868E-3</v>
      </c>
      <c r="Q216" s="605" t="s">
        <v>104</v>
      </c>
      <c r="R216" s="605" t="s">
        <v>104</v>
      </c>
      <c r="S216" s="605" t="s">
        <v>104</v>
      </c>
      <c r="T216" s="584">
        <f>VLOOKUP($E216,MIDS!$A$2:$I$17,MIDS!$I$1)</f>
        <v>1.5968376306888898</v>
      </c>
      <c r="U216" s="608">
        <f>VLOOKUP($E216,MIDS!$A$2:$K$17,MIDS!$J$1)+0.01</f>
        <v>3.0431077675346502E-2</v>
      </c>
      <c r="V216" s="609">
        <f t="shared" ca="1" si="25"/>
        <v>0.98726510357309194</v>
      </c>
      <c r="W216" s="602">
        <v>37442</v>
      </c>
      <c r="X216" s="610">
        <f t="shared" ca="1" si="20"/>
        <v>-14808.976553596409</v>
      </c>
    </row>
    <row r="217" spans="1:24" x14ac:dyDescent="0.25">
      <c r="A217" s="87"/>
      <c r="B217" s="87"/>
      <c r="C217" s="87"/>
      <c r="D217" s="87"/>
      <c r="E217" s="602">
        <v>37438</v>
      </c>
      <c r="F217" s="602">
        <v>37468</v>
      </c>
      <c r="G217" s="603">
        <f t="shared" si="23"/>
        <v>31</v>
      </c>
      <c r="H217" s="604">
        <v>5000</v>
      </c>
      <c r="I217" s="604">
        <f t="shared" si="24"/>
        <v>4739.0849395671885</v>
      </c>
      <c r="J217" s="605">
        <v>0.11</v>
      </c>
      <c r="K217" s="606"/>
      <c r="L217" s="606"/>
      <c r="M217" s="607"/>
      <c r="N217" s="605" t="s">
        <v>104</v>
      </c>
      <c r="O217" s="605" t="s">
        <v>104</v>
      </c>
      <c r="P217" s="584">
        <f>VLOOKUP($E217,MIDS!$A$2:$H$17,MIDS!$F$1)-VLOOKUP($E217,MIDS!$A$3:$K$17,MIDS!$D$1)</f>
        <v>9.9999999999997868E-3</v>
      </c>
      <c r="Q217" s="605" t="s">
        <v>104</v>
      </c>
      <c r="R217" s="605" t="s">
        <v>104</v>
      </c>
      <c r="S217" s="605" t="s">
        <v>104</v>
      </c>
      <c r="T217" s="584">
        <f>VLOOKUP($E217,MIDS!$A$2:$I$17,MIDS!$I$1)</f>
        <v>1.5965785466956899</v>
      </c>
      <c r="U217" s="608">
        <f>VLOOKUP($E217,MIDS!$A$2:$K$17,MIDS!$J$1)+0.01</f>
        <v>3.0337513930975203E-2</v>
      </c>
      <c r="V217" s="609">
        <f t="shared" ca="1" si="25"/>
        <v>0.98478387024532821</v>
      </c>
      <c r="W217" s="602">
        <v>37473</v>
      </c>
      <c r="X217" s="610">
        <f t="shared" ca="1" si="20"/>
        <v>-15264.149988802621</v>
      </c>
    </row>
    <row r="218" spans="1:24" x14ac:dyDescent="0.25">
      <c r="A218" s="87"/>
      <c r="B218" s="87"/>
      <c r="C218" s="87"/>
      <c r="D218" s="87"/>
      <c r="E218" s="602">
        <v>37469</v>
      </c>
      <c r="F218" s="602">
        <v>37499</v>
      </c>
      <c r="G218" s="603">
        <f t="shared" si="23"/>
        <v>31</v>
      </c>
      <c r="H218" s="604">
        <v>5000</v>
      </c>
      <c r="I218" s="604">
        <f t="shared" si="24"/>
        <v>4739.0849395671885</v>
      </c>
      <c r="J218" s="605">
        <v>0.11</v>
      </c>
      <c r="K218" s="606"/>
      <c r="L218" s="606"/>
      <c r="M218" s="607"/>
      <c r="N218" s="605" t="s">
        <v>104</v>
      </c>
      <c r="O218" s="605" t="s">
        <v>104</v>
      </c>
      <c r="P218" s="584">
        <f>VLOOKUP($E218,MIDS!$A$2:$H$17,MIDS!$F$1)-VLOOKUP($E218,MIDS!$A$3:$K$17,MIDS!$D$1)</f>
        <v>9.9999999999997868E-3</v>
      </c>
      <c r="Q218" s="605" t="s">
        <v>104</v>
      </c>
      <c r="R218" s="605" t="s">
        <v>104</v>
      </c>
      <c r="S218" s="605" t="s">
        <v>104</v>
      </c>
      <c r="T218" s="584">
        <f>VLOOKUP($E218,MIDS!$A$2:$I$17,MIDS!$I$1)</f>
        <v>1.5961971721563299</v>
      </c>
      <c r="U218" s="608">
        <f>VLOOKUP($E218,MIDS!$A$2:$K$17,MIDS!$J$1)+0.01</f>
        <v>3.0526012398671698E-2</v>
      </c>
      <c r="V218" s="609">
        <f t="shared" ca="1" si="25"/>
        <v>0.98216210506436652</v>
      </c>
      <c r="W218" s="602">
        <v>37504</v>
      </c>
      <c r="X218" s="610">
        <f t="shared" ca="1" si="20"/>
        <v>-15223.512628497714</v>
      </c>
    </row>
    <row r="219" spans="1:24" x14ac:dyDescent="0.25">
      <c r="A219" s="87"/>
      <c r="B219" s="87"/>
      <c r="C219" s="87"/>
      <c r="D219" s="87"/>
      <c r="E219" s="602">
        <v>37500</v>
      </c>
      <c r="F219" s="602">
        <v>37529</v>
      </c>
      <c r="G219" s="603">
        <f t="shared" si="23"/>
        <v>30</v>
      </c>
      <c r="H219" s="604">
        <v>5000</v>
      </c>
      <c r="I219" s="604">
        <f t="shared" si="24"/>
        <v>4739.0849395671885</v>
      </c>
      <c r="J219" s="605">
        <v>0.11</v>
      </c>
      <c r="K219" s="606"/>
      <c r="L219" s="606"/>
      <c r="M219" s="607"/>
      <c r="N219" s="605" t="s">
        <v>104</v>
      </c>
      <c r="O219" s="605" t="s">
        <v>104</v>
      </c>
      <c r="P219" s="584">
        <f>VLOOKUP($E219,MIDS!$A$2:$H$17,MIDS!$F$1)-VLOOKUP($E219,MIDS!$A$3:$K$17,MIDS!$D$1)</f>
        <v>9.9999999999997868E-3</v>
      </c>
      <c r="Q219" s="605" t="s">
        <v>104</v>
      </c>
      <c r="R219" s="605" t="s">
        <v>104</v>
      </c>
      <c r="S219" s="605" t="s">
        <v>104</v>
      </c>
      <c r="T219" s="584">
        <f>VLOOKUP($E219,MIDS!$A$2:$I$17,MIDS!$I$1)</f>
        <v>1.5956986585221398</v>
      </c>
      <c r="U219" s="608">
        <f>VLOOKUP($E219,MIDS!$A$2:$K$17,MIDS!$J$1)+0.01</f>
        <v>3.0714510878404405E-2</v>
      </c>
      <c r="V219" s="609">
        <f t="shared" ca="1" si="25"/>
        <v>0.97959820544470888</v>
      </c>
      <c r="W219" s="602">
        <v>37534</v>
      </c>
      <c r="X219" s="610">
        <f t="shared" ca="1" si="20"/>
        <v>-14693.973081670663</v>
      </c>
    </row>
    <row r="220" spans="1:24" x14ac:dyDescent="0.25">
      <c r="A220" s="87"/>
      <c r="B220" s="87"/>
      <c r="C220" s="87"/>
      <c r="D220" s="87"/>
      <c r="E220" s="602">
        <v>37530</v>
      </c>
      <c r="F220" s="602">
        <v>37560</v>
      </c>
      <c r="G220" s="603">
        <f t="shared" si="23"/>
        <v>31</v>
      </c>
      <c r="H220" s="604">
        <v>5000</v>
      </c>
      <c r="I220" s="604">
        <f t="shared" si="24"/>
        <v>4739.0849395671885</v>
      </c>
      <c r="J220" s="605">
        <v>0.11</v>
      </c>
      <c r="K220" s="606"/>
      <c r="L220" s="606"/>
      <c r="M220" s="607"/>
      <c r="N220" s="605" t="s">
        <v>104</v>
      </c>
      <c r="O220" s="605" t="s">
        <v>104</v>
      </c>
      <c r="P220" s="584">
        <f>VLOOKUP($E220,MIDS!$A$2:$H$17,MIDS!$F$1)-VLOOKUP($E220,MIDS!$A$3:$K$17,MIDS!$D$1)</f>
        <v>9.9999999999997868E-3</v>
      </c>
      <c r="Q220" s="605" t="s">
        <v>104</v>
      </c>
      <c r="R220" s="605" t="s">
        <v>104</v>
      </c>
      <c r="S220" s="605" t="s">
        <v>104</v>
      </c>
      <c r="T220" s="584">
        <f>VLOOKUP($E220,MIDS!$A$2:$I$17,MIDS!$I$1)</f>
        <v>1.5952104403564999</v>
      </c>
      <c r="U220" s="608">
        <f>VLOOKUP($E220,MIDS!$A$2:$K$17,MIDS!$J$1)+0.01</f>
        <v>3.1077679971705602E-2</v>
      </c>
      <c r="V220" s="609">
        <f t="shared" ca="1" si="25"/>
        <v>0.97680129866219301</v>
      </c>
      <c r="W220" s="602">
        <v>37565</v>
      </c>
      <c r="X220" s="610">
        <f t="shared" ca="1" si="20"/>
        <v>-15140.420129264025</v>
      </c>
    </row>
    <row r="221" spans="1:24" x14ac:dyDescent="0.25">
      <c r="G221" s="585"/>
      <c r="H221" s="64"/>
      <c r="I221" s="64"/>
      <c r="J221" s="66"/>
      <c r="N221" s="66"/>
      <c r="X221" s="589"/>
    </row>
    <row r="222" spans="1:24" x14ac:dyDescent="0.25">
      <c r="G222" s="585"/>
      <c r="H222" s="64"/>
      <c r="I222" s="64"/>
      <c r="J222" s="66"/>
      <c r="N222" s="66"/>
      <c r="X222" s="589"/>
    </row>
    <row r="223" spans="1:24" x14ac:dyDescent="0.25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5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5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5">
      <c r="G226" s="585"/>
      <c r="N226" s="66"/>
      <c r="X226" s="589"/>
    </row>
    <row r="227" spans="1:24" x14ac:dyDescent="0.25">
      <c r="G227" s="585"/>
      <c r="N227" s="66"/>
      <c r="X227" s="589"/>
    </row>
    <row r="228" spans="1:24" x14ac:dyDescent="0.25">
      <c r="G228" s="585"/>
      <c r="N228" s="66"/>
      <c r="X228" s="589"/>
    </row>
    <row r="229" spans="1:24" x14ac:dyDescent="0.25">
      <c r="G229" s="585"/>
      <c r="N229" s="66"/>
      <c r="X229" s="589"/>
    </row>
    <row r="230" spans="1:24" x14ac:dyDescent="0.25">
      <c r="G230" s="585"/>
      <c r="N230" s="66"/>
      <c r="X230" s="589"/>
    </row>
    <row r="231" spans="1:24" x14ac:dyDescent="0.25">
      <c r="G231" s="585"/>
      <c r="N231" s="66"/>
      <c r="X231" s="589"/>
    </row>
    <row r="232" spans="1:24" x14ac:dyDescent="0.25">
      <c r="G232" s="585"/>
      <c r="N232" s="66"/>
      <c r="X232" s="589"/>
    </row>
    <row r="233" spans="1:24" x14ac:dyDescent="0.25">
      <c r="G233" s="585"/>
      <c r="N233" s="66"/>
      <c r="X233" s="589"/>
    </row>
    <row r="234" spans="1:24" x14ac:dyDescent="0.25">
      <c r="G234" s="585"/>
      <c r="N234" s="66"/>
      <c r="X234" s="589"/>
    </row>
    <row r="235" spans="1:24" x14ac:dyDescent="0.25">
      <c r="G235" s="585"/>
      <c r="N235" s="66"/>
      <c r="X235" s="589"/>
    </row>
    <row r="236" spans="1:24" x14ac:dyDescent="0.25">
      <c r="G236" s="585"/>
      <c r="N236" s="66"/>
      <c r="X236" s="589"/>
    </row>
    <row r="237" spans="1:24" x14ac:dyDescent="0.25">
      <c r="G237" s="585"/>
      <c r="N237" s="66"/>
      <c r="X237" s="589"/>
    </row>
    <row r="238" spans="1:24" x14ac:dyDescent="0.25">
      <c r="G238" s="585"/>
      <c r="N238" s="66"/>
      <c r="X238" s="589"/>
    </row>
    <row r="239" spans="1:24" x14ac:dyDescent="0.25">
      <c r="G239" s="585"/>
      <c r="N239" s="66"/>
      <c r="X239" s="589"/>
    </row>
    <row r="240" spans="1:24" x14ac:dyDescent="0.25">
      <c r="G240" s="585"/>
      <c r="N240" s="66"/>
      <c r="X240" s="589"/>
    </row>
    <row r="241" spans="7:24" x14ac:dyDescent="0.25">
      <c r="G241" s="585"/>
      <c r="N241" s="66"/>
      <c r="X241" s="589"/>
    </row>
    <row r="242" spans="7:24" x14ac:dyDescent="0.25">
      <c r="G242" s="585"/>
      <c r="N242" s="66"/>
      <c r="X242" s="589"/>
    </row>
    <row r="243" spans="7:24" x14ac:dyDescent="0.25">
      <c r="G243" s="585"/>
      <c r="N243" s="66"/>
      <c r="X243" s="589"/>
    </row>
    <row r="244" spans="7:24" x14ac:dyDescent="0.25">
      <c r="G244" s="585"/>
      <c r="N244" s="66"/>
      <c r="X244" s="589"/>
    </row>
    <row r="245" spans="7:24" x14ac:dyDescent="0.25">
      <c r="G245" s="585"/>
      <c r="N245" s="66"/>
      <c r="X245" s="589"/>
    </row>
    <row r="246" spans="7:24" x14ac:dyDescent="0.25">
      <c r="G246" s="585"/>
      <c r="N246" s="66"/>
      <c r="X246" s="589"/>
    </row>
    <row r="247" spans="7:24" x14ac:dyDescent="0.25">
      <c r="G247" s="585"/>
      <c r="N247" s="66"/>
      <c r="X247" s="589"/>
    </row>
    <row r="248" spans="7:24" x14ac:dyDescent="0.25">
      <c r="G248" s="585"/>
      <c r="N248" s="66"/>
      <c r="X248" s="589"/>
    </row>
    <row r="249" spans="7:24" x14ac:dyDescent="0.25">
      <c r="G249" s="585"/>
      <c r="N249" s="66"/>
      <c r="X249" s="589"/>
    </row>
    <row r="250" spans="7:24" x14ac:dyDescent="0.25">
      <c r="G250" s="585"/>
      <c r="N250" s="66"/>
      <c r="X250" s="589"/>
    </row>
    <row r="251" spans="7:24" x14ac:dyDescent="0.25">
      <c r="G251" s="585"/>
      <c r="N251" s="66"/>
      <c r="X251" s="589"/>
    </row>
    <row r="252" spans="7:24" x14ac:dyDescent="0.25">
      <c r="G252" s="585"/>
      <c r="N252" s="66"/>
      <c r="X252" s="589"/>
    </row>
    <row r="253" spans="7:24" x14ac:dyDescent="0.25">
      <c r="G253" s="585"/>
      <c r="N253" s="66"/>
      <c r="X253" s="589"/>
    </row>
    <row r="254" spans="7:24" x14ac:dyDescent="0.25">
      <c r="G254" s="585"/>
      <c r="N254" s="66"/>
      <c r="X254" s="589"/>
    </row>
    <row r="255" spans="7:24" x14ac:dyDescent="0.25">
      <c r="G255" s="585"/>
      <c r="N255" s="66"/>
      <c r="X255" s="589"/>
    </row>
    <row r="256" spans="7:24" x14ac:dyDescent="0.25">
      <c r="G256" s="585"/>
      <c r="N256" s="66"/>
      <c r="X256" s="589"/>
    </row>
    <row r="257" spans="7:24" x14ac:dyDescent="0.25">
      <c r="G257" s="585"/>
      <c r="N257" s="66"/>
      <c r="X257" s="589"/>
    </row>
    <row r="258" spans="7:24" x14ac:dyDescent="0.25">
      <c r="G258" s="585"/>
      <c r="N258" s="66"/>
      <c r="X258" s="589"/>
    </row>
    <row r="259" spans="7:24" x14ac:dyDescent="0.25">
      <c r="G259" s="585"/>
      <c r="N259" s="66"/>
      <c r="X259" s="589"/>
    </row>
    <row r="260" spans="7:24" x14ac:dyDescent="0.25">
      <c r="G260" s="585"/>
      <c r="N260" s="66"/>
      <c r="X260" s="589"/>
    </row>
    <row r="261" spans="7:24" x14ac:dyDescent="0.25">
      <c r="G261" s="585"/>
      <c r="N261" s="66"/>
      <c r="X261" s="589"/>
    </row>
    <row r="262" spans="7:24" x14ac:dyDescent="0.25">
      <c r="G262" s="585"/>
      <c r="N262" s="66"/>
      <c r="X262" s="589"/>
    </row>
    <row r="263" spans="7:24" x14ac:dyDescent="0.25">
      <c r="G263" s="585"/>
      <c r="N263" s="66"/>
      <c r="X263" s="589"/>
    </row>
    <row r="264" spans="7:24" x14ac:dyDescent="0.25">
      <c r="G264" s="585"/>
      <c r="N264" s="66"/>
      <c r="X264" s="589"/>
    </row>
    <row r="265" spans="7:24" x14ac:dyDescent="0.25">
      <c r="G265" s="585"/>
      <c r="N265" s="66"/>
      <c r="X265" s="589"/>
    </row>
    <row r="266" spans="7:24" x14ac:dyDescent="0.25">
      <c r="G266" s="585"/>
      <c r="N266" s="66"/>
      <c r="X266" s="589"/>
    </row>
    <row r="267" spans="7:24" x14ac:dyDescent="0.25">
      <c r="G267" s="585"/>
      <c r="N267" s="66"/>
      <c r="X267" s="589"/>
    </row>
    <row r="268" spans="7:24" x14ac:dyDescent="0.25">
      <c r="G268" s="585"/>
      <c r="N268" s="66"/>
      <c r="X268" s="589"/>
    </row>
    <row r="269" spans="7:24" x14ac:dyDescent="0.25">
      <c r="G269" s="585"/>
      <c r="N269" s="66"/>
      <c r="X269" s="589"/>
    </row>
    <row r="270" spans="7:24" x14ac:dyDescent="0.25">
      <c r="G270" s="585"/>
      <c r="N270" s="66"/>
      <c r="X270" s="589"/>
    </row>
    <row r="271" spans="7:24" x14ac:dyDescent="0.25">
      <c r="G271" s="585"/>
      <c r="N271" s="66"/>
      <c r="X271" s="589"/>
    </row>
    <row r="272" spans="7:24" x14ac:dyDescent="0.25">
      <c r="G272" s="585"/>
      <c r="N272" s="66"/>
      <c r="X272" s="589"/>
    </row>
    <row r="273" spans="7:24" x14ac:dyDescent="0.25">
      <c r="G273" s="585"/>
      <c r="N273" s="66"/>
      <c r="X273" s="589"/>
    </row>
    <row r="274" spans="7:24" x14ac:dyDescent="0.25">
      <c r="G274" s="585"/>
      <c r="N274" s="66"/>
      <c r="X274" s="589"/>
    </row>
    <row r="275" spans="7:24" x14ac:dyDescent="0.25">
      <c r="G275" s="585"/>
      <c r="N275" s="66"/>
      <c r="X275" s="589"/>
    </row>
    <row r="276" spans="7:24" x14ac:dyDescent="0.25">
      <c r="G276" s="585"/>
      <c r="N276" s="66"/>
      <c r="X276" s="589"/>
    </row>
    <row r="277" spans="7:24" x14ac:dyDescent="0.25">
      <c r="G277" s="585"/>
      <c r="N277" s="66"/>
      <c r="X277" s="589"/>
    </row>
    <row r="278" spans="7:24" x14ac:dyDescent="0.25">
      <c r="G278" s="585"/>
      <c r="N278" s="66"/>
      <c r="X278" s="589"/>
    </row>
    <row r="279" spans="7:24" x14ac:dyDescent="0.25">
      <c r="G279" s="585"/>
      <c r="N279" s="66"/>
      <c r="X279" s="589"/>
    </row>
    <row r="280" spans="7:24" x14ac:dyDescent="0.25">
      <c r="G280" s="585"/>
      <c r="N280" s="66"/>
      <c r="X280" s="589"/>
    </row>
    <row r="281" spans="7:24" x14ac:dyDescent="0.25">
      <c r="G281" s="585"/>
      <c r="N281" s="66"/>
      <c r="X281" s="589"/>
    </row>
    <row r="282" spans="7:24" x14ac:dyDescent="0.25">
      <c r="G282" s="585"/>
      <c r="N282" s="66"/>
      <c r="X282" s="589"/>
    </row>
    <row r="283" spans="7:24" x14ac:dyDescent="0.25">
      <c r="G283" s="585"/>
      <c r="N283" s="66"/>
      <c r="X283" s="589"/>
    </row>
    <row r="284" spans="7:24" x14ac:dyDescent="0.25">
      <c r="G284" s="585"/>
      <c r="N284" s="66"/>
      <c r="X284" s="589"/>
    </row>
    <row r="285" spans="7:24" x14ac:dyDescent="0.25">
      <c r="G285" s="585"/>
      <c r="N285" s="66"/>
      <c r="X285" s="589"/>
    </row>
    <row r="286" spans="7:24" x14ac:dyDescent="0.25">
      <c r="G286" s="585"/>
      <c r="N286" s="66"/>
      <c r="X286" s="589"/>
    </row>
    <row r="287" spans="7:24" x14ac:dyDescent="0.25">
      <c r="G287" s="585"/>
      <c r="N287" s="66"/>
      <c r="X287" s="589"/>
    </row>
    <row r="288" spans="7:24" x14ac:dyDescent="0.25">
      <c r="G288" s="585"/>
      <c r="N288" s="66"/>
      <c r="X288" s="589"/>
    </row>
    <row r="289" spans="7:24" x14ac:dyDescent="0.25">
      <c r="G289" s="585"/>
      <c r="N289" s="66"/>
      <c r="X289" s="589"/>
    </row>
    <row r="290" spans="7:24" x14ac:dyDescent="0.25">
      <c r="G290" s="585"/>
      <c r="N290" s="66"/>
      <c r="X290" s="589"/>
    </row>
    <row r="291" spans="7:24" x14ac:dyDescent="0.25">
      <c r="G291" s="585"/>
      <c r="N291" s="66"/>
      <c r="X291" s="589"/>
    </row>
    <row r="292" spans="7:24" x14ac:dyDescent="0.25">
      <c r="G292" s="585"/>
      <c r="N292" s="66"/>
      <c r="X292" s="589"/>
    </row>
    <row r="293" spans="7:24" x14ac:dyDescent="0.25">
      <c r="G293" s="585"/>
      <c r="N293" s="66"/>
      <c r="X293" s="589"/>
    </row>
    <row r="294" spans="7:24" x14ac:dyDescent="0.25">
      <c r="G294" s="585"/>
      <c r="N294" s="66"/>
      <c r="X294" s="589"/>
    </row>
    <row r="295" spans="7:24" x14ac:dyDescent="0.25">
      <c r="G295" s="585"/>
      <c r="N295" s="66"/>
      <c r="X295" s="589"/>
    </row>
    <row r="296" spans="7:24" x14ac:dyDescent="0.25">
      <c r="G296" s="585"/>
      <c r="N296" s="66"/>
      <c r="X296" s="589"/>
    </row>
    <row r="297" spans="7:24" x14ac:dyDescent="0.25">
      <c r="G297" s="585"/>
      <c r="N297" s="66"/>
      <c r="X297" s="589"/>
    </row>
    <row r="298" spans="7:24" x14ac:dyDescent="0.25">
      <c r="G298" s="585"/>
      <c r="N298" s="66"/>
      <c r="X298" s="589"/>
    </row>
    <row r="299" spans="7:24" x14ac:dyDescent="0.25">
      <c r="G299" s="585"/>
      <c r="N299" s="66"/>
      <c r="X299" s="589"/>
    </row>
    <row r="300" spans="7:24" x14ac:dyDescent="0.25">
      <c r="G300" s="585"/>
      <c r="N300" s="66"/>
      <c r="X300" s="589"/>
    </row>
    <row r="301" spans="7:24" x14ac:dyDescent="0.25">
      <c r="G301" s="585"/>
      <c r="N301" s="66"/>
      <c r="X301" s="589"/>
    </row>
    <row r="302" spans="7:24" x14ac:dyDescent="0.25">
      <c r="G302" s="585"/>
      <c r="N302" s="66"/>
      <c r="X302" s="589"/>
    </row>
    <row r="303" spans="7:24" x14ac:dyDescent="0.25">
      <c r="G303" s="585"/>
      <c r="N303" s="66"/>
      <c r="X303" s="589"/>
    </row>
    <row r="304" spans="7:24" x14ac:dyDescent="0.25">
      <c r="G304" s="585"/>
      <c r="N304" s="66"/>
      <c r="X304" s="589"/>
    </row>
    <row r="305" spans="7:24" x14ac:dyDescent="0.25">
      <c r="G305" s="585"/>
      <c r="N305" s="66"/>
      <c r="X305" s="589"/>
    </row>
    <row r="306" spans="7:24" x14ac:dyDescent="0.25">
      <c r="G306" s="585"/>
      <c r="N306" s="66"/>
      <c r="X306" s="589"/>
    </row>
    <row r="307" spans="7:24" x14ac:dyDescent="0.25">
      <c r="G307" s="585"/>
      <c r="N307" s="66"/>
      <c r="X307" s="589"/>
    </row>
    <row r="308" spans="7:24" x14ac:dyDescent="0.25">
      <c r="G308" s="585"/>
      <c r="N308" s="66"/>
      <c r="X308" s="589"/>
    </row>
    <row r="309" spans="7:24" x14ac:dyDescent="0.25">
      <c r="G309" s="585"/>
      <c r="N309" s="66"/>
      <c r="X309" s="589"/>
    </row>
    <row r="310" spans="7:24" x14ac:dyDescent="0.25">
      <c r="G310" s="585"/>
      <c r="N310" s="66"/>
      <c r="X310" s="589"/>
    </row>
    <row r="311" spans="7:24" x14ac:dyDescent="0.25">
      <c r="G311" s="585"/>
      <c r="N311" s="66"/>
      <c r="X311" s="589"/>
    </row>
    <row r="312" spans="7:24" x14ac:dyDescent="0.25">
      <c r="G312" s="585"/>
      <c r="N312" s="66"/>
      <c r="X312" s="589"/>
    </row>
    <row r="313" spans="7:24" x14ac:dyDescent="0.25">
      <c r="G313" s="585"/>
      <c r="N313" s="66"/>
      <c r="X313" s="589"/>
    </row>
    <row r="314" spans="7:24" x14ac:dyDescent="0.25">
      <c r="G314" s="585"/>
      <c r="N314" s="66"/>
      <c r="X314" s="589"/>
    </row>
    <row r="315" spans="7:24" x14ac:dyDescent="0.25">
      <c r="G315" s="585"/>
      <c r="N315" s="66"/>
      <c r="X315" s="589"/>
    </row>
    <row r="316" spans="7:24" x14ac:dyDescent="0.25">
      <c r="G316" s="585"/>
      <c r="N316" s="66"/>
      <c r="X316" s="589"/>
    </row>
    <row r="317" spans="7:24" x14ac:dyDescent="0.25">
      <c r="G317" s="585"/>
      <c r="N317" s="66"/>
      <c r="X317" s="589"/>
    </row>
    <row r="318" spans="7:24" x14ac:dyDescent="0.25">
      <c r="G318" s="585"/>
      <c r="N318" s="66"/>
      <c r="X318" s="589"/>
    </row>
    <row r="319" spans="7:24" x14ac:dyDescent="0.25">
      <c r="G319" s="585"/>
      <c r="N319" s="66"/>
      <c r="X319" s="589"/>
    </row>
    <row r="320" spans="7:24" x14ac:dyDescent="0.25">
      <c r="G320" s="585"/>
      <c r="N320" s="66"/>
      <c r="X320" s="589"/>
    </row>
    <row r="321" spans="7:24" x14ac:dyDescent="0.25">
      <c r="G321" s="585"/>
      <c r="N321" s="66"/>
      <c r="X321" s="589"/>
    </row>
    <row r="322" spans="7:24" x14ac:dyDescent="0.25">
      <c r="G322" s="585"/>
      <c r="N322" s="66"/>
      <c r="X322" s="589"/>
    </row>
    <row r="323" spans="7:24" x14ac:dyDescent="0.25">
      <c r="G323" s="585"/>
      <c r="N323" s="66"/>
      <c r="X323" s="589"/>
    </row>
    <row r="324" spans="7:24" x14ac:dyDescent="0.25">
      <c r="G324" s="585"/>
      <c r="N324" s="66"/>
      <c r="X324" s="589"/>
    </row>
    <row r="325" spans="7:24" x14ac:dyDescent="0.25">
      <c r="G325" s="585"/>
      <c r="N325" s="66"/>
      <c r="X325" s="589"/>
    </row>
    <row r="326" spans="7:24" x14ac:dyDescent="0.25">
      <c r="G326" s="585"/>
      <c r="N326" s="66"/>
      <c r="X326" s="589"/>
    </row>
    <row r="327" spans="7:24" x14ac:dyDescent="0.25">
      <c r="G327" s="585"/>
      <c r="N327" s="66"/>
      <c r="X327" s="589"/>
    </row>
    <row r="328" spans="7:24" x14ac:dyDescent="0.25">
      <c r="G328" s="585"/>
      <c r="N328" s="66"/>
      <c r="X328" s="589"/>
    </row>
    <row r="329" spans="7:24" x14ac:dyDescent="0.25">
      <c r="G329" s="585"/>
      <c r="N329" s="66"/>
      <c r="X329" s="589"/>
    </row>
    <row r="330" spans="7:24" x14ac:dyDescent="0.25">
      <c r="G330" s="585"/>
      <c r="N330" s="66"/>
      <c r="X330" s="589"/>
    </row>
    <row r="331" spans="7:24" x14ac:dyDescent="0.25">
      <c r="G331" s="585"/>
      <c r="N331" s="66"/>
      <c r="X331" s="589"/>
    </row>
    <row r="332" spans="7:24" x14ac:dyDescent="0.25">
      <c r="G332" s="585"/>
      <c r="X332" s="589"/>
    </row>
    <row r="333" spans="7:24" x14ac:dyDescent="0.25">
      <c r="G333" s="585"/>
      <c r="X333" s="589"/>
    </row>
    <row r="334" spans="7:24" x14ac:dyDescent="0.25">
      <c r="G334" s="585"/>
      <c r="X334" s="589"/>
    </row>
    <row r="335" spans="7:24" x14ac:dyDescent="0.25">
      <c r="G335" s="585"/>
      <c r="X335" s="589"/>
    </row>
    <row r="336" spans="7:24" x14ac:dyDescent="0.25">
      <c r="G336" s="585"/>
      <c r="X336" s="589"/>
    </row>
    <row r="337" spans="7:24" x14ac:dyDescent="0.25">
      <c r="G337" s="585"/>
      <c r="X337" s="589"/>
    </row>
    <row r="338" spans="7:24" x14ac:dyDescent="0.25">
      <c r="G338" s="585"/>
      <c r="X338" s="589"/>
    </row>
    <row r="339" spans="7:24" x14ac:dyDescent="0.25">
      <c r="G339" s="585"/>
      <c r="X339" s="589"/>
    </row>
    <row r="340" spans="7:24" x14ac:dyDescent="0.25">
      <c r="G340" s="585"/>
      <c r="X340" s="589"/>
    </row>
    <row r="341" spans="7:24" x14ac:dyDescent="0.25">
      <c r="G341" s="585"/>
      <c r="X341" s="589"/>
    </row>
    <row r="342" spans="7:24" x14ac:dyDescent="0.25">
      <c r="G342" s="585"/>
      <c r="X342" s="589"/>
    </row>
    <row r="343" spans="7:24" x14ac:dyDescent="0.25">
      <c r="G343" s="585"/>
      <c r="X343" s="589"/>
    </row>
    <row r="344" spans="7:24" x14ac:dyDescent="0.25">
      <c r="G344" s="585"/>
      <c r="X344" s="589"/>
    </row>
    <row r="345" spans="7:24" x14ac:dyDescent="0.25">
      <c r="G345" s="585"/>
      <c r="X345" s="589"/>
    </row>
    <row r="346" spans="7:24" x14ac:dyDescent="0.25">
      <c r="G346" s="585"/>
      <c r="X346" s="589"/>
    </row>
    <row r="347" spans="7:24" x14ac:dyDescent="0.25">
      <c r="G347" s="585"/>
      <c r="X347" s="589"/>
    </row>
    <row r="348" spans="7:24" x14ac:dyDescent="0.25">
      <c r="G348" s="585"/>
      <c r="X348" s="589"/>
    </row>
    <row r="349" spans="7:24" x14ac:dyDescent="0.25">
      <c r="G349" s="585"/>
      <c r="X349" s="589"/>
    </row>
    <row r="350" spans="7:24" x14ac:dyDescent="0.25">
      <c r="G350" s="585"/>
      <c r="X350" s="589"/>
    </row>
    <row r="351" spans="7:24" x14ac:dyDescent="0.25">
      <c r="G351" s="585"/>
      <c r="X351" s="589"/>
    </row>
    <row r="352" spans="7:24" x14ac:dyDescent="0.25">
      <c r="G352" s="585"/>
      <c r="X352" s="589"/>
    </row>
    <row r="353" spans="7:24" x14ac:dyDescent="0.25">
      <c r="G353" s="585"/>
      <c r="X353" s="589"/>
    </row>
    <row r="354" spans="7:24" x14ac:dyDescent="0.25">
      <c r="G354" s="585"/>
      <c r="X354" s="589"/>
    </row>
    <row r="355" spans="7:24" x14ac:dyDescent="0.25">
      <c r="G355" s="585"/>
      <c r="X355" s="589"/>
    </row>
    <row r="356" spans="7:24" x14ac:dyDescent="0.25">
      <c r="G356" s="585"/>
      <c r="X356" s="589"/>
    </row>
    <row r="357" spans="7:24" x14ac:dyDescent="0.25">
      <c r="G357" s="585"/>
      <c r="X357" s="589"/>
    </row>
    <row r="358" spans="7:24" x14ac:dyDescent="0.25">
      <c r="G358" s="585"/>
      <c r="X358" s="589"/>
    </row>
    <row r="359" spans="7:24" x14ac:dyDescent="0.25">
      <c r="G359" s="585"/>
      <c r="X359" s="589"/>
    </row>
    <row r="360" spans="7:24" x14ac:dyDescent="0.25">
      <c r="G360" s="585"/>
      <c r="X360" s="589"/>
    </row>
    <row r="361" spans="7:24" x14ac:dyDescent="0.25">
      <c r="G361" s="585"/>
      <c r="X361" s="589"/>
    </row>
    <row r="362" spans="7:24" x14ac:dyDescent="0.25">
      <c r="G362" s="585"/>
      <c r="X362" s="589"/>
    </row>
    <row r="363" spans="7:24" x14ac:dyDescent="0.25">
      <c r="G363" s="585"/>
      <c r="X363" s="589"/>
    </row>
    <row r="364" spans="7:24" x14ac:dyDescent="0.25">
      <c r="G364" s="585"/>
      <c r="X364" s="589"/>
    </row>
    <row r="365" spans="7:24" x14ac:dyDescent="0.25">
      <c r="G365" s="585"/>
      <c r="X365" s="589"/>
    </row>
    <row r="366" spans="7:24" x14ac:dyDescent="0.25">
      <c r="G366" s="585"/>
      <c r="X366" s="589"/>
    </row>
    <row r="367" spans="7:24" x14ac:dyDescent="0.25">
      <c r="G367" s="585"/>
      <c r="X367" s="589"/>
    </row>
    <row r="368" spans="7:24" x14ac:dyDescent="0.25">
      <c r="G368" s="585"/>
      <c r="X368" s="589"/>
    </row>
    <row r="369" spans="7:24" x14ac:dyDescent="0.25">
      <c r="G369" s="585"/>
      <c r="X369" s="589"/>
    </row>
    <row r="370" spans="7:24" x14ac:dyDescent="0.25">
      <c r="G370" s="585"/>
      <c r="X370" s="589"/>
    </row>
    <row r="371" spans="7:24" x14ac:dyDescent="0.25">
      <c r="G371" s="585"/>
      <c r="X371" s="589"/>
    </row>
    <row r="372" spans="7:24" x14ac:dyDescent="0.25">
      <c r="G372" s="585"/>
      <c r="X372" s="589"/>
    </row>
    <row r="373" spans="7:24" x14ac:dyDescent="0.25">
      <c r="G373" s="585"/>
      <c r="X373" s="589"/>
    </row>
    <row r="374" spans="7:24" x14ac:dyDescent="0.25">
      <c r="G374" s="585"/>
      <c r="X374" s="589"/>
    </row>
    <row r="375" spans="7:24" x14ac:dyDescent="0.25">
      <c r="G375" s="585"/>
      <c r="X375" s="589"/>
    </row>
    <row r="376" spans="7:24" x14ac:dyDescent="0.25">
      <c r="G376" s="585"/>
      <c r="X376" s="589"/>
    </row>
    <row r="377" spans="7:24" x14ac:dyDescent="0.25">
      <c r="G377" s="585"/>
      <c r="X377" s="589"/>
    </row>
    <row r="378" spans="7:24" x14ac:dyDescent="0.25">
      <c r="G378" s="585"/>
      <c r="X378" s="589"/>
    </row>
    <row r="379" spans="7:24" x14ac:dyDescent="0.25">
      <c r="G379" s="585"/>
      <c r="X379" s="589"/>
    </row>
    <row r="380" spans="7:24" x14ac:dyDescent="0.25">
      <c r="G380" s="585"/>
      <c r="X380" s="589"/>
    </row>
    <row r="381" spans="7:24" x14ac:dyDescent="0.25">
      <c r="G381" s="585"/>
      <c r="X381" s="589"/>
    </row>
    <row r="382" spans="7:24" x14ac:dyDescent="0.25">
      <c r="G382" s="585"/>
      <c r="X382" s="589"/>
    </row>
    <row r="383" spans="7:24" x14ac:dyDescent="0.25">
      <c r="G383" s="585"/>
      <c r="X383" s="589"/>
    </row>
    <row r="384" spans="7:24" x14ac:dyDescent="0.25">
      <c r="G384" s="585"/>
      <c r="X384" s="589"/>
    </row>
    <row r="385" spans="7:24" x14ac:dyDescent="0.25">
      <c r="G385" s="585"/>
      <c r="X385" s="589"/>
    </row>
    <row r="386" spans="7:24" x14ac:dyDescent="0.25">
      <c r="G386" s="585"/>
      <c r="X386" s="589"/>
    </row>
    <row r="387" spans="7:24" x14ac:dyDescent="0.25">
      <c r="G387" s="585"/>
      <c r="X387" s="589"/>
    </row>
    <row r="388" spans="7:24" x14ac:dyDescent="0.25">
      <c r="G388" s="585"/>
      <c r="X388" s="589"/>
    </row>
    <row r="389" spans="7:24" x14ac:dyDescent="0.25">
      <c r="G389" s="585"/>
      <c r="X389" s="589"/>
    </row>
    <row r="390" spans="7:24" x14ac:dyDescent="0.25">
      <c r="G390" s="585"/>
      <c r="X390" s="589"/>
    </row>
    <row r="391" spans="7:24" x14ac:dyDescent="0.25">
      <c r="G391" s="585"/>
      <c r="X391" s="589"/>
    </row>
    <row r="392" spans="7:24" x14ac:dyDescent="0.25">
      <c r="G392" s="585"/>
      <c r="X392" s="589"/>
    </row>
    <row r="393" spans="7:24" x14ac:dyDescent="0.25">
      <c r="G393" s="585"/>
      <c r="X393" s="589"/>
    </row>
    <row r="394" spans="7:24" x14ac:dyDescent="0.25">
      <c r="G394" s="585"/>
      <c r="X394" s="589"/>
    </row>
    <row r="395" spans="7:24" x14ac:dyDescent="0.25">
      <c r="G395" s="585"/>
      <c r="X395" s="589"/>
    </row>
    <row r="396" spans="7:24" x14ac:dyDescent="0.25">
      <c r="G396" s="585"/>
      <c r="X396" s="589"/>
    </row>
    <row r="397" spans="7:24" x14ac:dyDescent="0.25">
      <c r="G397" s="585"/>
      <c r="X397" s="589"/>
    </row>
    <row r="398" spans="7:24" x14ac:dyDescent="0.25">
      <c r="G398" s="585"/>
      <c r="X398" s="589"/>
    </row>
    <row r="399" spans="7:24" x14ac:dyDescent="0.25">
      <c r="G399" s="585"/>
      <c r="X399" s="589"/>
    </row>
    <row r="400" spans="7:24" x14ac:dyDescent="0.25">
      <c r="G400" s="585"/>
      <c r="X400" s="589"/>
    </row>
    <row r="401" spans="7:24" x14ac:dyDescent="0.25">
      <c r="G401" s="585"/>
      <c r="X401" s="589"/>
    </row>
    <row r="402" spans="7:24" x14ac:dyDescent="0.25">
      <c r="G402" s="585"/>
      <c r="X402" s="589"/>
    </row>
    <row r="403" spans="7:24" x14ac:dyDescent="0.25">
      <c r="G403" s="585"/>
      <c r="X403" s="589"/>
    </row>
    <row r="404" spans="7:24" x14ac:dyDescent="0.25">
      <c r="G404" s="585"/>
      <c r="X404" s="589"/>
    </row>
    <row r="405" spans="7:24" x14ac:dyDescent="0.25">
      <c r="G405" s="585"/>
      <c r="X405" s="589"/>
    </row>
    <row r="406" spans="7:24" x14ac:dyDescent="0.25">
      <c r="G406" s="585"/>
      <c r="X406" s="589"/>
    </row>
    <row r="407" spans="7:24" x14ac:dyDescent="0.25">
      <c r="G407" s="585"/>
      <c r="X407" s="589"/>
    </row>
    <row r="408" spans="7:24" x14ac:dyDescent="0.25">
      <c r="G408" s="585"/>
      <c r="X408" s="589"/>
    </row>
    <row r="409" spans="7:24" x14ac:dyDescent="0.25">
      <c r="G409" s="585"/>
      <c r="X409" s="589"/>
    </row>
    <row r="410" spans="7:24" x14ac:dyDescent="0.25">
      <c r="G410" s="585"/>
      <c r="X410" s="589"/>
    </row>
    <row r="411" spans="7:24" x14ac:dyDescent="0.25">
      <c r="G411" s="585"/>
      <c r="X411" s="589"/>
    </row>
    <row r="412" spans="7:24" x14ac:dyDescent="0.25">
      <c r="G412" s="585"/>
      <c r="X412" s="589"/>
    </row>
    <row r="413" spans="7:24" x14ac:dyDescent="0.25">
      <c r="G413" s="585"/>
      <c r="X413" s="589"/>
    </row>
    <row r="414" spans="7:24" x14ac:dyDescent="0.25">
      <c r="G414" s="585"/>
      <c r="X414" s="589"/>
    </row>
    <row r="415" spans="7:24" x14ac:dyDescent="0.25">
      <c r="G415" s="585"/>
      <c r="X415" s="589"/>
    </row>
    <row r="416" spans="7:24" x14ac:dyDescent="0.25">
      <c r="G416" s="585"/>
      <c r="X416" s="589"/>
    </row>
    <row r="417" spans="7:24" x14ac:dyDescent="0.25">
      <c r="G417" s="585"/>
      <c r="X417" s="589"/>
    </row>
    <row r="418" spans="7:24" x14ac:dyDescent="0.25">
      <c r="G418" s="585"/>
      <c r="X418" s="589"/>
    </row>
    <row r="419" spans="7:24" x14ac:dyDescent="0.25">
      <c r="G419" s="585"/>
      <c r="X419" s="589"/>
    </row>
    <row r="420" spans="7:24" x14ac:dyDescent="0.25">
      <c r="G420" s="585"/>
      <c r="X420" s="589"/>
    </row>
    <row r="421" spans="7:24" x14ac:dyDescent="0.25">
      <c r="G421" s="585"/>
      <c r="X421" s="589"/>
    </row>
    <row r="422" spans="7:24" x14ac:dyDescent="0.25">
      <c r="G422" s="585"/>
      <c r="X422" s="589"/>
    </row>
    <row r="423" spans="7:24" x14ac:dyDescent="0.25">
      <c r="G423" s="585"/>
      <c r="X423" s="589"/>
    </row>
    <row r="424" spans="7:24" x14ac:dyDescent="0.25">
      <c r="G424" s="585"/>
      <c r="X424" s="589"/>
    </row>
    <row r="425" spans="7:24" x14ac:dyDescent="0.25">
      <c r="G425" s="585"/>
      <c r="X425" s="589"/>
    </row>
    <row r="426" spans="7:24" x14ac:dyDescent="0.25">
      <c r="G426" s="585"/>
      <c r="X426" s="589"/>
    </row>
    <row r="427" spans="7:24" x14ac:dyDescent="0.25">
      <c r="G427" s="585"/>
      <c r="X427" s="589"/>
    </row>
    <row r="428" spans="7:24" x14ac:dyDescent="0.25">
      <c r="G428" s="585"/>
      <c r="X428" s="589"/>
    </row>
    <row r="429" spans="7:24" x14ac:dyDescent="0.25">
      <c r="G429" s="585"/>
      <c r="X429" s="589"/>
    </row>
    <row r="430" spans="7:24" x14ac:dyDescent="0.25">
      <c r="G430" s="585"/>
      <c r="X430" s="589"/>
    </row>
    <row r="431" spans="7:24" x14ac:dyDescent="0.25">
      <c r="G431" s="585"/>
      <c r="X431" s="589"/>
    </row>
    <row r="432" spans="7:24" x14ac:dyDescent="0.25">
      <c r="G432" s="585"/>
      <c r="X432" s="589"/>
    </row>
    <row r="433" spans="7:24" x14ac:dyDescent="0.25">
      <c r="G433" s="585"/>
      <c r="X433" s="589"/>
    </row>
    <row r="434" spans="7:24" x14ac:dyDescent="0.25">
      <c r="G434" s="585"/>
      <c r="X434" s="589"/>
    </row>
    <row r="435" spans="7:24" x14ac:dyDescent="0.25">
      <c r="G435" s="585"/>
      <c r="X435" s="589"/>
    </row>
    <row r="436" spans="7:24" x14ac:dyDescent="0.25">
      <c r="G436" s="585"/>
      <c r="X436" s="589"/>
    </row>
    <row r="437" spans="7:24" x14ac:dyDescent="0.25">
      <c r="G437" s="585"/>
      <c r="X437" s="589"/>
    </row>
    <row r="438" spans="7:24" x14ac:dyDescent="0.25">
      <c r="G438" s="585"/>
      <c r="X438" s="589"/>
    </row>
    <row r="439" spans="7:24" x14ac:dyDescent="0.25">
      <c r="G439" s="585"/>
      <c r="X439" s="589"/>
    </row>
    <row r="440" spans="7:24" x14ac:dyDescent="0.25">
      <c r="G440" s="585"/>
      <c r="X440" s="589"/>
    </row>
    <row r="441" spans="7:24" x14ac:dyDescent="0.25">
      <c r="G441" s="585"/>
      <c r="X441" s="589"/>
    </row>
    <row r="442" spans="7:24" x14ac:dyDescent="0.25">
      <c r="G442" s="585"/>
      <c r="X442" s="589"/>
    </row>
    <row r="443" spans="7:24" x14ac:dyDescent="0.25">
      <c r="G443" s="585"/>
      <c r="X443" s="589"/>
    </row>
    <row r="444" spans="7:24" x14ac:dyDescent="0.25">
      <c r="G444" s="585"/>
      <c r="X444" s="589"/>
    </row>
    <row r="445" spans="7:24" x14ac:dyDescent="0.25">
      <c r="G445" s="585"/>
      <c r="X445" s="589"/>
    </row>
    <row r="446" spans="7:24" x14ac:dyDescent="0.25">
      <c r="G446" s="585"/>
      <c r="X446" s="589"/>
    </row>
    <row r="447" spans="7:24" x14ac:dyDescent="0.25">
      <c r="G447" s="585"/>
      <c r="X447" s="589"/>
    </row>
    <row r="448" spans="7:24" x14ac:dyDescent="0.25">
      <c r="G448" s="585"/>
      <c r="X448" s="589"/>
    </row>
    <row r="449" spans="7:24" x14ac:dyDescent="0.25">
      <c r="G449" s="585"/>
      <c r="X449" s="589"/>
    </row>
    <row r="450" spans="7:24" x14ac:dyDescent="0.25">
      <c r="G450" s="585"/>
      <c r="X450" s="589"/>
    </row>
    <row r="451" spans="7:24" x14ac:dyDescent="0.25">
      <c r="G451" s="585"/>
      <c r="X451" s="589"/>
    </row>
    <row r="452" spans="7:24" x14ac:dyDescent="0.25">
      <c r="G452" s="585"/>
      <c r="X452" s="589"/>
    </row>
    <row r="453" spans="7:24" x14ac:dyDescent="0.25">
      <c r="G453" s="585"/>
      <c r="X453" s="589"/>
    </row>
    <row r="454" spans="7:24" x14ac:dyDescent="0.25">
      <c r="G454" s="585"/>
      <c r="X454" s="589"/>
    </row>
    <row r="455" spans="7:24" x14ac:dyDescent="0.25">
      <c r="G455" s="585"/>
      <c r="X455" s="589"/>
    </row>
    <row r="456" spans="7:24" x14ac:dyDescent="0.25">
      <c r="G456" s="585"/>
      <c r="X456" s="589"/>
    </row>
    <row r="457" spans="7:24" x14ac:dyDescent="0.25">
      <c r="G457" s="585"/>
      <c r="X457" s="589"/>
    </row>
    <row r="458" spans="7:24" x14ac:dyDescent="0.25">
      <c r="G458" s="585"/>
      <c r="X458" s="589"/>
    </row>
    <row r="459" spans="7:24" x14ac:dyDescent="0.25">
      <c r="G459" s="585"/>
      <c r="X459" s="589"/>
    </row>
    <row r="460" spans="7:24" x14ac:dyDescent="0.25">
      <c r="G460" s="585"/>
      <c r="X460" s="589"/>
    </row>
    <row r="461" spans="7:24" x14ac:dyDescent="0.25">
      <c r="G461" s="585"/>
      <c r="X461" s="589"/>
    </row>
    <row r="462" spans="7:24" x14ac:dyDescent="0.25">
      <c r="G462" s="585"/>
      <c r="X462" s="589"/>
    </row>
    <row r="463" spans="7:24" x14ac:dyDescent="0.25">
      <c r="G463" s="585"/>
      <c r="X463" s="589"/>
    </row>
    <row r="464" spans="7:24" x14ac:dyDescent="0.25">
      <c r="G464" s="585"/>
      <c r="X464" s="589"/>
    </row>
    <row r="465" spans="7:24" x14ac:dyDescent="0.25">
      <c r="G465" s="585"/>
      <c r="X465" s="589"/>
    </row>
    <row r="466" spans="7:24" x14ac:dyDescent="0.25">
      <c r="G466" s="585"/>
      <c r="X466" s="589"/>
    </row>
    <row r="467" spans="7:24" x14ac:dyDescent="0.25">
      <c r="G467" s="585"/>
      <c r="X467" s="589"/>
    </row>
    <row r="468" spans="7:24" x14ac:dyDescent="0.25">
      <c r="G468" s="585"/>
      <c r="X468" s="589"/>
    </row>
    <row r="469" spans="7:24" x14ac:dyDescent="0.25">
      <c r="G469" s="585"/>
      <c r="X469" s="589"/>
    </row>
    <row r="470" spans="7:24" x14ac:dyDescent="0.25">
      <c r="G470" s="585"/>
      <c r="X470" s="589"/>
    </row>
    <row r="471" spans="7:24" x14ac:dyDescent="0.25">
      <c r="G471" s="585"/>
      <c r="X471" s="589"/>
    </row>
    <row r="472" spans="7:24" x14ac:dyDescent="0.25">
      <c r="G472" s="585"/>
      <c r="X472" s="589"/>
    </row>
    <row r="473" spans="7:24" x14ac:dyDescent="0.25">
      <c r="G473" s="585"/>
      <c r="X473" s="589"/>
    </row>
    <row r="474" spans="7:24" x14ac:dyDescent="0.25">
      <c r="G474" s="585"/>
      <c r="X474" s="589"/>
    </row>
    <row r="475" spans="7:24" x14ac:dyDescent="0.25">
      <c r="G475" s="585"/>
      <c r="X475" s="589"/>
    </row>
    <row r="476" spans="7:24" x14ac:dyDescent="0.25">
      <c r="G476" s="585"/>
      <c r="X476" s="589"/>
    </row>
    <row r="477" spans="7:24" x14ac:dyDescent="0.25">
      <c r="G477" s="585"/>
      <c r="X477" s="589"/>
    </row>
    <row r="478" spans="7:24" x14ac:dyDescent="0.25">
      <c r="G478" s="585"/>
      <c r="X478" s="589"/>
    </row>
    <row r="479" spans="7:24" x14ac:dyDescent="0.25">
      <c r="G479" s="585"/>
      <c r="X479" s="589"/>
    </row>
    <row r="480" spans="7:24" x14ac:dyDescent="0.25">
      <c r="G480" s="585"/>
      <c r="X480" s="589"/>
    </row>
    <row r="481" spans="7:24" x14ac:dyDescent="0.25">
      <c r="G481" s="585"/>
      <c r="X481" s="589"/>
    </row>
    <row r="482" spans="7:24" x14ac:dyDescent="0.25">
      <c r="G482" s="585"/>
      <c r="X482" s="589"/>
    </row>
    <row r="483" spans="7:24" x14ac:dyDescent="0.25">
      <c r="G483" s="585"/>
      <c r="X483" s="589"/>
    </row>
    <row r="484" spans="7:24" x14ac:dyDescent="0.25">
      <c r="G484" s="585"/>
      <c r="X484" s="589"/>
    </row>
    <row r="485" spans="7:24" x14ac:dyDescent="0.25">
      <c r="G485" s="585"/>
      <c r="X485" s="589"/>
    </row>
    <row r="486" spans="7:24" x14ac:dyDescent="0.25">
      <c r="G486" s="585"/>
      <c r="X486" s="589"/>
    </row>
    <row r="487" spans="7:24" x14ac:dyDescent="0.25">
      <c r="G487" s="585"/>
      <c r="X487" s="589"/>
    </row>
    <row r="488" spans="7:24" x14ac:dyDescent="0.25">
      <c r="G488" s="585"/>
      <c r="X488" s="589"/>
    </row>
    <row r="489" spans="7:24" x14ac:dyDescent="0.25">
      <c r="G489" s="585"/>
      <c r="X489" s="589"/>
    </row>
    <row r="490" spans="7:24" x14ac:dyDescent="0.25">
      <c r="G490" s="585"/>
      <c r="X490" s="589"/>
    </row>
    <row r="491" spans="7:24" x14ac:dyDescent="0.25">
      <c r="G491" s="585"/>
      <c r="X491" s="589"/>
    </row>
    <row r="492" spans="7:24" x14ac:dyDescent="0.25">
      <c r="G492" s="585"/>
      <c r="X492" s="589"/>
    </row>
    <row r="493" spans="7:24" x14ac:dyDescent="0.25">
      <c r="G493" s="585"/>
      <c r="X493" s="589"/>
    </row>
    <row r="494" spans="7:24" x14ac:dyDescent="0.25">
      <c r="G494" s="585"/>
      <c r="X494" s="589"/>
    </row>
    <row r="495" spans="7:24" x14ac:dyDescent="0.25">
      <c r="G495" s="585"/>
      <c r="X495" s="589"/>
    </row>
    <row r="496" spans="7:24" x14ac:dyDescent="0.25">
      <c r="G496" s="585"/>
      <c r="X496" s="589"/>
    </row>
    <row r="497" spans="7:24" x14ac:dyDescent="0.25">
      <c r="G497" s="585"/>
      <c r="X497" s="589"/>
    </row>
    <row r="498" spans="7:24" x14ac:dyDescent="0.25">
      <c r="G498" s="585"/>
      <c r="X498" s="589"/>
    </row>
    <row r="499" spans="7:24" x14ac:dyDescent="0.25">
      <c r="G499" s="585"/>
      <c r="X499" s="589"/>
    </row>
    <row r="500" spans="7:24" x14ac:dyDescent="0.25">
      <c r="G500" s="585"/>
      <c r="X500" s="589"/>
    </row>
    <row r="501" spans="7:24" x14ac:dyDescent="0.25">
      <c r="G501" s="585"/>
      <c r="X501" s="589"/>
    </row>
    <row r="502" spans="7:24" x14ac:dyDescent="0.25">
      <c r="G502" s="585"/>
      <c r="X502" s="589"/>
    </row>
    <row r="503" spans="7:24" x14ac:dyDescent="0.25">
      <c r="G503" s="585"/>
      <c r="X503" s="589"/>
    </row>
    <row r="504" spans="7:24" x14ac:dyDescent="0.25">
      <c r="G504" s="585"/>
      <c r="X504" s="589"/>
    </row>
    <row r="505" spans="7:24" x14ac:dyDescent="0.25">
      <c r="G505" s="585"/>
      <c r="X505" s="589"/>
    </row>
    <row r="506" spans="7:24" x14ac:dyDescent="0.25">
      <c r="G506" s="585"/>
      <c r="X506" s="589"/>
    </row>
    <row r="507" spans="7:24" x14ac:dyDescent="0.25">
      <c r="G507" s="585"/>
      <c r="X507" s="589"/>
    </row>
    <row r="508" spans="7:24" x14ac:dyDescent="0.25">
      <c r="G508" s="585"/>
      <c r="X508" s="589"/>
    </row>
    <row r="509" spans="7:24" x14ac:dyDescent="0.25">
      <c r="G509" s="585"/>
      <c r="X509" s="589"/>
    </row>
    <row r="510" spans="7:24" x14ac:dyDescent="0.25">
      <c r="G510" s="585"/>
      <c r="X510" s="589"/>
    </row>
    <row r="511" spans="7:24" x14ac:dyDescent="0.25">
      <c r="G511" s="585"/>
      <c r="X511" s="589"/>
    </row>
    <row r="512" spans="7:24" x14ac:dyDescent="0.25">
      <c r="G512" s="585"/>
      <c r="X512" s="589"/>
    </row>
    <row r="513" spans="7:24" x14ac:dyDescent="0.25">
      <c r="G513" s="585"/>
      <c r="X513" s="589"/>
    </row>
    <row r="514" spans="7:24" x14ac:dyDescent="0.25">
      <c r="G514" s="585"/>
      <c r="X514" s="589"/>
    </row>
    <row r="515" spans="7:24" x14ac:dyDescent="0.25">
      <c r="G515" s="585"/>
      <c r="X515" s="589"/>
    </row>
    <row r="516" spans="7:24" x14ac:dyDescent="0.25">
      <c r="G516" s="585"/>
      <c r="X516" s="589"/>
    </row>
    <row r="517" spans="7:24" x14ac:dyDescent="0.25">
      <c r="G517" s="585"/>
      <c r="X517" s="589"/>
    </row>
    <row r="518" spans="7:24" x14ac:dyDescent="0.25">
      <c r="G518" s="585"/>
      <c r="X518" s="589"/>
    </row>
    <row r="519" spans="7:24" x14ac:dyDescent="0.25">
      <c r="G519" s="585"/>
      <c r="X519" s="589"/>
    </row>
    <row r="520" spans="7:24" x14ac:dyDescent="0.25">
      <c r="G520" s="585"/>
      <c r="X520" s="589"/>
    </row>
    <row r="521" spans="7:24" x14ac:dyDescent="0.25">
      <c r="G521" s="585"/>
      <c r="X521" s="589"/>
    </row>
    <row r="522" spans="7:24" x14ac:dyDescent="0.25">
      <c r="G522" s="585"/>
      <c r="X522" s="589"/>
    </row>
    <row r="523" spans="7:24" x14ac:dyDescent="0.25">
      <c r="G523" s="585"/>
      <c r="X523" s="589"/>
    </row>
    <row r="524" spans="7:24" x14ac:dyDescent="0.25">
      <c r="G524" s="585"/>
      <c r="X524" s="589"/>
    </row>
    <row r="525" spans="7:24" x14ac:dyDescent="0.25">
      <c r="G525" s="585"/>
      <c r="X525" s="589"/>
    </row>
    <row r="526" spans="7:24" x14ac:dyDescent="0.25">
      <c r="G526" s="585"/>
      <c r="X526" s="589"/>
    </row>
    <row r="527" spans="7:24" x14ac:dyDescent="0.25">
      <c r="G527" s="585"/>
      <c r="X527" s="589"/>
    </row>
    <row r="528" spans="7:24" x14ac:dyDescent="0.25">
      <c r="G528" s="585"/>
      <c r="X528" s="589"/>
    </row>
    <row r="529" spans="7:24" x14ac:dyDescent="0.25">
      <c r="G529" s="585"/>
      <c r="X529" s="589"/>
    </row>
    <row r="530" spans="7:24" x14ac:dyDescent="0.25">
      <c r="G530" s="585"/>
      <c r="X530" s="589"/>
    </row>
    <row r="531" spans="7:24" x14ac:dyDescent="0.25">
      <c r="G531" s="585"/>
      <c r="X531" s="589"/>
    </row>
    <row r="532" spans="7:24" x14ac:dyDescent="0.25">
      <c r="G532" s="585"/>
      <c r="X532" s="589"/>
    </row>
    <row r="533" spans="7:24" x14ac:dyDescent="0.25">
      <c r="G533" s="585"/>
      <c r="X533" s="589"/>
    </row>
    <row r="534" spans="7:24" x14ac:dyDescent="0.25">
      <c r="G534" s="585"/>
      <c r="X534" s="589"/>
    </row>
    <row r="535" spans="7:24" x14ac:dyDescent="0.25">
      <c r="G535" s="585"/>
      <c r="X535" s="589"/>
    </row>
    <row r="536" spans="7:24" x14ac:dyDescent="0.25">
      <c r="G536" s="585"/>
      <c r="X536" s="589"/>
    </row>
    <row r="537" spans="7:24" x14ac:dyDescent="0.25">
      <c r="G537" s="585"/>
      <c r="X537" s="589"/>
    </row>
    <row r="538" spans="7:24" x14ac:dyDescent="0.25">
      <c r="G538" s="585"/>
      <c r="X538" s="589"/>
    </row>
    <row r="539" spans="7:24" x14ac:dyDescent="0.25">
      <c r="G539" s="585"/>
      <c r="X539" s="589"/>
    </row>
    <row r="540" spans="7:24" x14ac:dyDescent="0.25">
      <c r="G540" s="585"/>
      <c r="X540" s="589"/>
    </row>
    <row r="541" spans="7:24" x14ac:dyDescent="0.25">
      <c r="G541" s="585"/>
      <c r="X541" s="589"/>
    </row>
    <row r="542" spans="7:24" x14ac:dyDescent="0.25">
      <c r="G542" s="585"/>
      <c r="X542" s="589"/>
    </row>
    <row r="543" spans="7:24" x14ac:dyDescent="0.25">
      <c r="G543" s="585"/>
      <c r="X543" s="589"/>
    </row>
    <row r="544" spans="7:24" x14ac:dyDescent="0.25">
      <c r="G544" s="585"/>
      <c r="X544" s="589"/>
    </row>
    <row r="545" spans="7:24" x14ac:dyDescent="0.25">
      <c r="G545" s="585"/>
      <c r="X545" s="589"/>
    </row>
    <row r="546" spans="7:24" x14ac:dyDescent="0.25">
      <c r="G546" s="585"/>
      <c r="X546" s="589"/>
    </row>
    <row r="547" spans="7:24" x14ac:dyDescent="0.25">
      <c r="G547" s="585"/>
      <c r="X547" s="589"/>
    </row>
    <row r="548" spans="7:24" x14ac:dyDescent="0.25">
      <c r="G548" s="585"/>
      <c r="X548" s="589"/>
    </row>
    <row r="549" spans="7:24" x14ac:dyDescent="0.25">
      <c r="G549" s="585"/>
      <c r="X549" s="589"/>
    </row>
    <row r="550" spans="7:24" x14ac:dyDescent="0.25">
      <c r="G550" s="585"/>
      <c r="X550" s="589"/>
    </row>
    <row r="551" spans="7:24" x14ac:dyDescent="0.25">
      <c r="G551" s="585"/>
      <c r="X551" s="589"/>
    </row>
    <row r="552" spans="7:24" x14ac:dyDescent="0.25">
      <c r="G552" s="585"/>
      <c r="X552" s="589"/>
    </row>
    <row r="553" spans="7:24" x14ac:dyDescent="0.25">
      <c r="G553" s="585"/>
      <c r="X553" s="589"/>
    </row>
    <row r="554" spans="7:24" x14ac:dyDescent="0.25">
      <c r="G554" s="585"/>
      <c r="X554" s="589"/>
    </row>
    <row r="555" spans="7:24" x14ac:dyDescent="0.25">
      <c r="G555" s="585"/>
      <c r="X555" s="589"/>
    </row>
    <row r="556" spans="7:24" x14ac:dyDescent="0.25">
      <c r="G556" s="585"/>
      <c r="X556" s="589"/>
    </row>
    <row r="557" spans="7:24" x14ac:dyDescent="0.25">
      <c r="G557" s="585"/>
      <c r="X557" s="589"/>
    </row>
    <row r="558" spans="7:24" x14ac:dyDescent="0.25">
      <c r="G558" s="585"/>
      <c r="X558" s="589"/>
    </row>
    <row r="559" spans="7:24" x14ac:dyDescent="0.25">
      <c r="G559" s="585"/>
      <c r="X559" s="589"/>
    </row>
    <row r="560" spans="7:24" x14ac:dyDescent="0.25">
      <c r="G560" s="585"/>
      <c r="X560" s="589"/>
    </row>
    <row r="561" spans="7:24" x14ac:dyDescent="0.25">
      <c r="G561" s="585"/>
      <c r="X561" s="589"/>
    </row>
    <row r="562" spans="7:24" x14ac:dyDescent="0.25">
      <c r="G562" s="585"/>
      <c r="X562" s="589"/>
    </row>
    <row r="563" spans="7:24" x14ac:dyDescent="0.25">
      <c r="G563" s="585"/>
      <c r="X563" s="589"/>
    </row>
    <row r="564" spans="7:24" x14ac:dyDescent="0.25">
      <c r="G564" s="585"/>
      <c r="X564" s="589"/>
    </row>
    <row r="565" spans="7:24" x14ac:dyDescent="0.25">
      <c r="G565" s="585"/>
      <c r="X565" s="589"/>
    </row>
    <row r="566" spans="7:24" x14ac:dyDescent="0.25">
      <c r="G566" s="585"/>
      <c r="X566" s="589"/>
    </row>
    <row r="567" spans="7:24" x14ac:dyDescent="0.25">
      <c r="G567" s="585"/>
      <c r="X567" s="589"/>
    </row>
    <row r="568" spans="7:24" x14ac:dyDescent="0.25">
      <c r="G568" s="585"/>
      <c r="X568" s="589"/>
    </row>
    <row r="569" spans="7:24" x14ac:dyDescent="0.25">
      <c r="G569" s="585"/>
      <c r="X569" s="589"/>
    </row>
    <row r="570" spans="7:24" x14ac:dyDescent="0.25">
      <c r="G570" s="585"/>
      <c r="X570" s="589"/>
    </row>
    <row r="571" spans="7:24" x14ac:dyDescent="0.25">
      <c r="G571" s="585"/>
      <c r="X571" s="589"/>
    </row>
    <row r="572" spans="7:24" x14ac:dyDescent="0.25">
      <c r="G572" s="585"/>
      <c r="X572" s="589"/>
    </row>
    <row r="573" spans="7:24" x14ac:dyDescent="0.25">
      <c r="G573" s="585"/>
      <c r="X573" s="589"/>
    </row>
    <row r="574" spans="7:24" x14ac:dyDescent="0.25">
      <c r="G574" s="585"/>
      <c r="X574" s="589"/>
    </row>
    <row r="575" spans="7:24" x14ac:dyDescent="0.25">
      <c r="G575" s="585"/>
      <c r="X575" s="589"/>
    </row>
    <row r="576" spans="7:24" x14ac:dyDescent="0.25">
      <c r="G576" s="585"/>
      <c r="X576" s="589"/>
    </row>
    <row r="577" spans="7:24" x14ac:dyDescent="0.25">
      <c r="G577" s="585"/>
      <c r="X577" s="589"/>
    </row>
    <row r="578" spans="7:24" x14ac:dyDescent="0.25">
      <c r="G578" s="585"/>
      <c r="X578" s="589"/>
    </row>
    <row r="579" spans="7:24" x14ac:dyDescent="0.25">
      <c r="G579" s="585"/>
      <c r="X579" s="589"/>
    </row>
    <row r="580" spans="7:24" x14ac:dyDescent="0.25">
      <c r="G580" s="585"/>
      <c r="X580" s="589"/>
    </row>
    <row r="581" spans="7:24" x14ac:dyDescent="0.25">
      <c r="G581" s="585"/>
      <c r="X581" s="589"/>
    </row>
    <row r="582" spans="7:24" x14ac:dyDescent="0.25">
      <c r="G582" s="585"/>
      <c r="X582" s="589"/>
    </row>
    <row r="583" spans="7:24" x14ac:dyDescent="0.25">
      <c r="G583" s="585"/>
      <c r="X583" s="589"/>
    </row>
    <row r="584" spans="7:24" x14ac:dyDescent="0.25">
      <c r="G584" s="585"/>
      <c r="X584" s="589"/>
    </row>
    <row r="585" spans="7:24" x14ac:dyDescent="0.25">
      <c r="G585" s="585"/>
      <c r="X585" s="589"/>
    </row>
    <row r="586" spans="7:24" x14ac:dyDescent="0.25">
      <c r="G586" s="585"/>
      <c r="X586" s="589"/>
    </row>
    <row r="587" spans="7:24" x14ac:dyDescent="0.25">
      <c r="G587" s="585"/>
      <c r="X587" s="589"/>
    </row>
    <row r="588" spans="7:24" x14ac:dyDescent="0.25">
      <c r="G588" s="585"/>
      <c r="X588" s="589"/>
    </row>
    <row r="589" spans="7:24" x14ac:dyDescent="0.25">
      <c r="G589" s="585"/>
      <c r="X589" s="589"/>
    </row>
    <row r="590" spans="7:24" x14ac:dyDescent="0.25">
      <c r="G590" s="585"/>
      <c r="X590" s="589"/>
    </row>
    <row r="591" spans="7:24" x14ac:dyDescent="0.25">
      <c r="G591" s="585"/>
      <c r="X591" s="589"/>
    </row>
    <row r="592" spans="7:24" x14ac:dyDescent="0.25">
      <c r="G592" s="585"/>
      <c r="X592" s="589"/>
    </row>
    <row r="593" spans="7:24" x14ac:dyDescent="0.25">
      <c r="G593" s="585"/>
      <c r="X593" s="589"/>
    </row>
    <row r="594" spans="7:24" x14ac:dyDescent="0.25">
      <c r="G594" s="585"/>
      <c r="X594" s="589"/>
    </row>
    <row r="595" spans="7:24" x14ac:dyDescent="0.25">
      <c r="G595" s="585"/>
      <c r="X595" s="589"/>
    </row>
    <row r="596" spans="7:24" x14ac:dyDescent="0.25">
      <c r="G596" s="585"/>
      <c r="X596" s="589"/>
    </row>
    <row r="597" spans="7:24" x14ac:dyDescent="0.25">
      <c r="G597" s="585"/>
      <c r="X597" s="589"/>
    </row>
    <row r="598" spans="7:24" x14ac:dyDescent="0.25">
      <c r="G598" s="585"/>
      <c r="X598" s="589"/>
    </row>
    <row r="599" spans="7:24" x14ac:dyDescent="0.25">
      <c r="G599" s="585"/>
      <c r="X599" s="589"/>
    </row>
    <row r="600" spans="7:24" x14ac:dyDescent="0.25">
      <c r="G600" s="585"/>
      <c r="X600" s="589"/>
    </row>
    <row r="601" spans="7:24" x14ac:dyDescent="0.25">
      <c r="G601" s="585"/>
      <c r="X601" s="589"/>
    </row>
    <row r="602" spans="7:24" x14ac:dyDescent="0.25">
      <c r="G602" s="585"/>
      <c r="X602" s="589"/>
    </row>
    <row r="603" spans="7:24" x14ac:dyDescent="0.25">
      <c r="G603" s="585"/>
      <c r="X603" s="589"/>
    </row>
    <row r="604" spans="7:24" x14ac:dyDescent="0.25">
      <c r="G604" s="585"/>
      <c r="X604" s="589"/>
    </row>
    <row r="605" spans="7:24" x14ac:dyDescent="0.25">
      <c r="G605" s="585"/>
      <c r="X605" s="589"/>
    </row>
    <row r="606" spans="7:24" x14ac:dyDescent="0.25">
      <c r="G606" s="585"/>
      <c r="X606" s="589"/>
    </row>
    <row r="607" spans="7:24" x14ac:dyDescent="0.25">
      <c r="G607" s="585"/>
      <c r="X607" s="589"/>
    </row>
    <row r="608" spans="7:24" x14ac:dyDescent="0.25">
      <c r="G608" s="585"/>
      <c r="X608" s="589"/>
    </row>
    <row r="609" spans="7:24" x14ac:dyDescent="0.25">
      <c r="G609" s="585"/>
      <c r="X609" s="589"/>
    </row>
    <row r="610" spans="7:24" x14ac:dyDescent="0.25">
      <c r="G610" s="585"/>
      <c r="X610" s="589"/>
    </row>
    <row r="611" spans="7:24" x14ac:dyDescent="0.25">
      <c r="G611" s="585"/>
      <c r="X611" s="589"/>
    </row>
    <row r="612" spans="7:24" x14ac:dyDescent="0.25">
      <c r="G612" s="585"/>
      <c r="X612" s="589"/>
    </row>
    <row r="613" spans="7:24" x14ac:dyDescent="0.25">
      <c r="G613" s="585"/>
      <c r="X613" s="589"/>
    </row>
    <row r="614" spans="7:24" x14ac:dyDescent="0.25">
      <c r="G614" s="585"/>
      <c r="X614" s="589"/>
    </row>
    <row r="615" spans="7:24" x14ac:dyDescent="0.25">
      <c r="G615" s="585"/>
      <c r="X615" s="589"/>
    </row>
    <row r="616" spans="7:24" x14ac:dyDescent="0.25">
      <c r="G616" s="585"/>
      <c r="X616" s="589"/>
    </row>
    <row r="617" spans="7:24" x14ac:dyDescent="0.25">
      <c r="G617" s="585"/>
      <c r="X617" s="589"/>
    </row>
    <row r="618" spans="7:24" x14ac:dyDescent="0.25">
      <c r="G618" s="585"/>
      <c r="X618" s="589"/>
    </row>
    <row r="619" spans="7:24" x14ac:dyDescent="0.25">
      <c r="G619" s="585"/>
      <c r="X619" s="589"/>
    </row>
    <row r="620" spans="7:24" x14ac:dyDescent="0.25">
      <c r="G620" s="585"/>
      <c r="X620" s="589"/>
    </row>
    <row r="621" spans="7:24" x14ac:dyDescent="0.25">
      <c r="G621" s="585"/>
      <c r="X621" s="589"/>
    </row>
    <row r="622" spans="7:24" x14ac:dyDescent="0.25">
      <c r="G622" s="585"/>
      <c r="X622" s="589"/>
    </row>
    <row r="623" spans="7:24" x14ac:dyDescent="0.25">
      <c r="G623" s="585"/>
      <c r="X623" s="589"/>
    </row>
    <row r="624" spans="7:24" x14ac:dyDescent="0.25">
      <c r="G624" s="585"/>
      <c r="X624" s="589"/>
    </row>
    <row r="625" spans="7:24" x14ac:dyDescent="0.25">
      <c r="G625" s="585"/>
      <c r="X625" s="589"/>
    </row>
    <row r="626" spans="7:24" x14ac:dyDescent="0.25">
      <c r="G626" s="585"/>
      <c r="X626" s="589"/>
    </row>
    <row r="627" spans="7:24" x14ac:dyDescent="0.25">
      <c r="G627" s="585"/>
      <c r="X627" s="589"/>
    </row>
    <row r="628" spans="7:24" x14ac:dyDescent="0.25">
      <c r="G628" s="585"/>
      <c r="X628" s="589"/>
    </row>
    <row r="629" spans="7:24" x14ac:dyDescent="0.25">
      <c r="G629" s="585"/>
      <c r="X629" s="589"/>
    </row>
    <row r="630" spans="7:24" x14ac:dyDescent="0.25">
      <c r="G630" s="585"/>
      <c r="X630" s="589"/>
    </row>
    <row r="631" spans="7:24" x14ac:dyDescent="0.25">
      <c r="G631" s="585"/>
      <c r="X631" s="589"/>
    </row>
    <row r="632" spans="7:24" x14ac:dyDescent="0.25">
      <c r="G632" s="585"/>
      <c r="X632" s="589"/>
    </row>
    <row r="633" spans="7:24" x14ac:dyDescent="0.25">
      <c r="G633" s="585"/>
      <c r="X633" s="589"/>
    </row>
    <row r="634" spans="7:24" x14ac:dyDescent="0.25">
      <c r="G634" s="585"/>
      <c r="X634" s="589"/>
    </row>
    <row r="635" spans="7:24" x14ac:dyDescent="0.25">
      <c r="G635" s="585"/>
      <c r="X635" s="589"/>
    </row>
    <row r="636" spans="7:24" x14ac:dyDescent="0.25">
      <c r="G636" s="585"/>
      <c r="X636" s="589"/>
    </row>
    <row r="637" spans="7:24" x14ac:dyDescent="0.25">
      <c r="G637" s="585"/>
      <c r="X637" s="589"/>
    </row>
    <row r="638" spans="7:24" x14ac:dyDescent="0.25">
      <c r="G638" s="585"/>
      <c r="X638" s="589"/>
    </row>
    <row r="639" spans="7:24" x14ac:dyDescent="0.25">
      <c r="G639" s="585"/>
      <c r="X639" s="589"/>
    </row>
    <row r="640" spans="7:24" x14ac:dyDescent="0.25">
      <c r="G640" s="585"/>
      <c r="X640" s="589"/>
    </row>
    <row r="641" spans="7:24" x14ac:dyDescent="0.25">
      <c r="G641" s="585"/>
      <c r="X641" s="589"/>
    </row>
    <row r="642" spans="7:24" x14ac:dyDescent="0.25">
      <c r="G642" s="585"/>
      <c r="X642" s="589"/>
    </row>
    <row r="643" spans="7:24" x14ac:dyDescent="0.25">
      <c r="G643" s="585"/>
      <c r="X643" s="589"/>
    </row>
    <row r="644" spans="7:24" x14ac:dyDescent="0.25">
      <c r="G644" s="585"/>
      <c r="X644" s="589"/>
    </row>
    <row r="645" spans="7:24" x14ac:dyDescent="0.25">
      <c r="G645" s="585"/>
      <c r="X645" s="589"/>
    </row>
    <row r="646" spans="7:24" x14ac:dyDescent="0.25">
      <c r="G646" s="585"/>
      <c r="X646" s="589"/>
    </row>
    <row r="647" spans="7:24" x14ac:dyDescent="0.25">
      <c r="G647" s="585"/>
      <c r="X647" s="589"/>
    </row>
    <row r="648" spans="7:24" x14ac:dyDescent="0.25">
      <c r="G648" s="585"/>
      <c r="X648" s="589"/>
    </row>
    <row r="649" spans="7:24" x14ac:dyDescent="0.25">
      <c r="G649" s="585"/>
      <c r="X649" s="589"/>
    </row>
    <row r="650" spans="7:24" x14ac:dyDescent="0.25">
      <c r="G650" s="585"/>
      <c r="X650" s="589"/>
    </row>
    <row r="651" spans="7:24" x14ac:dyDescent="0.25">
      <c r="G651" s="585"/>
      <c r="X651" s="589"/>
    </row>
    <row r="652" spans="7:24" x14ac:dyDescent="0.25">
      <c r="G652" s="585"/>
      <c r="X652" s="589"/>
    </row>
    <row r="653" spans="7:24" x14ac:dyDescent="0.25">
      <c r="G653" s="585"/>
      <c r="X653" s="589"/>
    </row>
    <row r="654" spans="7:24" x14ac:dyDescent="0.25">
      <c r="G654" s="585"/>
      <c r="X654" s="589"/>
    </row>
    <row r="655" spans="7:24" x14ac:dyDescent="0.25">
      <c r="G655" s="585"/>
      <c r="X655" s="589"/>
    </row>
    <row r="656" spans="7:24" x14ac:dyDescent="0.25">
      <c r="G656" s="585"/>
      <c r="X656" s="589"/>
    </row>
    <row r="657" spans="7:24" x14ac:dyDescent="0.25">
      <c r="G657" s="585"/>
      <c r="X657" s="589"/>
    </row>
    <row r="658" spans="7:24" x14ac:dyDescent="0.25">
      <c r="G658" s="585"/>
      <c r="X658" s="589"/>
    </row>
    <row r="659" spans="7:24" x14ac:dyDescent="0.25">
      <c r="G659" s="585"/>
      <c r="X659" s="589"/>
    </row>
    <row r="660" spans="7:24" x14ac:dyDescent="0.25">
      <c r="G660" s="585"/>
      <c r="X660" s="589"/>
    </row>
    <row r="661" spans="7:24" x14ac:dyDescent="0.25">
      <c r="G661" s="585"/>
      <c r="X661" s="589"/>
    </row>
    <row r="662" spans="7:24" x14ac:dyDescent="0.25">
      <c r="G662" s="585"/>
      <c r="X662" s="589"/>
    </row>
    <row r="663" spans="7:24" x14ac:dyDescent="0.25">
      <c r="G663" s="585"/>
      <c r="X663" s="589"/>
    </row>
    <row r="664" spans="7:24" x14ac:dyDescent="0.25">
      <c r="G664" s="585"/>
      <c r="X664" s="589"/>
    </row>
    <row r="665" spans="7:24" x14ac:dyDescent="0.25">
      <c r="G665" s="585"/>
      <c r="X665" s="589"/>
    </row>
    <row r="666" spans="7:24" x14ac:dyDescent="0.25">
      <c r="G666" s="585"/>
      <c r="X666" s="589"/>
    </row>
    <row r="667" spans="7:24" x14ac:dyDescent="0.25">
      <c r="G667" s="585"/>
      <c r="X667" s="589"/>
    </row>
    <row r="668" spans="7:24" x14ac:dyDescent="0.25">
      <c r="G668" s="585"/>
      <c r="X668" s="589"/>
    </row>
    <row r="669" spans="7:24" x14ac:dyDescent="0.25">
      <c r="G669" s="585"/>
      <c r="X669" s="589"/>
    </row>
    <row r="670" spans="7:24" x14ac:dyDescent="0.25">
      <c r="G670" s="585"/>
      <c r="X670" s="589"/>
    </row>
    <row r="671" spans="7:24" x14ac:dyDescent="0.25">
      <c r="G671" s="585"/>
      <c r="X671" s="589"/>
    </row>
    <row r="672" spans="7:24" x14ac:dyDescent="0.25">
      <c r="G672" s="585"/>
      <c r="X672" s="589"/>
    </row>
    <row r="673" spans="7:24" x14ac:dyDescent="0.25">
      <c r="G673" s="585"/>
      <c r="X673" s="589"/>
    </row>
    <row r="674" spans="7:24" x14ac:dyDescent="0.25">
      <c r="G674" s="585"/>
      <c r="X674" s="589"/>
    </row>
    <row r="675" spans="7:24" x14ac:dyDescent="0.25">
      <c r="G675" s="585"/>
      <c r="X675" s="589"/>
    </row>
    <row r="676" spans="7:24" x14ac:dyDescent="0.25">
      <c r="G676" s="585"/>
      <c r="X676" s="589"/>
    </row>
    <row r="677" spans="7:24" x14ac:dyDescent="0.25">
      <c r="G677" s="585"/>
      <c r="X677" s="589"/>
    </row>
    <row r="678" spans="7:24" x14ac:dyDescent="0.25">
      <c r="G678" s="585"/>
      <c r="X678" s="589"/>
    </row>
    <row r="679" spans="7:24" x14ac:dyDescent="0.25">
      <c r="G679" s="585"/>
      <c r="X679" s="589"/>
    </row>
    <row r="680" spans="7:24" x14ac:dyDescent="0.25">
      <c r="G680" s="585"/>
      <c r="X680" s="589"/>
    </row>
    <row r="681" spans="7:24" x14ac:dyDescent="0.25">
      <c r="G681" s="585"/>
      <c r="X681" s="589"/>
    </row>
    <row r="682" spans="7:24" x14ac:dyDescent="0.25">
      <c r="G682" s="585"/>
      <c r="X682" s="589"/>
    </row>
    <row r="683" spans="7:24" x14ac:dyDescent="0.25">
      <c r="G683" s="585"/>
      <c r="X683" s="589"/>
    </row>
    <row r="684" spans="7:24" x14ac:dyDescent="0.25">
      <c r="G684" s="585"/>
      <c r="X684" s="589"/>
    </row>
    <row r="685" spans="7:24" x14ac:dyDescent="0.25">
      <c r="G685" s="585"/>
      <c r="X685" s="589"/>
    </row>
    <row r="686" spans="7:24" x14ac:dyDescent="0.25">
      <c r="G686" s="585"/>
      <c r="X686" s="589"/>
    </row>
    <row r="687" spans="7:24" x14ac:dyDescent="0.25">
      <c r="G687" s="585"/>
      <c r="X687" s="589"/>
    </row>
    <row r="688" spans="7:24" x14ac:dyDescent="0.25">
      <c r="G688" s="585"/>
      <c r="X688" s="589"/>
    </row>
    <row r="689" spans="7:24" x14ac:dyDescent="0.25">
      <c r="G689" s="585"/>
      <c r="X689" s="589"/>
    </row>
    <row r="690" spans="7:24" x14ac:dyDescent="0.25">
      <c r="G690" s="585"/>
      <c r="X690" s="589"/>
    </row>
    <row r="691" spans="7:24" x14ac:dyDescent="0.25">
      <c r="G691" s="585"/>
      <c r="X691" s="589"/>
    </row>
    <row r="692" spans="7:24" x14ac:dyDescent="0.25">
      <c r="G692" s="585"/>
      <c r="X692" s="589"/>
    </row>
    <row r="693" spans="7:24" x14ac:dyDescent="0.25">
      <c r="G693" s="585"/>
      <c r="X693" s="589"/>
    </row>
    <row r="694" spans="7:24" x14ac:dyDescent="0.25">
      <c r="G694" s="585"/>
      <c r="X694" s="589"/>
    </row>
    <row r="695" spans="7:24" x14ac:dyDescent="0.25">
      <c r="G695" s="585"/>
      <c r="X695" s="589"/>
    </row>
    <row r="696" spans="7:24" x14ac:dyDescent="0.25">
      <c r="G696" s="585"/>
      <c r="X696" s="589"/>
    </row>
    <row r="697" spans="7:24" x14ac:dyDescent="0.25">
      <c r="G697" s="585"/>
      <c r="X697" s="589"/>
    </row>
    <row r="698" spans="7:24" x14ac:dyDescent="0.25">
      <c r="G698" s="585"/>
      <c r="X698" s="589"/>
    </row>
    <row r="699" spans="7:24" x14ac:dyDescent="0.25">
      <c r="G699" s="585"/>
      <c r="X699" s="589"/>
    </row>
    <row r="700" spans="7:24" x14ac:dyDescent="0.25">
      <c r="G700" s="585"/>
      <c r="X700" s="589"/>
    </row>
    <row r="701" spans="7:24" x14ac:dyDescent="0.25">
      <c r="G701" s="585"/>
      <c r="X701" s="589"/>
    </row>
    <row r="702" spans="7:24" x14ac:dyDescent="0.25">
      <c r="G702" s="585"/>
      <c r="X702" s="589"/>
    </row>
    <row r="703" spans="7:24" x14ac:dyDescent="0.25">
      <c r="G703" s="585"/>
      <c r="X703" s="589"/>
    </row>
    <row r="704" spans="7:24" x14ac:dyDescent="0.25">
      <c r="G704" s="585"/>
      <c r="X704" s="589"/>
    </row>
    <row r="705" spans="7:24" x14ac:dyDescent="0.25">
      <c r="G705" s="585"/>
      <c r="X705" s="589"/>
    </row>
    <row r="706" spans="7:24" x14ac:dyDescent="0.25">
      <c r="G706" s="585"/>
      <c r="X706" s="589"/>
    </row>
    <row r="707" spans="7:24" x14ac:dyDescent="0.25">
      <c r="G707" s="585"/>
      <c r="X707" s="589"/>
    </row>
    <row r="708" spans="7:24" x14ac:dyDescent="0.25">
      <c r="G708" s="585"/>
      <c r="X708" s="589"/>
    </row>
    <row r="709" spans="7:24" x14ac:dyDescent="0.25">
      <c r="G709" s="585"/>
      <c r="X709" s="589"/>
    </row>
    <row r="710" spans="7:24" x14ac:dyDescent="0.25">
      <c r="G710" s="585"/>
      <c r="X710" s="589"/>
    </row>
    <row r="711" spans="7:24" x14ac:dyDescent="0.25">
      <c r="G711" s="585"/>
      <c r="X711" s="589"/>
    </row>
    <row r="712" spans="7:24" x14ac:dyDescent="0.25">
      <c r="G712" s="585"/>
      <c r="X712" s="589"/>
    </row>
    <row r="713" spans="7:24" x14ac:dyDescent="0.25">
      <c r="G713" s="585"/>
      <c r="X713" s="589"/>
    </row>
    <row r="714" spans="7:24" x14ac:dyDescent="0.25">
      <c r="G714" s="585"/>
      <c r="X714" s="589"/>
    </row>
    <row r="715" spans="7:24" x14ac:dyDescent="0.25">
      <c r="G715" s="585"/>
      <c r="X715" s="589"/>
    </row>
    <row r="716" spans="7:24" x14ac:dyDescent="0.25">
      <c r="G716" s="585"/>
      <c r="X716" s="589"/>
    </row>
    <row r="717" spans="7:24" x14ac:dyDescent="0.25">
      <c r="G717" s="585"/>
      <c r="X717" s="589"/>
    </row>
    <row r="718" spans="7:24" x14ac:dyDescent="0.25">
      <c r="G718" s="585"/>
      <c r="X718" s="589"/>
    </row>
    <row r="719" spans="7:24" x14ac:dyDescent="0.25">
      <c r="G719" s="585"/>
      <c r="X719" s="589"/>
    </row>
    <row r="720" spans="7:24" x14ac:dyDescent="0.25">
      <c r="G720" s="585"/>
      <c r="X720" s="589"/>
    </row>
    <row r="721" spans="7:24" x14ac:dyDescent="0.25">
      <c r="G721" s="585"/>
      <c r="X721" s="589"/>
    </row>
    <row r="722" spans="7:24" x14ac:dyDescent="0.25">
      <c r="G722" s="585"/>
      <c r="X722" s="589"/>
    </row>
    <row r="723" spans="7:24" x14ac:dyDescent="0.25">
      <c r="G723" s="585"/>
      <c r="X723" s="589"/>
    </row>
    <row r="724" spans="7:24" x14ac:dyDescent="0.25">
      <c r="G724" s="585"/>
      <c r="X724" s="589"/>
    </row>
    <row r="725" spans="7:24" x14ac:dyDescent="0.25">
      <c r="G725" s="585"/>
      <c r="X725" s="589"/>
    </row>
    <row r="726" spans="7:24" x14ac:dyDescent="0.25">
      <c r="G726" s="585"/>
      <c r="X726" s="589"/>
    </row>
    <row r="727" spans="7:24" x14ac:dyDescent="0.25">
      <c r="G727" s="585"/>
      <c r="X727" s="589"/>
    </row>
    <row r="728" spans="7:24" x14ac:dyDescent="0.25">
      <c r="G728" s="585"/>
      <c r="X728" s="589"/>
    </row>
    <row r="729" spans="7:24" x14ac:dyDescent="0.25">
      <c r="G729" s="585"/>
      <c r="X729" s="589"/>
    </row>
    <row r="730" spans="7:24" x14ac:dyDescent="0.25">
      <c r="G730" s="585"/>
      <c r="X730" s="589"/>
    </row>
    <row r="731" spans="7:24" x14ac:dyDescent="0.25">
      <c r="G731" s="585"/>
      <c r="X731" s="589"/>
    </row>
    <row r="732" spans="7:24" x14ac:dyDescent="0.25">
      <c r="G732" s="585"/>
      <c r="X732" s="589"/>
    </row>
    <row r="733" spans="7:24" x14ac:dyDescent="0.25">
      <c r="G733" s="585"/>
      <c r="X733" s="589"/>
    </row>
    <row r="734" spans="7:24" x14ac:dyDescent="0.25">
      <c r="G734" s="585"/>
      <c r="X734" s="589"/>
    </row>
    <row r="735" spans="7:24" x14ac:dyDescent="0.25">
      <c r="G735" s="585"/>
      <c r="X735" s="589"/>
    </row>
    <row r="736" spans="7:24" x14ac:dyDescent="0.25">
      <c r="G736" s="585"/>
      <c r="X736" s="589"/>
    </row>
    <row r="737" spans="7:24" x14ac:dyDescent="0.25">
      <c r="G737" s="585"/>
      <c r="X737" s="589"/>
    </row>
    <row r="738" spans="7:24" x14ac:dyDescent="0.25">
      <c r="G738" s="585"/>
      <c r="X738" s="589"/>
    </row>
    <row r="739" spans="7:24" x14ac:dyDescent="0.25">
      <c r="G739" s="585"/>
      <c r="X739" s="589"/>
    </row>
    <row r="740" spans="7:24" x14ac:dyDescent="0.25">
      <c r="G740" s="585"/>
      <c r="X740" s="589"/>
    </row>
    <row r="741" spans="7:24" x14ac:dyDescent="0.25">
      <c r="G741" s="585"/>
      <c r="X741" s="589"/>
    </row>
    <row r="742" spans="7:24" x14ac:dyDescent="0.25">
      <c r="G742" s="585"/>
      <c r="X742" s="589"/>
    </row>
    <row r="743" spans="7:24" x14ac:dyDescent="0.25">
      <c r="G743" s="585"/>
      <c r="X743" s="589"/>
    </row>
    <row r="744" spans="7:24" x14ac:dyDescent="0.25">
      <c r="G744" s="585"/>
      <c r="X744" s="589"/>
    </row>
    <row r="745" spans="7:24" x14ac:dyDescent="0.25">
      <c r="G745" s="585"/>
      <c r="X745" s="589"/>
    </row>
    <row r="746" spans="7:24" x14ac:dyDescent="0.25">
      <c r="G746" s="585"/>
      <c r="X746" s="589"/>
    </row>
    <row r="747" spans="7:24" x14ac:dyDescent="0.25">
      <c r="G747" s="585"/>
      <c r="X747" s="589"/>
    </row>
    <row r="748" spans="7:24" x14ac:dyDescent="0.25">
      <c r="G748" s="585"/>
      <c r="X748" s="589"/>
    </row>
    <row r="749" spans="7:24" x14ac:dyDescent="0.25">
      <c r="G749" s="585"/>
      <c r="X749" s="589"/>
    </row>
    <row r="750" spans="7:24" x14ac:dyDescent="0.25">
      <c r="G750" s="585"/>
      <c r="X750" s="589"/>
    </row>
    <row r="751" spans="7:24" x14ac:dyDescent="0.25">
      <c r="G751" s="585"/>
      <c r="X751" s="589"/>
    </row>
    <row r="752" spans="7:24" x14ac:dyDescent="0.25">
      <c r="G752" s="585"/>
      <c r="X752" s="589"/>
    </row>
    <row r="753" spans="7:24" x14ac:dyDescent="0.25">
      <c r="G753" s="585"/>
      <c r="X753" s="589"/>
    </row>
    <row r="754" spans="7:24" x14ac:dyDescent="0.25">
      <c r="G754" s="585"/>
      <c r="X754" s="589"/>
    </row>
    <row r="755" spans="7:24" x14ac:dyDescent="0.25">
      <c r="G755" s="585"/>
      <c r="X755" s="589"/>
    </row>
    <row r="756" spans="7:24" x14ac:dyDescent="0.25">
      <c r="G756" s="585"/>
      <c r="X756" s="589"/>
    </row>
    <row r="757" spans="7:24" x14ac:dyDescent="0.25">
      <c r="G757" s="585"/>
      <c r="X757" s="589"/>
    </row>
    <row r="758" spans="7:24" x14ac:dyDescent="0.25">
      <c r="G758" s="585"/>
      <c r="X758" s="589"/>
    </row>
    <row r="759" spans="7:24" x14ac:dyDescent="0.25">
      <c r="G759" s="585"/>
      <c r="X759" s="589"/>
    </row>
    <row r="760" spans="7:24" x14ac:dyDescent="0.25">
      <c r="G760" s="585"/>
      <c r="X760" s="589"/>
    </row>
    <row r="761" spans="7:24" x14ac:dyDescent="0.25">
      <c r="G761" s="585"/>
      <c r="X761" s="589"/>
    </row>
    <row r="762" spans="7:24" x14ac:dyDescent="0.25">
      <c r="G762" s="585"/>
      <c r="X762" s="589"/>
    </row>
    <row r="763" spans="7:24" x14ac:dyDescent="0.25">
      <c r="G763" s="585"/>
      <c r="X763" s="589"/>
    </row>
    <row r="764" spans="7:24" x14ac:dyDescent="0.25">
      <c r="G764" s="585"/>
      <c r="X764" s="589"/>
    </row>
    <row r="765" spans="7:24" x14ac:dyDescent="0.25">
      <c r="G765" s="585"/>
      <c r="X765" s="589"/>
    </row>
    <row r="766" spans="7:24" x14ac:dyDescent="0.25">
      <c r="G766" s="585"/>
      <c r="X766" s="589"/>
    </row>
    <row r="767" spans="7:24" x14ac:dyDescent="0.25">
      <c r="G767" s="585"/>
      <c r="X767" s="589"/>
    </row>
    <row r="768" spans="7:24" x14ac:dyDescent="0.25">
      <c r="G768" s="585"/>
      <c r="X768" s="589"/>
    </row>
    <row r="769" spans="7:24" x14ac:dyDescent="0.25">
      <c r="G769" s="585"/>
      <c r="X769" s="589"/>
    </row>
    <row r="770" spans="7:24" x14ac:dyDescent="0.25">
      <c r="G770" s="585"/>
      <c r="X770" s="589"/>
    </row>
    <row r="771" spans="7:24" x14ac:dyDescent="0.25">
      <c r="G771" s="585"/>
      <c r="X771" s="589"/>
    </row>
    <row r="772" spans="7:24" x14ac:dyDescent="0.25">
      <c r="G772" s="585"/>
      <c r="X772" s="589"/>
    </row>
    <row r="773" spans="7:24" x14ac:dyDescent="0.25">
      <c r="G773" s="585"/>
      <c r="X773" s="589"/>
    </row>
    <row r="774" spans="7:24" x14ac:dyDescent="0.25">
      <c r="G774" s="585"/>
      <c r="X774" s="589"/>
    </row>
    <row r="775" spans="7:24" x14ac:dyDescent="0.25">
      <c r="G775" s="585"/>
      <c r="X775" s="589"/>
    </row>
    <row r="776" spans="7:24" x14ac:dyDescent="0.25">
      <c r="G776" s="585"/>
      <c r="X776" s="589"/>
    </row>
    <row r="777" spans="7:24" x14ac:dyDescent="0.25">
      <c r="G777" s="585"/>
      <c r="X777" s="589"/>
    </row>
    <row r="778" spans="7:24" x14ac:dyDescent="0.25">
      <c r="G778" s="585"/>
      <c r="X778" s="589"/>
    </row>
    <row r="779" spans="7:24" x14ac:dyDescent="0.25">
      <c r="G779" s="585"/>
      <c r="X779" s="589"/>
    </row>
    <row r="780" spans="7:24" x14ac:dyDescent="0.25">
      <c r="G780" s="585"/>
      <c r="X780" s="589"/>
    </row>
    <row r="781" spans="7:24" x14ac:dyDescent="0.25">
      <c r="G781" s="585"/>
      <c r="X781" s="589"/>
    </row>
    <row r="782" spans="7:24" x14ac:dyDescent="0.25">
      <c r="G782" s="585"/>
      <c r="X782" s="589"/>
    </row>
    <row r="783" spans="7:24" x14ac:dyDescent="0.25">
      <c r="G783" s="585"/>
      <c r="X783" s="589"/>
    </row>
    <row r="784" spans="7:24" x14ac:dyDescent="0.25">
      <c r="G784" s="585"/>
      <c r="X784" s="589"/>
    </row>
    <row r="785" spans="7:24" x14ac:dyDescent="0.25">
      <c r="G785" s="585"/>
      <c r="X785" s="589"/>
    </row>
    <row r="786" spans="7:24" x14ac:dyDescent="0.25">
      <c r="G786" s="585"/>
      <c r="X786" s="589"/>
    </row>
    <row r="787" spans="7:24" x14ac:dyDescent="0.25">
      <c r="G787" s="585"/>
      <c r="X787" s="589"/>
    </row>
    <row r="788" spans="7:24" x14ac:dyDescent="0.25">
      <c r="G788" s="585"/>
      <c r="X788" s="589"/>
    </row>
    <row r="789" spans="7:24" x14ac:dyDescent="0.25">
      <c r="G789" s="585"/>
      <c r="X789" s="589"/>
    </row>
    <row r="790" spans="7:24" x14ac:dyDescent="0.25">
      <c r="G790" s="585"/>
      <c r="X790" s="589"/>
    </row>
    <row r="791" spans="7:24" x14ac:dyDescent="0.25">
      <c r="G791" s="585"/>
      <c r="X791" s="589"/>
    </row>
    <row r="792" spans="7:24" x14ac:dyDescent="0.25">
      <c r="G792" s="585"/>
      <c r="X792" s="589"/>
    </row>
    <row r="793" spans="7:24" x14ac:dyDescent="0.25">
      <c r="G793" s="585"/>
      <c r="X793" s="589"/>
    </row>
    <row r="794" spans="7:24" x14ac:dyDescent="0.25">
      <c r="G794" s="585"/>
      <c r="X794" s="589"/>
    </row>
    <row r="795" spans="7:24" x14ac:dyDescent="0.25">
      <c r="G795" s="585"/>
      <c r="X795" s="589"/>
    </row>
    <row r="796" spans="7:24" x14ac:dyDescent="0.25">
      <c r="G796" s="585"/>
      <c r="X796" s="589"/>
    </row>
    <row r="797" spans="7:24" x14ac:dyDescent="0.25">
      <c r="G797" s="585"/>
      <c r="X797" s="589"/>
    </row>
    <row r="798" spans="7:24" x14ac:dyDescent="0.25">
      <c r="G798" s="585"/>
      <c r="X798" s="589"/>
    </row>
    <row r="799" spans="7:24" x14ac:dyDescent="0.25">
      <c r="G799" s="585"/>
      <c r="X799" s="589"/>
    </row>
    <row r="800" spans="7:24" x14ac:dyDescent="0.25">
      <c r="G800" s="585"/>
      <c r="X800" s="589"/>
    </row>
    <row r="801" spans="7:24" x14ac:dyDescent="0.25">
      <c r="G801" s="585"/>
      <c r="X801" s="589"/>
    </row>
    <row r="802" spans="7:24" x14ac:dyDescent="0.25">
      <c r="G802" s="585"/>
      <c r="X802" s="589"/>
    </row>
    <row r="803" spans="7:24" x14ac:dyDescent="0.25">
      <c r="G803" s="585"/>
      <c r="X803" s="589"/>
    </row>
    <row r="804" spans="7:24" x14ac:dyDescent="0.25">
      <c r="G804" s="585"/>
      <c r="X804" s="589"/>
    </row>
    <row r="805" spans="7:24" x14ac:dyDescent="0.25">
      <c r="G805" s="585"/>
      <c r="X805" s="589"/>
    </row>
    <row r="806" spans="7:24" x14ac:dyDescent="0.25">
      <c r="G806" s="585"/>
      <c r="X806" s="589"/>
    </row>
    <row r="807" spans="7:24" x14ac:dyDescent="0.25">
      <c r="G807" s="585"/>
      <c r="X807" s="589"/>
    </row>
    <row r="808" spans="7:24" x14ac:dyDescent="0.25">
      <c r="G808" s="585"/>
      <c r="X808" s="589"/>
    </row>
    <row r="809" spans="7:24" x14ac:dyDescent="0.25">
      <c r="G809" s="585"/>
      <c r="X809" s="589"/>
    </row>
    <row r="810" spans="7:24" x14ac:dyDescent="0.25">
      <c r="G810" s="585"/>
      <c r="X810" s="589"/>
    </row>
    <row r="811" spans="7:24" x14ac:dyDescent="0.25">
      <c r="G811" s="585"/>
      <c r="X811" s="589"/>
    </row>
    <row r="812" spans="7:24" x14ac:dyDescent="0.25">
      <c r="G812" s="585"/>
      <c r="X812" s="589"/>
    </row>
    <row r="813" spans="7:24" x14ac:dyDescent="0.25">
      <c r="G813" s="585"/>
      <c r="X813" s="589"/>
    </row>
    <row r="814" spans="7:24" x14ac:dyDescent="0.25">
      <c r="G814" s="585"/>
      <c r="X814" s="589"/>
    </row>
    <row r="815" spans="7:24" x14ac:dyDescent="0.25">
      <c r="G815" s="585"/>
      <c r="X815" s="589"/>
    </row>
    <row r="816" spans="7:24" x14ac:dyDescent="0.25">
      <c r="G816" s="585"/>
      <c r="X816" s="589"/>
    </row>
    <row r="817" spans="7:24" x14ac:dyDescent="0.25">
      <c r="G817" s="585"/>
      <c r="X817" s="589"/>
    </row>
    <row r="818" spans="7:24" x14ac:dyDescent="0.25">
      <c r="G818" s="585"/>
      <c r="X818" s="589"/>
    </row>
    <row r="819" spans="7:24" x14ac:dyDescent="0.25">
      <c r="G819" s="585"/>
      <c r="X819" s="589"/>
    </row>
    <row r="820" spans="7:24" x14ac:dyDescent="0.25">
      <c r="G820" s="585"/>
      <c r="X820" s="589"/>
    </row>
    <row r="821" spans="7:24" x14ac:dyDescent="0.25">
      <c r="G821" s="585"/>
      <c r="X821" s="589"/>
    </row>
    <row r="822" spans="7:24" x14ac:dyDescent="0.25">
      <c r="G822" s="585"/>
      <c r="X822" s="589"/>
    </row>
    <row r="823" spans="7:24" x14ac:dyDescent="0.25">
      <c r="G823" s="585"/>
      <c r="X823" s="589"/>
    </row>
    <row r="824" spans="7:24" x14ac:dyDescent="0.25">
      <c r="G824" s="585"/>
      <c r="X824" s="589"/>
    </row>
    <row r="825" spans="7:24" x14ac:dyDescent="0.25">
      <c r="G825" s="585"/>
      <c r="X825" s="589"/>
    </row>
    <row r="826" spans="7:24" x14ac:dyDescent="0.25">
      <c r="G826" s="585"/>
      <c r="X826" s="589"/>
    </row>
    <row r="827" spans="7:24" x14ac:dyDescent="0.25">
      <c r="G827" s="585"/>
      <c r="X827" s="589"/>
    </row>
    <row r="828" spans="7:24" x14ac:dyDescent="0.25">
      <c r="G828" s="585"/>
      <c r="X828" s="589"/>
    </row>
    <row r="829" spans="7:24" x14ac:dyDescent="0.25">
      <c r="G829" s="585"/>
      <c r="X829" s="589"/>
    </row>
    <row r="830" spans="7:24" x14ac:dyDescent="0.25">
      <c r="G830" s="585"/>
      <c r="X830" s="589"/>
    </row>
    <row r="831" spans="7:24" x14ac:dyDescent="0.25">
      <c r="G831" s="585"/>
      <c r="X831" s="589"/>
    </row>
    <row r="832" spans="7:24" x14ac:dyDescent="0.25">
      <c r="G832" s="585"/>
      <c r="X832" s="589"/>
    </row>
    <row r="833" spans="7:24" x14ac:dyDescent="0.25">
      <c r="G833" s="585"/>
      <c r="X833" s="589"/>
    </row>
    <row r="834" spans="7:24" x14ac:dyDescent="0.25">
      <c r="G834" s="585"/>
      <c r="X834" s="589"/>
    </row>
    <row r="835" spans="7:24" x14ac:dyDescent="0.25">
      <c r="G835" s="585"/>
      <c r="X835" s="589"/>
    </row>
    <row r="836" spans="7:24" x14ac:dyDescent="0.25">
      <c r="G836" s="585"/>
      <c r="X836" s="589"/>
    </row>
    <row r="837" spans="7:24" x14ac:dyDescent="0.25">
      <c r="G837" s="585"/>
      <c r="X837" s="589"/>
    </row>
    <row r="838" spans="7:24" x14ac:dyDescent="0.25">
      <c r="G838" s="585"/>
      <c r="X838" s="589"/>
    </row>
    <row r="839" spans="7:24" x14ac:dyDescent="0.25">
      <c r="G839" s="585"/>
      <c r="X839" s="589"/>
    </row>
    <row r="840" spans="7:24" x14ac:dyDescent="0.25">
      <c r="G840" s="585"/>
      <c r="X840" s="589"/>
    </row>
    <row r="841" spans="7:24" x14ac:dyDescent="0.25">
      <c r="G841" s="585"/>
      <c r="X841" s="589"/>
    </row>
    <row r="842" spans="7:24" x14ac:dyDescent="0.25">
      <c r="G842" s="585"/>
      <c r="X842" s="589"/>
    </row>
    <row r="843" spans="7:24" x14ac:dyDescent="0.25">
      <c r="G843" s="585"/>
      <c r="X843" s="589"/>
    </row>
    <row r="844" spans="7:24" x14ac:dyDescent="0.25">
      <c r="G844" s="585"/>
      <c r="X844" s="589"/>
    </row>
    <row r="845" spans="7:24" x14ac:dyDescent="0.25">
      <c r="G845" s="585"/>
      <c r="X845" s="589"/>
    </row>
    <row r="846" spans="7:24" x14ac:dyDescent="0.25">
      <c r="G846" s="585"/>
      <c r="X846" s="589"/>
    </row>
    <row r="847" spans="7:24" x14ac:dyDescent="0.25">
      <c r="G847" s="585"/>
      <c r="X847" s="589"/>
    </row>
    <row r="848" spans="7:24" x14ac:dyDescent="0.25">
      <c r="G848" s="585"/>
      <c r="X848" s="589"/>
    </row>
    <row r="849" spans="7:24" x14ac:dyDescent="0.25">
      <c r="G849" s="585"/>
      <c r="X849" s="589"/>
    </row>
    <row r="850" spans="7:24" x14ac:dyDescent="0.25">
      <c r="G850" s="585"/>
      <c r="X850" s="589"/>
    </row>
    <row r="851" spans="7:24" x14ac:dyDescent="0.25">
      <c r="G851" s="585"/>
      <c r="X851" s="589"/>
    </row>
    <row r="852" spans="7:24" x14ac:dyDescent="0.25">
      <c r="G852" s="585"/>
      <c r="X852" s="589"/>
    </row>
    <row r="853" spans="7:24" x14ac:dyDescent="0.25">
      <c r="G853" s="585"/>
      <c r="X853" s="589"/>
    </row>
    <row r="854" spans="7:24" x14ac:dyDescent="0.25">
      <c r="G854" s="585"/>
      <c r="X854" s="589"/>
    </row>
    <row r="855" spans="7:24" x14ac:dyDescent="0.25">
      <c r="G855" s="585"/>
      <c r="X855" s="589"/>
    </row>
    <row r="856" spans="7:24" x14ac:dyDescent="0.25">
      <c r="G856" s="585"/>
      <c r="X856" s="589"/>
    </row>
    <row r="857" spans="7:24" x14ac:dyDescent="0.25">
      <c r="G857" s="585"/>
      <c r="X857" s="589"/>
    </row>
    <row r="858" spans="7:24" x14ac:dyDescent="0.25">
      <c r="G858" s="585"/>
      <c r="X858" s="589"/>
    </row>
    <row r="859" spans="7:24" x14ac:dyDescent="0.25">
      <c r="G859" s="585"/>
      <c r="X859" s="589"/>
    </row>
    <row r="860" spans="7:24" x14ac:dyDescent="0.25">
      <c r="G860" s="585"/>
      <c r="X860" s="589"/>
    </row>
    <row r="861" spans="7:24" x14ac:dyDescent="0.25">
      <c r="G861" s="585"/>
      <c r="X861" s="589"/>
    </row>
    <row r="862" spans="7:24" x14ac:dyDescent="0.25">
      <c r="G862" s="585"/>
      <c r="X862" s="589"/>
    </row>
    <row r="863" spans="7:24" x14ac:dyDescent="0.25">
      <c r="G863" s="585"/>
      <c r="X863" s="589"/>
    </row>
    <row r="864" spans="7:24" x14ac:dyDescent="0.25">
      <c r="G864" s="585"/>
      <c r="X864" s="589"/>
    </row>
    <row r="865" spans="7:24" x14ac:dyDescent="0.25">
      <c r="G865" s="585"/>
      <c r="X865" s="589"/>
    </row>
    <row r="866" spans="7:24" x14ac:dyDescent="0.25">
      <c r="G866" s="585"/>
      <c r="X866" s="589"/>
    </row>
    <row r="867" spans="7:24" x14ac:dyDescent="0.25">
      <c r="G867" s="585"/>
      <c r="X867" s="589"/>
    </row>
    <row r="868" spans="7:24" x14ac:dyDescent="0.25">
      <c r="G868" s="585"/>
      <c r="X868" s="589"/>
    </row>
    <row r="869" spans="7:24" x14ac:dyDescent="0.25">
      <c r="G869" s="585"/>
      <c r="X869" s="589"/>
    </row>
    <row r="870" spans="7:24" x14ac:dyDescent="0.25">
      <c r="G870" s="585"/>
      <c r="X870" s="589"/>
    </row>
    <row r="871" spans="7:24" x14ac:dyDescent="0.25">
      <c r="G871" s="585"/>
      <c r="X871" s="589"/>
    </row>
    <row r="872" spans="7:24" x14ac:dyDescent="0.25">
      <c r="G872" s="585"/>
      <c r="X872" s="589"/>
    </row>
    <row r="873" spans="7:24" x14ac:dyDescent="0.25">
      <c r="G873" s="585"/>
      <c r="X873" s="589"/>
    </row>
    <row r="874" spans="7:24" x14ac:dyDescent="0.25">
      <c r="G874" s="585"/>
      <c r="X874" s="589"/>
    </row>
    <row r="875" spans="7:24" x14ac:dyDescent="0.25">
      <c r="G875" s="585"/>
      <c r="X875" s="589"/>
    </row>
    <row r="876" spans="7:24" x14ac:dyDescent="0.25">
      <c r="G876" s="585"/>
      <c r="X876" s="589"/>
    </row>
    <row r="877" spans="7:24" x14ac:dyDescent="0.25">
      <c r="G877" s="585"/>
      <c r="X877" s="589"/>
    </row>
    <row r="878" spans="7:24" x14ac:dyDescent="0.25">
      <c r="G878" s="585"/>
      <c r="X878" s="589"/>
    </row>
    <row r="879" spans="7:24" x14ac:dyDescent="0.25">
      <c r="G879" s="585"/>
      <c r="X879" s="589"/>
    </row>
    <row r="880" spans="7:24" x14ac:dyDescent="0.25">
      <c r="G880" s="585"/>
      <c r="X880" s="589"/>
    </row>
    <row r="881" spans="7:24" x14ac:dyDescent="0.25">
      <c r="G881" s="585"/>
      <c r="X881" s="589"/>
    </row>
    <row r="882" spans="7:24" x14ac:dyDescent="0.25">
      <c r="G882" s="585"/>
      <c r="X882" s="589"/>
    </row>
    <row r="883" spans="7:24" x14ac:dyDescent="0.25">
      <c r="G883" s="585"/>
      <c r="X883" s="589"/>
    </row>
    <row r="884" spans="7:24" x14ac:dyDescent="0.25">
      <c r="G884" s="585"/>
      <c r="X884" s="589"/>
    </row>
    <row r="885" spans="7:24" x14ac:dyDescent="0.25">
      <c r="G885" s="585"/>
      <c r="X885" s="589"/>
    </row>
    <row r="886" spans="7:24" x14ac:dyDescent="0.25">
      <c r="G886" s="585"/>
      <c r="X886" s="589"/>
    </row>
    <row r="887" spans="7:24" x14ac:dyDescent="0.25">
      <c r="G887" s="585"/>
      <c r="X887" s="589"/>
    </row>
    <row r="888" spans="7:24" x14ac:dyDescent="0.25">
      <c r="G888" s="585"/>
      <c r="X888" s="589"/>
    </row>
    <row r="889" spans="7:24" x14ac:dyDescent="0.25">
      <c r="G889" s="585"/>
      <c r="X889" s="589"/>
    </row>
    <row r="890" spans="7:24" x14ac:dyDescent="0.25">
      <c r="G890" s="585"/>
      <c r="X890" s="589"/>
    </row>
    <row r="891" spans="7:24" x14ac:dyDescent="0.25">
      <c r="G891" s="585"/>
      <c r="X891" s="589"/>
    </row>
    <row r="892" spans="7:24" x14ac:dyDescent="0.25">
      <c r="G892" s="585"/>
      <c r="X892" s="589"/>
    </row>
    <row r="893" spans="7:24" x14ac:dyDescent="0.25">
      <c r="G893" s="585"/>
      <c r="X893" s="589"/>
    </row>
    <row r="894" spans="7:24" x14ac:dyDescent="0.25">
      <c r="G894" s="585"/>
      <c r="X894" s="589"/>
    </row>
    <row r="895" spans="7:24" x14ac:dyDescent="0.25">
      <c r="G895" s="585"/>
      <c r="X895" s="589"/>
    </row>
    <row r="896" spans="7:24" x14ac:dyDescent="0.25">
      <c r="G896" s="585"/>
      <c r="X896" s="589"/>
    </row>
    <row r="897" spans="7:24" x14ac:dyDescent="0.25">
      <c r="G897" s="585"/>
      <c r="X897" s="589"/>
    </row>
    <row r="898" spans="7:24" x14ac:dyDescent="0.25">
      <c r="G898" s="585"/>
      <c r="X898" s="589"/>
    </row>
    <row r="899" spans="7:24" x14ac:dyDescent="0.25">
      <c r="G899" s="585"/>
      <c r="X899" s="589"/>
    </row>
    <row r="900" spans="7:24" x14ac:dyDescent="0.25">
      <c r="G900" s="585"/>
      <c r="X900" s="589"/>
    </row>
    <row r="901" spans="7:24" x14ac:dyDescent="0.25">
      <c r="G901" s="585"/>
      <c r="X901" s="589"/>
    </row>
    <row r="902" spans="7:24" x14ac:dyDescent="0.25">
      <c r="G902" s="585"/>
      <c r="X902" s="589"/>
    </row>
    <row r="903" spans="7:24" x14ac:dyDescent="0.25">
      <c r="G903" s="585"/>
      <c r="X903" s="589"/>
    </row>
    <row r="904" spans="7:24" x14ac:dyDescent="0.25">
      <c r="G904" s="585"/>
      <c r="X904" s="589"/>
    </row>
    <row r="905" spans="7:24" x14ac:dyDescent="0.25">
      <c r="G905" s="585"/>
      <c r="X905" s="589"/>
    </row>
    <row r="906" spans="7:24" x14ac:dyDescent="0.25">
      <c r="G906" s="585"/>
      <c r="X906" s="589"/>
    </row>
    <row r="907" spans="7:24" x14ac:dyDescent="0.25">
      <c r="G907" s="585"/>
      <c r="X907" s="589"/>
    </row>
    <row r="908" spans="7:24" x14ac:dyDescent="0.25">
      <c r="G908" s="585"/>
      <c r="X908" s="589"/>
    </row>
    <row r="909" spans="7:24" x14ac:dyDescent="0.25">
      <c r="G909" s="585"/>
      <c r="X909" s="589"/>
    </row>
    <row r="910" spans="7:24" x14ac:dyDescent="0.25">
      <c r="G910" s="585"/>
      <c r="X910" s="589"/>
    </row>
    <row r="911" spans="7:24" x14ac:dyDescent="0.25">
      <c r="G911" s="585"/>
      <c r="X911" s="589"/>
    </row>
    <row r="912" spans="7:24" x14ac:dyDescent="0.25">
      <c r="G912" s="585"/>
      <c r="X912" s="589"/>
    </row>
    <row r="913" spans="7:24" x14ac:dyDescent="0.25">
      <c r="G913" s="585"/>
      <c r="X913" s="589"/>
    </row>
    <row r="914" spans="7:24" x14ac:dyDescent="0.25">
      <c r="G914" s="585"/>
      <c r="X914" s="589"/>
    </row>
    <row r="915" spans="7:24" x14ac:dyDescent="0.25">
      <c r="G915" s="585"/>
      <c r="X915" s="589"/>
    </row>
    <row r="916" spans="7:24" x14ac:dyDescent="0.25">
      <c r="G916" s="585"/>
      <c r="X916" s="589"/>
    </row>
    <row r="917" spans="7:24" x14ac:dyDescent="0.25">
      <c r="G917" s="585"/>
      <c r="X917" s="589"/>
    </row>
    <row r="918" spans="7:24" x14ac:dyDescent="0.25">
      <c r="G918" s="585"/>
      <c r="X918" s="589"/>
    </row>
    <row r="919" spans="7:24" x14ac:dyDescent="0.25">
      <c r="G919" s="585"/>
      <c r="X919" s="589"/>
    </row>
    <row r="920" spans="7:24" x14ac:dyDescent="0.25">
      <c r="G920" s="585"/>
      <c r="X920" s="589"/>
    </row>
    <row r="921" spans="7:24" x14ac:dyDescent="0.25">
      <c r="G921" s="585"/>
      <c r="X921" s="589"/>
    </row>
    <row r="922" spans="7:24" x14ac:dyDescent="0.25">
      <c r="G922" s="585"/>
      <c r="X922" s="589"/>
    </row>
    <row r="923" spans="7:24" x14ac:dyDescent="0.25">
      <c r="G923" s="585"/>
      <c r="X923" s="589"/>
    </row>
    <row r="924" spans="7:24" x14ac:dyDescent="0.25">
      <c r="G924" s="585"/>
      <c r="X924" s="589"/>
    </row>
    <row r="925" spans="7:24" x14ac:dyDescent="0.25">
      <c r="G925" s="585"/>
      <c r="X925" s="589"/>
    </row>
    <row r="926" spans="7:24" x14ac:dyDescent="0.25">
      <c r="G926" s="585"/>
      <c r="X926" s="589"/>
    </row>
    <row r="927" spans="7:24" x14ac:dyDescent="0.25">
      <c r="G927" s="585"/>
      <c r="X927" s="589"/>
    </row>
    <row r="928" spans="7:24" x14ac:dyDescent="0.25">
      <c r="G928" s="585"/>
      <c r="X928" s="589"/>
    </row>
    <row r="929" spans="7:24" x14ac:dyDescent="0.25">
      <c r="G929" s="585"/>
      <c r="X929" s="589"/>
    </row>
    <row r="930" spans="7:24" x14ac:dyDescent="0.25">
      <c r="G930" s="585"/>
      <c r="X930" s="589"/>
    </row>
    <row r="931" spans="7:24" x14ac:dyDescent="0.25">
      <c r="G931" s="585"/>
      <c r="X931" s="589"/>
    </row>
    <row r="932" spans="7:24" x14ac:dyDescent="0.25">
      <c r="G932" s="585"/>
      <c r="X932" s="589"/>
    </row>
    <row r="933" spans="7:24" x14ac:dyDescent="0.25">
      <c r="G933" s="585"/>
      <c r="X933" s="589"/>
    </row>
    <row r="934" spans="7:24" x14ac:dyDescent="0.25">
      <c r="G934" s="585"/>
      <c r="X934" s="589"/>
    </row>
    <row r="935" spans="7:24" x14ac:dyDescent="0.25">
      <c r="G935" s="585"/>
      <c r="X935" s="589"/>
    </row>
    <row r="936" spans="7:24" x14ac:dyDescent="0.25">
      <c r="G936" s="585"/>
      <c r="X936" s="589"/>
    </row>
    <row r="937" spans="7:24" x14ac:dyDescent="0.25">
      <c r="G937" s="585"/>
      <c r="X937" s="589"/>
    </row>
    <row r="938" spans="7:24" x14ac:dyDescent="0.25">
      <c r="G938" s="585"/>
      <c r="X938" s="589"/>
    </row>
    <row r="939" spans="7:24" x14ac:dyDescent="0.25">
      <c r="G939" s="585"/>
      <c r="X939" s="589"/>
    </row>
    <row r="940" spans="7:24" x14ac:dyDescent="0.25">
      <c r="G940" s="585"/>
      <c r="X940" s="589"/>
    </row>
    <row r="941" spans="7:24" x14ac:dyDescent="0.25">
      <c r="G941" s="585"/>
      <c r="X941" s="589"/>
    </row>
    <row r="942" spans="7:24" x14ac:dyDescent="0.25">
      <c r="G942" s="585"/>
      <c r="X942" s="589"/>
    </row>
    <row r="943" spans="7:24" x14ac:dyDescent="0.25">
      <c r="G943" s="585"/>
      <c r="X943" s="589"/>
    </row>
    <row r="944" spans="7:24" x14ac:dyDescent="0.25">
      <c r="G944" s="585"/>
      <c r="X944" s="589"/>
    </row>
    <row r="945" spans="7:24" x14ac:dyDescent="0.25">
      <c r="G945" s="585"/>
      <c r="X945" s="589"/>
    </row>
    <row r="946" spans="7:24" x14ac:dyDescent="0.25">
      <c r="G946" s="585"/>
      <c r="X946" s="589"/>
    </row>
    <row r="947" spans="7:24" x14ac:dyDescent="0.25">
      <c r="G947" s="585"/>
      <c r="X947" s="589"/>
    </row>
    <row r="948" spans="7:24" x14ac:dyDescent="0.25">
      <c r="G948" s="585"/>
      <c r="X948" s="589"/>
    </row>
    <row r="949" spans="7:24" x14ac:dyDescent="0.25">
      <c r="G949" s="585"/>
      <c r="X949" s="589"/>
    </row>
    <row r="950" spans="7:24" x14ac:dyDescent="0.25">
      <c r="G950" s="585"/>
      <c r="X950" s="589"/>
    </row>
    <row r="951" spans="7:24" x14ac:dyDescent="0.25">
      <c r="G951" s="585"/>
      <c r="X951" s="589"/>
    </row>
    <row r="952" spans="7:24" x14ac:dyDescent="0.25">
      <c r="G952" s="585"/>
      <c r="X952" s="589"/>
    </row>
    <row r="953" spans="7:24" x14ac:dyDescent="0.25">
      <c r="G953" s="585"/>
      <c r="X953" s="589"/>
    </row>
    <row r="954" spans="7:24" x14ac:dyDescent="0.25">
      <c r="G954" s="585"/>
      <c r="X954" s="589"/>
    </row>
    <row r="955" spans="7:24" x14ac:dyDescent="0.25">
      <c r="G955" s="585"/>
      <c r="X955" s="589"/>
    </row>
    <row r="956" spans="7:24" x14ac:dyDescent="0.25">
      <c r="G956" s="585"/>
      <c r="X956" s="589"/>
    </row>
    <row r="957" spans="7:24" x14ac:dyDescent="0.25">
      <c r="G957" s="585"/>
      <c r="X957" s="589"/>
    </row>
    <row r="958" spans="7:24" x14ac:dyDescent="0.25">
      <c r="G958" s="585"/>
      <c r="X958" s="589"/>
    </row>
    <row r="959" spans="7:24" x14ac:dyDescent="0.25">
      <c r="G959" s="585"/>
      <c r="X959" s="589"/>
    </row>
    <row r="960" spans="7:24" x14ac:dyDescent="0.25">
      <c r="G960" s="585"/>
      <c r="X960" s="589"/>
    </row>
    <row r="961" spans="7:24" x14ac:dyDescent="0.25">
      <c r="G961" s="585"/>
      <c r="X961" s="589"/>
    </row>
    <row r="962" spans="7:24" x14ac:dyDescent="0.25">
      <c r="G962" s="585"/>
      <c r="X962" s="589"/>
    </row>
    <row r="963" spans="7:24" x14ac:dyDescent="0.25">
      <c r="G963" s="585"/>
      <c r="X963" s="589"/>
    </row>
    <row r="964" spans="7:24" x14ac:dyDescent="0.25">
      <c r="G964" s="585"/>
      <c r="X964" s="589"/>
    </row>
    <row r="965" spans="7:24" x14ac:dyDescent="0.25">
      <c r="G965" s="585"/>
      <c r="X965" s="589"/>
    </row>
    <row r="966" spans="7:24" x14ac:dyDescent="0.25">
      <c r="G966" s="585"/>
      <c r="X966" s="589"/>
    </row>
    <row r="967" spans="7:24" x14ac:dyDescent="0.25">
      <c r="G967" s="585"/>
      <c r="X967" s="589"/>
    </row>
    <row r="968" spans="7:24" x14ac:dyDescent="0.25">
      <c r="G968" s="585"/>
      <c r="X968" s="589"/>
    </row>
    <row r="969" spans="7:24" x14ac:dyDescent="0.25">
      <c r="G969" s="585"/>
      <c r="X969" s="589"/>
    </row>
    <row r="970" spans="7:24" x14ac:dyDescent="0.25">
      <c r="G970" s="585"/>
      <c r="X970" s="589"/>
    </row>
    <row r="971" spans="7:24" x14ac:dyDescent="0.25">
      <c r="G971" s="585"/>
      <c r="X971" s="589"/>
    </row>
    <row r="972" spans="7:24" x14ac:dyDescent="0.25">
      <c r="G972" s="585"/>
      <c r="X972" s="589"/>
    </row>
    <row r="973" spans="7:24" x14ac:dyDescent="0.25">
      <c r="G973" s="585"/>
      <c r="X973" s="589"/>
    </row>
    <row r="974" spans="7:24" x14ac:dyDescent="0.25">
      <c r="G974" s="585"/>
      <c r="X974" s="589"/>
    </row>
    <row r="975" spans="7:24" x14ac:dyDescent="0.25">
      <c r="G975" s="585"/>
      <c r="X975" s="589"/>
    </row>
    <row r="976" spans="7:24" x14ac:dyDescent="0.25">
      <c r="G976" s="585"/>
      <c r="X976" s="589"/>
    </row>
    <row r="977" spans="7:24" x14ac:dyDescent="0.25">
      <c r="G977" s="585"/>
      <c r="X977" s="589"/>
    </row>
    <row r="978" spans="7:24" x14ac:dyDescent="0.25">
      <c r="G978" s="585"/>
      <c r="X978" s="589"/>
    </row>
    <row r="979" spans="7:24" x14ac:dyDescent="0.25">
      <c r="G979" s="585"/>
      <c r="X979" s="589"/>
    </row>
    <row r="980" spans="7:24" x14ac:dyDescent="0.25">
      <c r="G980" s="585"/>
      <c r="X980" s="589"/>
    </row>
    <row r="981" spans="7:24" x14ac:dyDescent="0.25">
      <c r="G981" s="585"/>
      <c r="X981" s="589"/>
    </row>
    <row r="982" spans="7:24" x14ac:dyDescent="0.25">
      <c r="G982" s="585"/>
      <c r="X982" s="589"/>
    </row>
    <row r="983" spans="7:24" x14ac:dyDescent="0.25">
      <c r="G983" s="585"/>
      <c r="X983" s="589"/>
    </row>
    <row r="984" spans="7:24" x14ac:dyDescent="0.25">
      <c r="G984" s="585"/>
      <c r="X984" s="589"/>
    </row>
    <row r="985" spans="7:24" x14ac:dyDescent="0.25">
      <c r="G985" s="585"/>
      <c r="X985" s="589"/>
    </row>
    <row r="986" spans="7:24" x14ac:dyDescent="0.25">
      <c r="G986" s="585"/>
      <c r="X986" s="589"/>
    </row>
    <row r="987" spans="7:24" x14ac:dyDescent="0.25">
      <c r="G987" s="585"/>
      <c r="X987" s="589"/>
    </row>
    <row r="988" spans="7:24" x14ac:dyDescent="0.25">
      <c r="G988" s="585"/>
      <c r="X988" s="589"/>
    </row>
    <row r="989" spans="7:24" x14ac:dyDescent="0.25">
      <c r="G989" s="585"/>
      <c r="X989" s="589"/>
    </row>
    <row r="990" spans="7:24" x14ac:dyDescent="0.25">
      <c r="G990" s="585"/>
      <c r="X990" s="589"/>
    </row>
    <row r="991" spans="7:24" x14ac:dyDescent="0.25">
      <c r="G991" s="585"/>
      <c r="X991" s="589"/>
    </row>
    <row r="992" spans="7:24" x14ac:dyDescent="0.25">
      <c r="G992" s="585"/>
      <c r="X992" s="589"/>
    </row>
    <row r="993" spans="7:24" x14ac:dyDescent="0.25">
      <c r="G993" s="585"/>
      <c r="X993" s="589"/>
    </row>
    <row r="994" spans="7:24" x14ac:dyDescent="0.25">
      <c r="G994" s="585"/>
      <c r="X994" s="589"/>
    </row>
    <row r="995" spans="7:24" x14ac:dyDescent="0.25">
      <c r="G995" s="585"/>
      <c r="X995" s="589"/>
    </row>
    <row r="996" spans="7:24" x14ac:dyDescent="0.25">
      <c r="G996" s="585"/>
      <c r="X996" s="589"/>
    </row>
    <row r="997" spans="7:24" x14ac:dyDescent="0.25">
      <c r="G997" s="585"/>
      <c r="X997" s="589"/>
    </row>
    <row r="998" spans="7:24" x14ac:dyDescent="0.25">
      <c r="G998" s="585"/>
      <c r="X998" s="589"/>
    </row>
    <row r="999" spans="7:24" x14ac:dyDescent="0.25">
      <c r="G999" s="585"/>
      <c r="X999" s="589"/>
    </row>
    <row r="1000" spans="7:24" x14ac:dyDescent="0.25">
      <c r="G1000" s="585"/>
      <c r="X1000" s="589"/>
    </row>
    <row r="1001" spans="7:24" x14ac:dyDescent="0.25">
      <c r="G1001" s="585"/>
      <c r="X1001" s="589"/>
    </row>
    <row r="1002" spans="7:24" x14ac:dyDescent="0.25">
      <c r="G1002" s="585"/>
      <c r="X1002" s="589"/>
    </row>
    <row r="1003" spans="7:24" x14ac:dyDescent="0.25">
      <c r="G1003" s="585"/>
      <c r="X1003" s="589"/>
    </row>
    <row r="1004" spans="7:24" x14ac:dyDescent="0.25">
      <c r="G1004" s="585"/>
      <c r="X1004" s="589"/>
    </row>
    <row r="1005" spans="7:24" x14ac:dyDescent="0.25">
      <c r="G1005" s="585"/>
      <c r="X1005" s="589"/>
    </row>
    <row r="1006" spans="7:24" x14ac:dyDescent="0.25">
      <c r="G1006" s="585"/>
      <c r="X1006" s="589"/>
    </row>
    <row r="1007" spans="7:24" x14ac:dyDescent="0.25">
      <c r="G1007" s="585"/>
      <c r="X1007" s="589"/>
    </row>
    <row r="1008" spans="7:24" x14ac:dyDescent="0.25">
      <c r="G1008" s="585"/>
      <c r="X1008" s="589"/>
    </row>
    <row r="1009" spans="7:24" x14ac:dyDescent="0.25">
      <c r="G1009" s="585"/>
      <c r="X1009" s="589"/>
    </row>
    <row r="1010" spans="7:24" x14ac:dyDescent="0.25">
      <c r="G1010" s="585"/>
      <c r="X1010" s="589"/>
    </row>
    <row r="1011" spans="7:24" x14ac:dyDescent="0.25">
      <c r="G1011" s="585"/>
      <c r="X1011" s="589"/>
    </row>
    <row r="1012" spans="7:24" x14ac:dyDescent="0.25">
      <c r="G1012" s="585"/>
      <c r="X1012" s="589"/>
    </row>
    <row r="1013" spans="7:24" x14ac:dyDescent="0.25">
      <c r="G1013" s="585"/>
      <c r="X1013" s="589"/>
    </row>
    <row r="1014" spans="7:24" x14ac:dyDescent="0.25">
      <c r="G1014" s="585"/>
      <c r="X1014" s="589"/>
    </row>
    <row r="1015" spans="7:24" x14ac:dyDescent="0.25">
      <c r="G1015" s="585"/>
      <c r="X1015" s="589"/>
    </row>
    <row r="1016" spans="7:24" x14ac:dyDescent="0.25">
      <c r="G1016" s="585"/>
      <c r="X1016" s="589"/>
    </row>
    <row r="1017" spans="7:24" x14ac:dyDescent="0.25">
      <c r="G1017" s="585"/>
      <c r="X1017" s="589"/>
    </row>
    <row r="1018" spans="7:24" x14ac:dyDescent="0.25">
      <c r="G1018" s="585"/>
      <c r="X1018" s="589"/>
    </row>
    <row r="1019" spans="7:24" x14ac:dyDescent="0.25">
      <c r="G1019" s="585"/>
      <c r="X1019" s="589"/>
    </row>
    <row r="1020" spans="7:24" x14ac:dyDescent="0.25">
      <c r="G1020" s="585"/>
      <c r="X1020" s="589"/>
    </row>
    <row r="1021" spans="7:24" x14ac:dyDescent="0.25">
      <c r="G1021" s="585"/>
      <c r="X1021" s="589"/>
    </row>
    <row r="1022" spans="7:24" x14ac:dyDescent="0.25">
      <c r="G1022" s="585"/>
      <c r="X1022" s="589"/>
    </row>
    <row r="1023" spans="7:24" x14ac:dyDescent="0.25">
      <c r="G1023" s="585"/>
      <c r="X1023" s="589"/>
    </row>
    <row r="1024" spans="7:24" x14ac:dyDescent="0.25">
      <c r="G1024" s="585"/>
      <c r="X1024" s="589"/>
    </row>
    <row r="1025" spans="7:24" x14ac:dyDescent="0.25">
      <c r="G1025" s="585"/>
      <c r="X1025" s="589"/>
    </row>
    <row r="1026" spans="7:24" x14ac:dyDescent="0.25">
      <c r="G1026" s="585"/>
      <c r="X1026" s="589"/>
    </row>
    <row r="1027" spans="7:24" x14ac:dyDescent="0.25">
      <c r="G1027" s="585"/>
      <c r="X1027" s="589"/>
    </row>
    <row r="1028" spans="7:24" x14ac:dyDescent="0.25">
      <c r="G1028" s="585"/>
      <c r="X1028" s="589"/>
    </row>
    <row r="1029" spans="7:24" x14ac:dyDescent="0.25">
      <c r="G1029" s="585"/>
      <c r="X1029" s="589"/>
    </row>
    <row r="1030" spans="7:24" x14ac:dyDescent="0.25">
      <c r="G1030" s="585"/>
      <c r="X1030" s="589"/>
    </row>
    <row r="1031" spans="7:24" x14ac:dyDescent="0.25">
      <c r="G1031" s="585"/>
      <c r="X1031" s="589"/>
    </row>
    <row r="1032" spans="7:24" x14ac:dyDescent="0.25">
      <c r="G1032" s="585"/>
      <c r="X1032" s="589"/>
    </row>
    <row r="1033" spans="7:24" x14ac:dyDescent="0.25">
      <c r="G1033" s="585"/>
      <c r="X1033" s="589"/>
    </row>
    <row r="1034" spans="7:24" x14ac:dyDescent="0.25">
      <c r="G1034" s="585"/>
      <c r="X1034" s="589"/>
    </row>
    <row r="1035" spans="7:24" x14ac:dyDescent="0.25">
      <c r="G1035" s="585"/>
      <c r="X1035" s="589"/>
    </row>
    <row r="1036" spans="7:24" x14ac:dyDescent="0.25">
      <c r="G1036" s="585"/>
      <c r="X1036" s="589"/>
    </row>
    <row r="1037" spans="7:24" x14ac:dyDescent="0.25">
      <c r="G1037" s="585"/>
      <c r="X1037" s="589"/>
    </row>
    <row r="1038" spans="7:24" x14ac:dyDescent="0.25">
      <c r="G1038" s="585"/>
      <c r="X1038" s="589"/>
    </row>
    <row r="1039" spans="7:24" x14ac:dyDescent="0.25">
      <c r="G1039" s="585"/>
      <c r="X1039" s="589"/>
    </row>
    <row r="1040" spans="7:24" x14ac:dyDescent="0.25">
      <c r="G1040" s="585"/>
      <c r="X1040" s="589"/>
    </row>
    <row r="1041" spans="7:24" x14ac:dyDescent="0.25">
      <c r="G1041" s="585"/>
      <c r="X1041" s="589"/>
    </row>
    <row r="1042" spans="7:24" x14ac:dyDescent="0.25">
      <c r="G1042" s="585"/>
      <c r="X1042" s="589"/>
    </row>
    <row r="1043" spans="7:24" x14ac:dyDescent="0.25">
      <c r="G1043" s="585"/>
      <c r="X1043" s="589"/>
    </row>
    <row r="1044" spans="7:24" x14ac:dyDescent="0.25">
      <c r="G1044" s="585"/>
      <c r="X1044" s="589"/>
    </row>
    <row r="1045" spans="7:24" x14ac:dyDescent="0.25">
      <c r="G1045" s="585"/>
      <c r="X1045" s="589"/>
    </row>
    <row r="1046" spans="7:24" x14ac:dyDescent="0.25">
      <c r="G1046" s="585"/>
      <c r="X1046" s="589"/>
    </row>
    <row r="1047" spans="7:24" x14ac:dyDescent="0.25">
      <c r="G1047" s="585"/>
      <c r="X1047" s="589"/>
    </row>
    <row r="1048" spans="7:24" x14ac:dyDescent="0.25">
      <c r="G1048" s="585"/>
      <c r="X1048" s="589"/>
    </row>
    <row r="1049" spans="7:24" x14ac:dyDescent="0.25">
      <c r="G1049" s="585"/>
      <c r="X1049" s="589"/>
    </row>
    <row r="1050" spans="7:24" x14ac:dyDescent="0.25">
      <c r="G1050" s="585"/>
      <c r="X1050" s="589"/>
    </row>
    <row r="1051" spans="7:24" x14ac:dyDescent="0.25">
      <c r="G1051" s="585"/>
      <c r="X1051" s="589"/>
    </row>
    <row r="1052" spans="7:24" x14ac:dyDescent="0.25">
      <c r="G1052" s="585"/>
      <c r="X1052" s="589"/>
    </row>
    <row r="1053" spans="7:24" x14ac:dyDescent="0.25">
      <c r="G1053" s="585"/>
      <c r="X1053" s="589"/>
    </row>
    <row r="1054" spans="7:24" x14ac:dyDescent="0.25">
      <c r="G1054" s="585"/>
      <c r="X1054" s="589"/>
    </row>
    <row r="1055" spans="7:24" x14ac:dyDescent="0.25">
      <c r="G1055" s="585"/>
      <c r="X1055" s="589"/>
    </row>
    <row r="1056" spans="7:24" x14ac:dyDescent="0.25">
      <c r="G1056" s="585"/>
      <c r="X1056" s="589"/>
    </row>
    <row r="1057" spans="7:24" x14ac:dyDescent="0.25">
      <c r="G1057" s="585"/>
      <c r="X1057" s="589"/>
    </row>
    <row r="1058" spans="7:24" x14ac:dyDescent="0.25">
      <c r="G1058" s="585"/>
      <c r="X1058" s="589"/>
    </row>
    <row r="1059" spans="7:24" x14ac:dyDescent="0.25">
      <c r="G1059" s="585"/>
      <c r="X1059" s="589"/>
    </row>
    <row r="1060" spans="7:24" x14ac:dyDescent="0.25">
      <c r="G1060" s="585"/>
      <c r="X1060" s="589"/>
    </row>
    <row r="1061" spans="7:24" x14ac:dyDescent="0.25">
      <c r="G1061" s="585"/>
      <c r="X1061" s="589"/>
    </row>
    <row r="1062" spans="7:24" x14ac:dyDescent="0.25">
      <c r="G1062" s="585"/>
      <c r="X1062" s="589"/>
    </row>
    <row r="1063" spans="7:24" x14ac:dyDescent="0.25">
      <c r="G1063" s="585"/>
      <c r="X1063" s="589"/>
    </row>
    <row r="1064" spans="7:24" x14ac:dyDescent="0.25">
      <c r="G1064" s="585"/>
      <c r="X1064" s="589"/>
    </row>
    <row r="1065" spans="7:24" x14ac:dyDescent="0.25">
      <c r="G1065" s="585"/>
      <c r="X1065" s="589"/>
    </row>
    <row r="1066" spans="7:24" x14ac:dyDescent="0.25">
      <c r="G1066" s="585"/>
      <c r="X1066" s="589"/>
    </row>
    <row r="1067" spans="7:24" x14ac:dyDescent="0.25">
      <c r="G1067" s="585"/>
      <c r="X1067" s="589"/>
    </row>
    <row r="1068" spans="7:24" x14ac:dyDescent="0.25">
      <c r="G1068" s="585"/>
      <c r="X1068" s="589"/>
    </row>
    <row r="1069" spans="7:24" x14ac:dyDescent="0.25">
      <c r="G1069" s="585"/>
      <c r="X1069" s="589"/>
    </row>
    <row r="1070" spans="7:24" x14ac:dyDescent="0.25">
      <c r="G1070" s="585"/>
      <c r="X1070" s="589"/>
    </row>
    <row r="1071" spans="7:24" x14ac:dyDescent="0.25">
      <c r="G1071" s="585"/>
      <c r="X1071" s="589"/>
    </row>
    <row r="1072" spans="7:24" x14ac:dyDescent="0.25">
      <c r="G1072" s="585"/>
      <c r="X1072" s="589"/>
    </row>
    <row r="1073" spans="7:24" x14ac:dyDescent="0.25">
      <c r="G1073" s="585"/>
      <c r="X1073" s="589"/>
    </row>
    <row r="1074" spans="7:24" x14ac:dyDescent="0.25">
      <c r="G1074" s="585"/>
      <c r="X1074" s="589"/>
    </row>
    <row r="1075" spans="7:24" x14ac:dyDescent="0.25">
      <c r="G1075" s="585"/>
      <c r="X1075" s="589"/>
    </row>
    <row r="1076" spans="7:24" x14ac:dyDescent="0.25">
      <c r="G1076" s="585"/>
      <c r="X1076" s="589"/>
    </row>
    <row r="1077" spans="7:24" x14ac:dyDescent="0.25">
      <c r="G1077" s="585"/>
      <c r="X1077" s="589"/>
    </row>
    <row r="1078" spans="7:24" x14ac:dyDescent="0.25">
      <c r="G1078" s="585"/>
      <c r="X1078" s="589"/>
    </row>
    <row r="1079" spans="7:24" x14ac:dyDescent="0.25">
      <c r="G1079" s="585"/>
      <c r="X1079" s="589"/>
    </row>
    <row r="1080" spans="7:24" x14ac:dyDescent="0.25">
      <c r="G1080" s="585"/>
      <c r="X1080" s="589"/>
    </row>
    <row r="1081" spans="7:24" x14ac:dyDescent="0.25">
      <c r="G1081" s="585"/>
      <c r="X1081" s="589"/>
    </row>
    <row r="1082" spans="7:24" x14ac:dyDescent="0.25">
      <c r="G1082" s="585"/>
      <c r="X1082" s="589"/>
    </row>
    <row r="1083" spans="7:24" x14ac:dyDescent="0.25">
      <c r="G1083" s="585"/>
      <c r="X1083" s="589"/>
    </row>
    <row r="1084" spans="7:24" x14ac:dyDescent="0.25">
      <c r="G1084" s="585"/>
      <c r="X1084" s="589"/>
    </row>
    <row r="1085" spans="7:24" x14ac:dyDescent="0.25">
      <c r="G1085" s="585"/>
      <c r="X1085" s="589"/>
    </row>
    <row r="1086" spans="7:24" x14ac:dyDescent="0.25">
      <c r="G1086" s="585"/>
      <c r="X1086" s="589"/>
    </row>
    <row r="1087" spans="7:24" x14ac:dyDescent="0.25">
      <c r="G1087" s="585"/>
      <c r="X1087" s="589"/>
    </row>
    <row r="1088" spans="7:24" x14ac:dyDescent="0.25">
      <c r="G1088" s="585"/>
      <c r="X1088" s="589"/>
    </row>
    <row r="1089" spans="7:24" x14ac:dyDescent="0.25">
      <c r="G1089" s="585"/>
      <c r="X1089" s="589"/>
    </row>
    <row r="1090" spans="7:24" x14ac:dyDescent="0.25">
      <c r="G1090" s="585"/>
      <c r="X1090" s="589"/>
    </row>
    <row r="1091" spans="7:24" x14ac:dyDescent="0.25">
      <c r="G1091" s="585"/>
      <c r="X1091" s="589"/>
    </row>
    <row r="1092" spans="7:24" x14ac:dyDescent="0.25">
      <c r="G1092" s="585"/>
      <c r="X1092" s="589"/>
    </row>
    <row r="1093" spans="7:24" x14ac:dyDescent="0.25">
      <c r="G1093" s="585"/>
      <c r="X1093" s="589"/>
    </row>
    <row r="1094" spans="7:24" x14ac:dyDescent="0.25">
      <c r="G1094" s="585"/>
      <c r="X1094" s="589"/>
    </row>
    <row r="1095" spans="7:24" x14ac:dyDescent="0.25">
      <c r="G1095" s="585"/>
      <c r="X1095" s="589"/>
    </row>
    <row r="1096" spans="7:24" x14ac:dyDescent="0.25">
      <c r="G1096" s="585"/>
      <c r="X1096" s="589"/>
    </row>
    <row r="1097" spans="7:24" x14ac:dyDescent="0.25">
      <c r="G1097" s="585"/>
      <c r="X1097" s="589"/>
    </row>
    <row r="1098" spans="7:24" x14ac:dyDescent="0.25">
      <c r="G1098" s="585"/>
      <c r="X1098" s="589"/>
    </row>
    <row r="1099" spans="7:24" x14ac:dyDescent="0.25">
      <c r="G1099" s="585"/>
      <c r="X1099" s="589"/>
    </row>
    <row r="1100" spans="7:24" x14ac:dyDescent="0.25">
      <c r="G1100" s="585"/>
      <c r="X1100" s="589"/>
    </row>
    <row r="1101" spans="7:24" x14ac:dyDescent="0.25">
      <c r="G1101" s="585"/>
      <c r="X1101" s="589"/>
    </row>
    <row r="1102" spans="7:24" x14ac:dyDescent="0.25">
      <c r="G1102" s="585"/>
      <c r="X1102" s="589"/>
    </row>
    <row r="1103" spans="7:24" x14ac:dyDescent="0.25">
      <c r="G1103" s="585"/>
      <c r="X1103" s="589"/>
    </row>
    <row r="1104" spans="7:24" x14ac:dyDescent="0.25">
      <c r="G1104" s="585"/>
      <c r="X1104" s="589"/>
    </row>
    <row r="1105" spans="7:24" x14ac:dyDescent="0.25">
      <c r="G1105" s="585"/>
      <c r="X1105" s="589"/>
    </row>
    <row r="1106" spans="7:24" x14ac:dyDescent="0.25">
      <c r="G1106" s="585"/>
      <c r="X1106" s="589"/>
    </row>
    <row r="1107" spans="7:24" x14ac:dyDescent="0.25">
      <c r="G1107" s="585"/>
      <c r="X1107" s="589"/>
    </row>
    <row r="1108" spans="7:24" x14ac:dyDescent="0.25">
      <c r="G1108" s="585"/>
      <c r="X1108" s="589"/>
    </row>
    <row r="1109" spans="7:24" x14ac:dyDescent="0.25">
      <c r="G1109" s="585"/>
      <c r="X1109" s="589"/>
    </row>
    <row r="1110" spans="7:24" x14ac:dyDescent="0.25">
      <c r="G1110" s="585"/>
      <c r="X1110" s="589"/>
    </row>
    <row r="1111" spans="7:24" x14ac:dyDescent="0.25">
      <c r="G1111" s="585"/>
      <c r="X1111" s="589"/>
    </row>
    <row r="1112" spans="7:24" x14ac:dyDescent="0.25">
      <c r="G1112" s="585"/>
      <c r="X1112" s="589"/>
    </row>
    <row r="1113" spans="7:24" x14ac:dyDescent="0.25">
      <c r="G1113" s="585"/>
      <c r="X1113" s="589"/>
    </row>
    <row r="1114" spans="7:24" x14ac:dyDescent="0.25">
      <c r="G1114" s="585"/>
      <c r="X1114" s="589"/>
    </row>
    <row r="1115" spans="7:24" x14ac:dyDescent="0.25">
      <c r="G1115" s="585"/>
      <c r="X1115" s="589"/>
    </row>
    <row r="1116" spans="7:24" x14ac:dyDescent="0.25">
      <c r="G1116" s="585"/>
      <c r="X1116" s="589"/>
    </row>
    <row r="1117" spans="7:24" x14ac:dyDescent="0.25">
      <c r="G1117" s="585"/>
      <c r="X1117" s="589"/>
    </row>
    <row r="1118" spans="7:24" x14ac:dyDescent="0.25">
      <c r="G1118" s="585"/>
      <c r="X1118" s="589"/>
    </row>
    <row r="1119" spans="7:24" x14ac:dyDescent="0.25">
      <c r="G1119" s="585"/>
      <c r="X1119" s="589"/>
    </row>
    <row r="1120" spans="7:24" x14ac:dyDescent="0.25">
      <c r="G1120" s="585"/>
      <c r="X1120" s="589"/>
    </row>
    <row r="1121" spans="7:24" x14ac:dyDescent="0.25">
      <c r="G1121" s="585"/>
      <c r="X1121" s="589"/>
    </row>
    <row r="1122" spans="7:24" x14ac:dyDescent="0.25">
      <c r="G1122" s="585"/>
      <c r="X1122" s="589"/>
    </row>
    <row r="1123" spans="7:24" x14ac:dyDescent="0.25">
      <c r="G1123" s="585"/>
      <c r="X1123" s="589"/>
    </row>
    <row r="1124" spans="7:24" x14ac:dyDescent="0.25">
      <c r="G1124" s="585"/>
      <c r="X1124" s="589"/>
    </row>
    <row r="1125" spans="7:24" x14ac:dyDescent="0.25">
      <c r="G1125" s="585"/>
      <c r="X1125" s="589"/>
    </row>
    <row r="1126" spans="7:24" x14ac:dyDescent="0.25">
      <c r="G1126" s="585"/>
      <c r="X1126" s="589"/>
    </row>
    <row r="1127" spans="7:24" x14ac:dyDescent="0.25">
      <c r="G1127" s="585"/>
      <c r="X1127" s="589"/>
    </row>
    <row r="1128" spans="7:24" x14ac:dyDescent="0.25">
      <c r="G1128" s="585"/>
      <c r="X1128" s="589"/>
    </row>
    <row r="1129" spans="7:24" x14ac:dyDescent="0.25">
      <c r="G1129" s="585"/>
      <c r="X1129" s="589"/>
    </row>
    <row r="1130" spans="7:24" x14ac:dyDescent="0.25">
      <c r="G1130" s="585"/>
      <c r="X1130" s="589"/>
    </row>
    <row r="1131" spans="7:24" x14ac:dyDescent="0.25">
      <c r="G1131" s="585"/>
      <c r="X1131" s="589"/>
    </row>
    <row r="1132" spans="7:24" x14ac:dyDescent="0.25">
      <c r="G1132" s="585"/>
      <c r="X1132" s="589"/>
    </row>
    <row r="1133" spans="7:24" x14ac:dyDescent="0.25">
      <c r="G1133" s="585"/>
      <c r="X1133" s="589"/>
    </row>
    <row r="1134" spans="7:24" x14ac:dyDescent="0.25">
      <c r="G1134" s="585"/>
      <c r="X1134" s="589"/>
    </row>
    <row r="1135" spans="7:24" x14ac:dyDescent="0.25">
      <c r="G1135" s="585"/>
      <c r="X1135" s="589"/>
    </row>
    <row r="1136" spans="7:24" x14ac:dyDescent="0.25">
      <c r="G1136" s="585"/>
      <c r="X1136" s="589"/>
    </row>
    <row r="1137" spans="7:24" x14ac:dyDescent="0.25">
      <c r="G1137" s="585"/>
      <c r="X1137" s="589"/>
    </row>
    <row r="1138" spans="7:24" x14ac:dyDescent="0.25">
      <c r="G1138" s="585"/>
      <c r="X1138" s="589"/>
    </row>
    <row r="1139" spans="7:24" x14ac:dyDescent="0.25">
      <c r="G1139" s="585"/>
      <c r="X1139" s="589"/>
    </row>
    <row r="1140" spans="7:24" x14ac:dyDescent="0.25">
      <c r="G1140" s="585"/>
      <c r="X1140" s="589"/>
    </row>
    <row r="1141" spans="7:24" x14ac:dyDescent="0.25">
      <c r="G1141" s="585"/>
      <c r="X1141" s="589"/>
    </row>
    <row r="1142" spans="7:24" x14ac:dyDescent="0.25">
      <c r="G1142" s="585"/>
      <c r="X1142" s="589"/>
    </row>
    <row r="1143" spans="7:24" x14ac:dyDescent="0.25">
      <c r="G1143" s="585"/>
      <c r="X1143" s="589"/>
    </row>
    <row r="1144" spans="7:24" x14ac:dyDescent="0.25">
      <c r="G1144" s="585"/>
      <c r="X1144" s="589"/>
    </row>
    <row r="1145" spans="7:24" x14ac:dyDescent="0.25">
      <c r="G1145" s="585"/>
      <c r="X1145" s="589"/>
    </row>
    <row r="1146" spans="7:24" x14ac:dyDescent="0.25">
      <c r="G1146" s="585"/>
      <c r="X1146" s="589"/>
    </row>
    <row r="1147" spans="7:24" x14ac:dyDescent="0.25">
      <c r="G1147" s="585"/>
      <c r="X1147" s="589"/>
    </row>
    <row r="1148" spans="7:24" x14ac:dyDescent="0.25">
      <c r="G1148" s="585"/>
      <c r="X1148" s="589"/>
    </row>
    <row r="1149" spans="7:24" x14ac:dyDescent="0.25">
      <c r="G1149" s="585"/>
      <c r="X1149" s="589"/>
    </row>
    <row r="1150" spans="7:24" x14ac:dyDescent="0.25">
      <c r="G1150" s="585"/>
      <c r="X1150" s="589"/>
    </row>
    <row r="1151" spans="7:24" x14ac:dyDescent="0.25">
      <c r="G1151" s="585"/>
      <c r="X1151" s="589"/>
    </row>
    <row r="1152" spans="7:24" x14ac:dyDescent="0.25">
      <c r="G1152" s="585"/>
      <c r="X1152" s="589"/>
    </row>
    <row r="1153" spans="7:24" x14ac:dyDescent="0.25">
      <c r="G1153" s="585"/>
      <c r="X1153" s="589"/>
    </row>
    <row r="1154" spans="7:24" x14ac:dyDescent="0.25">
      <c r="G1154" s="585"/>
      <c r="X1154" s="589"/>
    </row>
    <row r="1155" spans="7:24" x14ac:dyDescent="0.25">
      <c r="G1155" s="585"/>
      <c r="X1155" s="589"/>
    </row>
    <row r="1156" spans="7:24" x14ac:dyDescent="0.25">
      <c r="G1156" s="585"/>
      <c r="X1156" s="589"/>
    </row>
    <row r="1157" spans="7:24" x14ac:dyDescent="0.25">
      <c r="G1157" s="585"/>
      <c r="X1157" s="589"/>
    </row>
    <row r="1158" spans="7:24" x14ac:dyDescent="0.25">
      <c r="G1158" s="585"/>
      <c r="X1158" s="589"/>
    </row>
    <row r="1159" spans="7:24" x14ac:dyDescent="0.25">
      <c r="G1159" s="585"/>
      <c r="X1159" s="589"/>
    </row>
    <row r="1160" spans="7:24" x14ac:dyDescent="0.25">
      <c r="G1160" s="585"/>
      <c r="X1160" s="589"/>
    </row>
    <row r="1161" spans="7:24" x14ac:dyDescent="0.25">
      <c r="G1161" s="585"/>
      <c r="X1161" s="589"/>
    </row>
    <row r="1162" spans="7:24" x14ac:dyDescent="0.25">
      <c r="G1162" s="585"/>
      <c r="X1162" s="589"/>
    </row>
    <row r="1163" spans="7:24" x14ac:dyDescent="0.25">
      <c r="G1163" s="585"/>
      <c r="X1163" s="589"/>
    </row>
    <row r="1164" spans="7:24" x14ac:dyDescent="0.25">
      <c r="G1164" s="585"/>
      <c r="X1164" s="589"/>
    </row>
    <row r="1165" spans="7:24" x14ac:dyDescent="0.25">
      <c r="G1165" s="585"/>
      <c r="X1165" s="589"/>
    </row>
    <row r="1166" spans="7:24" x14ac:dyDescent="0.25">
      <c r="G1166" s="585"/>
      <c r="X1166" s="589"/>
    </row>
    <row r="1167" spans="7:24" x14ac:dyDescent="0.25">
      <c r="G1167" s="585"/>
      <c r="X1167" s="589"/>
    </row>
    <row r="1168" spans="7:24" x14ac:dyDescent="0.25">
      <c r="G1168" s="585"/>
      <c r="X1168" s="589"/>
    </row>
    <row r="1169" spans="7:24" x14ac:dyDescent="0.25">
      <c r="G1169" s="585"/>
      <c r="X1169" s="589"/>
    </row>
    <row r="1170" spans="7:24" x14ac:dyDescent="0.25">
      <c r="G1170" s="585"/>
      <c r="X1170" s="589"/>
    </row>
    <row r="1171" spans="7:24" x14ac:dyDescent="0.25">
      <c r="G1171" s="585"/>
      <c r="X1171" s="589"/>
    </row>
    <row r="1172" spans="7:24" x14ac:dyDescent="0.25">
      <c r="G1172" s="585"/>
      <c r="X1172" s="589"/>
    </row>
    <row r="1173" spans="7:24" x14ac:dyDescent="0.25">
      <c r="G1173" s="585"/>
      <c r="X1173" s="589"/>
    </row>
    <row r="1174" spans="7:24" x14ac:dyDescent="0.25">
      <c r="G1174" s="585"/>
      <c r="X1174" s="589"/>
    </row>
    <row r="1175" spans="7:24" x14ac:dyDescent="0.25">
      <c r="G1175" s="585"/>
      <c r="X1175" s="589"/>
    </row>
    <row r="1176" spans="7:24" x14ac:dyDescent="0.25">
      <c r="G1176" s="585"/>
      <c r="X1176" s="589"/>
    </row>
    <row r="1177" spans="7:24" x14ac:dyDescent="0.25">
      <c r="G1177" s="585"/>
      <c r="X1177" s="589"/>
    </row>
    <row r="1178" spans="7:24" x14ac:dyDescent="0.25">
      <c r="G1178" s="585"/>
      <c r="X1178" s="589"/>
    </row>
    <row r="1179" spans="7:24" x14ac:dyDescent="0.25">
      <c r="G1179" s="585"/>
      <c r="X1179" s="589"/>
    </row>
    <row r="1180" spans="7:24" x14ac:dyDescent="0.25">
      <c r="G1180" s="585"/>
      <c r="X1180" s="589"/>
    </row>
    <row r="1181" spans="7:24" x14ac:dyDescent="0.25">
      <c r="G1181" s="585"/>
      <c r="X1181" s="589"/>
    </row>
    <row r="1182" spans="7:24" x14ac:dyDescent="0.25">
      <c r="G1182" s="585"/>
      <c r="X1182" s="589"/>
    </row>
    <row r="1183" spans="7:24" x14ac:dyDescent="0.25">
      <c r="G1183" s="585"/>
      <c r="X1183" s="589"/>
    </row>
    <row r="1184" spans="7:24" x14ac:dyDescent="0.25">
      <c r="G1184" s="585"/>
      <c r="X1184" s="589"/>
    </row>
    <row r="1185" spans="7:24" x14ac:dyDescent="0.25">
      <c r="G1185" s="585"/>
      <c r="X1185" s="589"/>
    </row>
    <row r="1186" spans="7:24" x14ac:dyDescent="0.25">
      <c r="G1186" s="585"/>
      <c r="X1186" s="589"/>
    </row>
    <row r="1187" spans="7:24" x14ac:dyDescent="0.25">
      <c r="G1187" s="585"/>
      <c r="X1187" s="589"/>
    </row>
    <row r="1188" spans="7:24" x14ac:dyDescent="0.25">
      <c r="G1188" s="585"/>
      <c r="X1188" s="589"/>
    </row>
    <row r="1189" spans="7:24" x14ac:dyDescent="0.25">
      <c r="G1189" s="585"/>
      <c r="X1189" s="589"/>
    </row>
    <row r="1190" spans="7:24" x14ac:dyDescent="0.25">
      <c r="G1190" s="585"/>
      <c r="X1190" s="589"/>
    </row>
    <row r="1191" spans="7:24" x14ac:dyDescent="0.25">
      <c r="G1191" s="585"/>
      <c r="X1191" s="589"/>
    </row>
    <row r="1192" spans="7:24" x14ac:dyDescent="0.25">
      <c r="G1192" s="585"/>
      <c r="X1192" s="589"/>
    </row>
    <row r="1193" spans="7:24" x14ac:dyDescent="0.25">
      <c r="G1193" s="585"/>
      <c r="X1193" s="589"/>
    </row>
    <row r="1194" spans="7:24" x14ac:dyDescent="0.25">
      <c r="G1194" s="585"/>
      <c r="X1194" s="589"/>
    </row>
    <row r="1195" spans="7:24" x14ac:dyDescent="0.25">
      <c r="G1195" s="585"/>
      <c r="X1195" s="589"/>
    </row>
    <row r="1196" spans="7:24" x14ac:dyDescent="0.25">
      <c r="G1196" s="585"/>
      <c r="X1196" s="589"/>
    </row>
    <row r="1197" spans="7:24" x14ac:dyDescent="0.25">
      <c r="G1197" s="585"/>
      <c r="X1197" s="589"/>
    </row>
    <row r="1198" spans="7:24" x14ac:dyDescent="0.25">
      <c r="G1198" s="585"/>
      <c r="X1198" s="589"/>
    </row>
    <row r="1199" spans="7:24" x14ac:dyDescent="0.25">
      <c r="G1199" s="585"/>
      <c r="X1199" s="589"/>
    </row>
    <row r="1200" spans="7:24" x14ac:dyDescent="0.25">
      <c r="G1200" s="585"/>
      <c r="X1200" s="589"/>
    </row>
    <row r="1201" spans="7:24" x14ac:dyDescent="0.25">
      <c r="G1201" s="585"/>
      <c r="X1201" s="589"/>
    </row>
    <row r="1202" spans="7:24" x14ac:dyDescent="0.25">
      <c r="G1202" s="585"/>
      <c r="X1202" s="589"/>
    </row>
    <row r="1203" spans="7:24" x14ac:dyDescent="0.25">
      <c r="G1203" s="585"/>
      <c r="X1203" s="589"/>
    </row>
    <row r="1204" spans="7:24" x14ac:dyDescent="0.25">
      <c r="G1204" s="585"/>
      <c r="X1204" s="589"/>
    </row>
    <row r="1205" spans="7:24" x14ac:dyDescent="0.25">
      <c r="G1205" s="585"/>
      <c r="X1205" s="589"/>
    </row>
    <row r="1206" spans="7:24" x14ac:dyDescent="0.25">
      <c r="G1206" s="585"/>
      <c r="X1206" s="589"/>
    </row>
    <row r="1207" spans="7:24" x14ac:dyDescent="0.25">
      <c r="G1207" s="585"/>
      <c r="X1207" s="589"/>
    </row>
    <row r="1208" spans="7:24" x14ac:dyDescent="0.25">
      <c r="G1208" s="585"/>
      <c r="X1208" s="589"/>
    </row>
    <row r="1209" spans="7:24" x14ac:dyDescent="0.25">
      <c r="G1209" s="585"/>
      <c r="X1209" s="589"/>
    </row>
    <row r="1210" spans="7:24" x14ac:dyDescent="0.25">
      <c r="G1210" s="585"/>
      <c r="X1210" s="589"/>
    </row>
    <row r="1211" spans="7:24" x14ac:dyDescent="0.25">
      <c r="G1211" s="585"/>
      <c r="X1211" s="589"/>
    </row>
    <row r="1212" spans="7:24" x14ac:dyDescent="0.25">
      <c r="G1212" s="585"/>
      <c r="X1212" s="589"/>
    </row>
    <row r="1213" spans="7:24" x14ac:dyDescent="0.25">
      <c r="G1213" s="585"/>
      <c r="X1213" s="589"/>
    </row>
    <row r="1214" spans="7:24" x14ac:dyDescent="0.25">
      <c r="G1214" s="585"/>
      <c r="X1214" s="589"/>
    </row>
    <row r="1215" spans="7:24" x14ac:dyDescent="0.25">
      <c r="G1215" s="585"/>
      <c r="X1215" s="589"/>
    </row>
    <row r="1216" spans="7:24" x14ac:dyDescent="0.25">
      <c r="G1216" s="585"/>
      <c r="X1216" s="589"/>
    </row>
    <row r="1217" spans="7:24" x14ac:dyDescent="0.25">
      <c r="G1217" s="585"/>
      <c r="X1217" s="589"/>
    </row>
    <row r="1218" spans="7:24" x14ac:dyDescent="0.25">
      <c r="G1218" s="585"/>
      <c r="X1218" s="589"/>
    </row>
    <row r="1219" spans="7:24" x14ac:dyDescent="0.25">
      <c r="G1219" s="585"/>
      <c r="X1219" s="589"/>
    </row>
    <row r="1220" spans="7:24" x14ac:dyDescent="0.25">
      <c r="G1220" s="585"/>
      <c r="X1220" s="589"/>
    </row>
    <row r="1221" spans="7:24" x14ac:dyDescent="0.25">
      <c r="G1221" s="585"/>
      <c r="X1221" s="589"/>
    </row>
    <row r="1222" spans="7:24" x14ac:dyDescent="0.25">
      <c r="G1222" s="585"/>
      <c r="X1222" s="589"/>
    </row>
    <row r="1223" spans="7:24" x14ac:dyDescent="0.25">
      <c r="G1223" s="585"/>
      <c r="X1223" s="589"/>
    </row>
    <row r="1224" spans="7:24" x14ac:dyDescent="0.25">
      <c r="G1224" s="585"/>
      <c r="X1224" s="589"/>
    </row>
    <row r="1225" spans="7:24" x14ac:dyDescent="0.25">
      <c r="G1225" s="585"/>
      <c r="X1225" s="589"/>
    </row>
    <row r="1226" spans="7:24" x14ac:dyDescent="0.25">
      <c r="G1226" s="585"/>
      <c r="X1226" s="589"/>
    </row>
    <row r="1227" spans="7:24" x14ac:dyDescent="0.25">
      <c r="G1227" s="585"/>
      <c r="X1227" s="589"/>
    </row>
    <row r="1228" spans="7:24" x14ac:dyDescent="0.25">
      <c r="G1228" s="585"/>
      <c r="X1228" s="589"/>
    </row>
    <row r="1229" spans="7:24" x14ac:dyDescent="0.25">
      <c r="G1229" s="585"/>
      <c r="X1229" s="589"/>
    </row>
    <row r="1230" spans="7:24" x14ac:dyDescent="0.25">
      <c r="G1230" s="585"/>
      <c r="X1230" s="589"/>
    </row>
    <row r="1231" spans="7:24" x14ac:dyDescent="0.25">
      <c r="G1231" s="585"/>
      <c r="X1231" s="589"/>
    </row>
    <row r="1232" spans="7:24" x14ac:dyDescent="0.25">
      <c r="G1232" s="585"/>
      <c r="X1232" s="589"/>
    </row>
    <row r="1233" spans="7:24" x14ac:dyDescent="0.25">
      <c r="G1233" s="585"/>
      <c r="X1233" s="589"/>
    </row>
    <row r="1234" spans="7:24" x14ac:dyDescent="0.25">
      <c r="G1234" s="585"/>
      <c r="X1234" s="589"/>
    </row>
    <row r="1235" spans="7:24" x14ac:dyDescent="0.25">
      <c r="G1235" s="585"/>
      <c r="X1235" s="589"/>
    </row>
    <row r="1236" spans="7:24" x14ac:dyDescent="0.25">
      <c r="G1236" s="585"/>
      <c r="X1236" s="589"/>
    </row>
    <row r="1237" spans="7:24" x14ac:dyDescent="0.25">
      <c r="G1237" s="585"/>
      <c r="X1237" s="589"/>
    </row>
    <row r="1238" spans="7:24" x14ac:dyDescent="0.25">
      <c r="G1238" s="585"/>
      <c r="X1238" s="589"/>
    </row>
    <row r="1239" spans="7:24" x14ac:dyDescent="0.25">
      <c r="G1239" s="585"/>
      <c r="X1239" s="589"/>
    </row>
    <row r="1240" spans="7:24" x14ac:dyDescent="0.25">
      <c r="G1240" s="585"/>
      <c r="X1240" s="589"/>
    </row>
    <row r="1241" spans="7:24" x14ac:dyDescent="0.25">
      <c r="G1241" s="585"/>
      <c r="X1241" s="589"/>
    </row>
    <row r="1242" spans="7:24" x14ac:dyDescent="0.25">
      <c r="G1242" s="585"/>
      <c r="X1242" s="589"/>
    </row>
    <row r="1243" spans="7:24" x14ac:dyDescent="0.25">
      <c r="G1243" s="585"/>
      <c r="X1243" s="589"/>
    </row>
    <row r="1244" spans="7:24" x14ac:dyDescent="0.25">
      <c r="G1244" s="585"/>
      <c r="X1244" s="589"/>
    </row>
    <row r="1245" spans="7:24" x14ac:dyDescent="0.25">
      <c r="G1245" s="585"/>
      <c r="X1245" s="589"/>
    </row>
    <row r="1246" spans="7:24" x14ac:dyDescent="0.25">
      <c r="G1246" s="585"/>
      <c r="X1246" s="589"/>
    </row>
    <row r="1247" spans="7:24" x14ac:dyDescent="0.25">
      <c r="G1247" s="585"/>
      <c r="X1247" s="589"/>
    </row>
    <row r="1248" spans="7:24" x14ac:dyDescent="0.25">
      <c r="G1248" s="585"/>
      <c r="X1248" s="589"/>
    </row>
    <row r="1249" spans="7:24" x14ac:dyDescent="0.25">
      <c r="G1249" s="585"/>
      <c r="X1249" s="589"/>
    </row>
    <row r="1250" spans="7:24" x14ac:dyDescent="0.25">
      <c r="G1250" s="585"/>
      <c r="X1250" s="589"/>
    </row>
    <row r="1251" spans="7:24" x14ac:dyDescent="0.25">
      <c r="G1251" s="585"/>
      <c r="X1251" s="589"/>
    </row>
    <row r="1252" spans="7:24" x14ac:dyDescent="0.25">
      <c r="G1252" s="585"/>
      <c r="X1252" s="589"/>
    </row>
    <row r="1253" spans="7:24" x14ac:dyDescent="0.25">
      <c r="G1253" s="585"/>
      <c r="X1253" s="589"/>
    </row>
    <row r="1254" spans="7:24" x14ac:dyDescent="0.25">
      <c r="G1254" s="585"/>
      <c r="X1254" s="589"/>
    </row>
    <row r="1255" spans="7:24" x14ac:dyDescent="0.25">
      <c r="G1255" s="585"/>
      <c r="X1255" s="589"/>
    </row>
    <row r="1256" spans="7:24" x14ac:dyDescent="0.25">
      <c r="G1256" s="585"/>
      <c r="X1256" s="589"/>
    </row>
    <row r="1257" spans="7:24" x14ac:dyDescent="0.25">
      <c r="G1257" s="585"/>
      <c r="X1257" s="589"/>
    </row>
    <row r="1258" spans="7:24" x14ac:dyDescent="0.25">
      <c r="G1258" s="585"/>
      <c r="X1258" s="589"/>
    </row>
    <row r="1259" spans="7:24" x14ac:dyDescent="0.25">
      <c r="G1259" s="585"/>
      <c r="X1259" s="589"/>
    </row>
    <row r="1260" spans="7:24" x14ac:dyDescent="0.25">
      <c r="G1260" s="585"/>
      <c r="X1260" s="589"/>
    </row>
    <row r="1261" spans="7:24" x14ac:dyDescent="0.25">
      <c r="G1261" s="585"/>
      <c r="X1261" s="589"/>
    </row>
    <row r="1262" spans="7:24" x14ac:dyDescent="0.25">
      <c r="G1262" s="585"/>
      <c r="X1262" s="589"/>
    </row>
    <row r="1263" spans="7:24" x14ac:dyDescent="0.25">
      <c r="G1263" s="585"/>
      <c r="X1263" s="589"/>
    </row>
    <row r="1264" spans="7:24" x14ac:dyDescent="0.25">
      <c r="G1264" s="585"/>
      <c r="X1264" s="589"/>
    </row>
    <row r="1265" spans="7:24" x14ac:dyDescent="0.25">
      <c r="G1265" s="585"/>
      <c r="X1265" s="589"/>
    </row>
    <row r="1266" spans="7:24" x14ac:dyDescent="0.25">
      <c r="G1266" s="585"/>
      <c r="X1266" s="589"/>
    </row>
    <row r="1267" spans="7:24" x14ac:dyDescent="0.25">
      <c r="G1267" s="585"/>
      <c r="X1267" s="589"/>
    </row>
    <row r="1268" spans="7:24" x14ac:dyDescent="0.25">
      <c r="G1268" s="585"/>
      <c r="X1268" s="589"/>
    </row>
    <row r="1269" spans="7:24" x14ac:dyDescent="0.25">
      <c r="G1269" s="585"/>
      <c r="X1269" s="589"/>
    </row>
    <row r="1270" spans="7:24" x14ac:dyDescent="0.25">
      <c r="G1270" s="585"/>
      <c r="X1270" s="589"/>
    </row>
    <row r="1271" spans="7:24" x14ac:dyDescent="0.25">
      <c r="G1271" s="585"/>
      <c r="X1271" s="589"/>
    </row>
    <row r="1272" spans="7:24" x14ac:dyDescent="0.25">
      <c r="G1272" s="585"/>
      <c r="X1272" s="589"/>
    </row>
    <row r="1273" spans="7:24" x14ac:dyDescent="0.25">
      <c r="G1273" s="585"/>
      <c r="X1273" s="589"/>
    </row>
    <row r="1274" spans="7:24" x14ac:dyDescent="0.25">
      <c r="G1274" s="585"/>
      <c r="X1274" s="589"/>
    </row>
    <row r="1275" spans="7:24" x14ac:dyDescent="0.25">
      <c r="G1275" s="585"/>
      <c r="X1275" s="589"/>
    </row>
    <row r="1276" spans="7:24" x14ac:dyDescent="0.25">
      <c r="G1276" s="585"/>
      <c r="X1276" s="589"/>
    </row>
    <row r="1277" spans="7:24" x14ac:dyDescent="0.25">
      <c r="G1277" s="585"/>
      <c r="X1277" s="589"/>
    </row>
    <row r="1278" spans="7:24" x14ac:dyDescent="0.25">
      <c r="G1278" s="585"/>
      <c r="X1278" s="589"/>
    </row>
    <row r="1279" spans="7:24" x14ac:dyDescent="0.25">
      <c r="G1279" s="585"/>
      <c r="X1279" s="589"/>
    </row>
    <row r="1280" spans="7:24" x14ac:dyDescent="0.25">
      <c r="G1280" s="585"/>
      <c r="X1280" s="589"/>
    </row>
    <row r="1281" spans="7:24" x14ac:dyDescent="0.25">
      <c r="G1281" s="585"/>
      <c r="X1281" s="589"/>
    </row>
    <row r="1282" spans="7:24" x14ac:dyDescent="0.25">
      <c r="G1282" s="585"/>
      <c r="X1282" s="589"/>
    </row>
    <row r="1283" spans="7:24" x14ac:dyDescent="0.25">
      <c r="G1283" s="585"/>
      <c r="X1283" s="589"/>
    </row>
    <row r="1284" spans="7:24" x14ac:dyDescent="0.25">
      <c r="G1284" s="585"/>
      <c r="X1284" s="589"/>
    </row>
    <row r="1285" spans="7:24" x14ac:dyDescent="0.25">
      <c r="G1285" s="585"/>
      <c r="X1285" s="589"/>
    </row>
    <row r="1286" spans="7:24" x14ac:dyDescent="0.25">
      <c r="G1286" s="585"/>
      <c r="X1286" s="589"/>
    </row>
    <row r="1287" spans="7:24" x14ac:dyDescent="0.25">
      <c r="G1287" s="585"/>
      <c r="X1287" s="589"/>
    </row>
    <row r="1288" spans="7:24" x14ac:dyDescent="0.25">
      <c r="G1288" s="585"/>
      <c r="X1288" s="589"/>
    </row>
    <row r="1289" spans="7:24" x14ac:dyDescent="0.25">
      <c r="G1289" s="585"/>
      <c r="X1289" s="589"/>
    </row>
    <row r="1290" spans="7:24" x14ac:dyDescent="0.25">
      <c r="G1290" s="585"/>
      <c r="X1290" s="589"/>
    </row>
    <row r="1291" spans="7:24" x14ac:dyDescent="0.25">
      <c r="G1291" s="585"/>
      <c r="X1291" s="589"/>
    </row>
    <row r="1292" spans="7:24" x14ac:dyDescent="0.25">
      <c r="G1292" s="585"/>
      <c r="X1292" s="589"/>
    </row>
    <row r="1293" spans="7:24" x14ac:dyDescent="0.25">
      <c r="G1293" s="585"/>
      <c r="X1293" s="589"/>
    </row>
    <row r="1294" spans="7:24" x14ac:dyDescent="0.25">
      <c r="G1294" s="585"/>
      <c r="X1294" s="589"/>
    </row>
    <row r="1295" spans="7:24" x14ac:dyDescent="0.25">
      <c r="G1295" s="585"/>
      <c r="X1295" s="589"/>
    </row>
    <row r="1296" spans="7:24" x14ac:dyDescent="0.25">
      <c r="G1296" s="585"/>
      <c r="X1296" s="589"/>
    </row>
    <row r="1297" spans="7:24" x14ac:dyDescent="0.25">
      <c r="G1297" s="585"/>
      <c r="X1297" s="589"/>
    </row>
    <row r="1298" spans="7:24" x14ac:dyDescent="0.25">
      <c r="G1298" s="585"/>
      <c r="X1298" s="589"/>
    </row>
    <row r="1299" spans="7:24" x14ac:dyDescent="0.25">
      <c r="G1299" s="585"/>
      <c r="X1299" s="589"/>
    </row>
    <row r="1300" spans="7:24" x14ac:dyDescent="0.25">
      <c r="G1300" s="585"/>
      <c r="X1300" s="589"/>
    </row>
    <row r="1301" spans="7:24" x14ac:dyDescent="0.25">
      <c r="G1301" s="585"/>
      <c r="X1301" s="589"/>
    </row>
    <row r="1302" spans="7:24" x14ac:dyDescent="0.25">
      <c r="G1302" s="585"/>
      <c r="X1302" s="589"/>
    </row>
    <row r="1303" spans="7:24" x14ac:dyDescent="0.25">
      <c r="G1303" s="585"/>
      <c r="X1303" s="589"/>
    </row>
    <row r="1304" spans="7:24" x14ac:dyDescent="0.25">
      <c r="G1304" s="585"/>
      <c r="X1304" s="589"/>
    </row>
    <row r="1305" spans="7:24" x14ac:dyDescent="0.25">
      <c r="G1305" s="585"/>
      <c r="X1305" s="589"/>
    </row>
    <row r="1306" spans="7:24" x14ac:dyDescent="0.25">
      <c r="G1306" s="585"/>
      <c r="X1306" s="589"/>
    </row>
    <row r="1307" spans="7:24" x14ac:dyDescent="0.25">
      <c r="G1307" s="585"/>
      <c r="X1307" s="589"/>
    </row>
    <row r="1308" spans="7:24" x14ac:dyDescent="0.25">
      <c r="G1308" s="585"/>
      <c r="X1308" s="589"/>
    </row>
    <row r="1309" spans="7:24" x14ac:dyDescent="0.25">
      <c r="G1309" s="585"/>
      <c r="X1309" s="589"/>
    </row>
    <row r="1310" spans="7:24" x14ac:dyDescent="0.25">
      <c r="G1310" s="585"/>
      <c r="X1310" s="589"/>
    </row>
    <row r="1311" spans="7:24" x14ac:dyDescent="0.25">
      <c r="G1311" s="585"/>
      <c r="X1311" s="589"/>
    </row>
    <row r="1312" spans="7:24" x14ac:dyDescent="0.25">
      <c r="G1312" s="585"/>
      <c r="X1312" s="589"/>
    </row>
    <row r="1313" spans="7:24" x14ac:dyDescent="0.25">
      <c r="G1313" s="585"/>
      <c r="X1313" s="589"/>
    </row>
    <row r="1314" spans="7:24" x14ac:dyDescent="0.25">
      <c r="G1314" s="585"/>
      <c r="X1314" s="589"/>
    </row>
    <row r="1315" spans="7:24" x14ac:dyDescent="0.25">
      <c r="G1315" s="585"/>
      <c r="X1315" s="589"/>
    </row>
    <row r="1316" spans="7:24" x14ac:dyDescent="0.25">
      <c r="G1316" s="585"/>
      <c r="X1316" s="589"/>
    </row>
    <row r="1317" spans="7:24" x14ac:dyDescent="0.25">
      <c r="G1317" s="585"/>
      <c r="X1317" s="589"/>
    </row>
    <row r="1318" spans="7:24" x14ac:dyDescent="0.25">
      <c r="G1318" s="585"/>
      <c r="X1318" s="589"/>
    </row>
    <row r="1319" spans="7:24" x14ac:dyDescent="0.25">
      <c r="G1319" s="585"/>
      <c r="X1319" s="589"/>
    </row>
    <row r="1320" spans="7:24" x14ac:dyDescent="0.25">
      <c r="G1320" s="585"/>
      <c r="X1320" s="589"/>
    </row>
    <row r="1321" spans="7:24" x14ac:dyDescent="0.25">
      <c r="G1321" s="585"/>
      <c r="X1321" s="589"/>
    </row>
    <row r="1322" spans="7:24" x14ac:dyDescent="0.25">
      <c r="G1322" s="585"/>
      <c r="X1322" s="589"/>
    </row>
    <row r="1323" spans="7:24" x14ac:dyDescent="0.25">
      <c r="G1323" s="585"/>
      <c r="X1323" s="589"/>
    </row>
    <row r="1324" spans="7:24" x14ac:dyDescent="0.25">
      <c r="G1324" s="585"/>
      <c r="X1324" s="589"/>
    </row>
    <row r="1325" spans="7:24" x14ac:dyDescent="0.25">
      <c r="G1325" s="585"/>
      <c r="X1325" s="589"/>
    </row>
    <row r="1326" spans="7:24" x14ac:dyDescent="0.25">
      <c r="G1326" s="585"/>
      <c r="X1326" s="589"/>
    </row>
    <row r="1327" spans="7:24" x14ac:dyDescent="0.25">
      <c r="G1327" s="585"/>
      <c r="X1327" s="589"/>
    </row>
    <row r="1328" spans="7:24" x14ac:dyDescent="0.25">
      <c r="G1328" s="585"/>
      <c r="X1328" s="589"/>
    </row>
    <row r="1329" spans="7:24" x14ac:dyDescent="0.25">
      <c r="G1329" s="585"/>
      <c r="X1329" s="589"/>
    </row>
    <row r="1330" spans="7:24" x14ac:dyDescent="0.25">
      <c r="G1330" s="585"/>
      <c r="X1330" s="589"/>
    </row>
    <row r="1331" spans="7:24" x14ac:dyDescent="0.25">
      <c r="G1331" s="585"/>
      <c r="X1331" s="589"/>
    </row>
    <row r="1332" spans="7:24" x14ac:dyDescent="0.25">
      <c r="G1332" s="585"/>
      <c r="X1332" s="589"/>
    </row>
    <row r="1333" spans="7:24" x14ac:dyDescent="0.25">
      <c r="G1333" s="585"/>
      <c r="X1333" s="589"/>
    </row>
    <row r="1334" spans="7:24" x14ac:dyDescent="0.25">
      <c r="G1334" s="585"/>
      <c r="X1334" s="589"/>
    </row>
    <row r="1335" spans="7:24" x14ac:dyDescent="0.25">
      <c r="G1335" s="585"/>
      <c r="X1335" s="589"/>
    </row>
    <row r="1336" spans="7:24" x14ac:dyDescent="0.25">
      <c r="G1336" s="585"/>
      <c r="X1336" s="589"/>
    </row>
    <row r="1337" spans="7:24" x14ac:dyDescent="0.25">
      <c r="G1337" s="585"/>
      <c r="X1337" s="589"/>
    </row>
    <row r="1338" spans="7:24" x14ac:dyDescent="0.25">
      <c r="G1338" s="585"/>
      <c r="X1338" s="589"/>
    </row>
    <row r="1339" spans="7:24" x14ac:dyDescent="0.25">
      <c r="G1339" s="585"/>
      <c r="X1339" s="589"/>
    </row>
    <row r="1340" spans="7:24" x14ac:dyDescent="0.25">
      <c r="G1340" s="585"/>
      <c r="X1340" s="589"/>
    </row>
    <row r="1341" spans="7:24" x14ac:dyDescent="0.25">
      <c r="G1341" s="585"/>
      <c r="X1341" s="589"/>
    </row>
    <row r="1342" spans="7:24" x14ac:dyDescent="0.25">
      <c r="G1342" s="585"/>
      <c r="X1342" s="589"/>
    </row>
    <row r="1343" spans="7:24" x14ac:dyDescent="0.25">
      <c r="G1343" s="585"/>
      <c r="X1343" s="589"/>
    </row>
    <row r="1344" spans="7:24" x14ac:dyDescent="0.25">
      <c r="G1344" s="585"/>
      <c r="X1344" s="589"/>
    </row>
    <row r="1345" spans="7:24" x14ac:dyDescent="0.25">
      <c r="G1345" s="585"/>
      <c r="X1345" s="589"/>
    </row>
    <row r="1346" spans="7:24" x14ac:dyDescent="0.25">
      <c r="G1346" s="585"/>
      <c r="X1346" s="589"/>
    </row>
    <row r="1347" spans="7:24" x14ac:dyDescent="0.25">
      <c r="G1347" s="585"/>
      <c r="X1347" s="589"/>
    </row>
    <row r="1348" spans="7:24" x14ac:dyDescent="0.25">
      <c r="G1348" s="585"/>
      <c r="X1348" s="589"/>
    </row>
    <row r="1349" spans="7:24" x14ac:dyDescent="0.25">
      <c r="G1349" s="585"/>
      <c r="X1349" s="589"/>
    </row>
    <row r="1350" spans="7:24" x14ac:dyDescent="0.25">
      <c r="G1350" s="585"/>
      <c r="X1350" s="589"/>
    </row>
    <row r="1351" spans="7:24" x14ac:dyDescent="0.25">
      <c r="G1351" s="585"/>
      <c r="X1351" s="589"/>
    </row>
    <row r="1352" spans="7:24" x14ac:dyDescent="0.25">
      <c r="G1352" s="585"/>
      <c r="X1352" s="589"/>
    </row>
    <row r="1353" spans="7:24" x14ac:dyDescent="0.25">
      <c r="G1353" s="585"/>
      <c r="X1353" s="589"/>
    </row>
    <row r="1354" spans="7:24" x14ac:dyDescent="0.25">
      <c r="G1354" s="585"/>
      <c r="X1354" s="589"/>
    </row>
    <row r="1355" spans="7:24" x14ac:dyDescent="0.25">
      <c r="G1355" s="585"/>
      <c r="X1355" s="589"/>
    </row>
    <row r="1356" spans="7:24" x14ac:dyDescent="0.25">
      <c r="G1356" s="585"/>
      <c r="X1356" s="589"/>
    </row>
    <row r="1357" spans="7:24" x14ac:dyDescent="0.25">
      <c r="G1357" s="585"/>
      <c r="X1357" s="589"/>
    </row>
    <row r="1358" spans="7:24" x14ac:dyDescent="0.25">
      <c r="G1358" s="585"/>
      <c r="X1358" s="589"/>
    </row>
    <row r="1359" spans="7:24" x14ac:dyDescent="0.25">
      <c r="G1359" s="585"/>
      <c r="X1359" s="589"/>
    </row>
    <row r="1360" spans="7:24" x14ac:dyDescent="0.25">
      <c r="G1360" s="585"/>
      <c r="X1360" s="589"/>
    </row>
    <row r="1361" spans="7:24" x14ac:dyDescent="0.25">
      <c r="G1361" s="585"/>
      <c r="X1361" s="589"/>
    </row>
    <row r="1362" spans="7:24" x14ac:dyDescent="0.25">
      <c r="G1362" s="585"/>
      <c r="X1362" s="589"/>
    </row>
    <row r="1363" spans="7:24" x14ac:dyDescent="0.25">
      <c r="G1363" s="585"/>
      <c r="X1363" s="589"/>
    </row>
    <row r="1364" spans="7:24" x14ac:dyDescent="0.25">
      <c r="G1364" s="585"/>
      <c r="X1364" s="589"/>
    </row>
    <row r="1365" spans="7:24" x14ac:dyDescent="0.25">
      <c r="G1365" s="585"/>
      <c r="X1365" s="589"/>
    </row>
    <row r="1366" spans="7:24" x14ac:dyDescent="0.25">
      <c r="G1366" s="585"/>
      <c r="X1366" s="589"/>
    </row>
    <row r="1367" spans="7:24" x14ac:dyDescent="0.25">
      <c r="G1367" s="585"/>
      <c r="X1367" s="589"/>
    </row>
    <row r="1368" spans="7:24" x14ac:dyDescent="0.25">
      <c r="G1368" s="585"/>
      <c r="X1368" s="589"/>
    </row>
    <row r="1369" spans="7:24" x14ac:dyDescent="0.25">
      <c r="G1369" s="585"/>
      <c r="X1369" s="589"/>
    </row>
    <row r="1370" spans="7:24" x14ac:dyDescent="0.25">
      <c r="G1370" s="585"/>
      <c r="X1370" s="589"/>
    </row>
    <row r="1371" spans="7:24" x14ac:dyDescent="0.25">
      <c r="G1371" s="585"/>
      <c r="X1371" s="589"/>
    </row>
    <row r="1372" spans="7:24" x14ac:dyDescent="0.25">
      <c r="G1372" s="585"/>
      <c r="X1372" s="589"/>
    </row>
    <row r="1373" spans="7:24" x14ac:dyDescent="0.25">
      <c r="G1373" s="585"/>
      <c r="X1373" s="589"/>
    </row>
    <row r="1374" spans="7:24" x14ac:dyDescent="0.25">
      <c r="G1374" s="585"/>
      <c r="X1374" s="589"/>
    </row>
    <row r="1375" spans="7:24" x14ac:dyDescent="0.25">
      <c r="G1375" s="585"/>
      <c r="X1375" s="589"/>
    </row>
    <row r="1376" spans="7:24" x14ac:dyDescent="0.25">
      <c r="G1376" s="585"/>
      <c r="X1376" s="589"/>
    </row>
    <row r="1377" spans="7:24" x14ac:dyDescent="0.25">
      <c r="G1377" s="585"/>
      <c r="X1377" s="589"/>
    </row>
    <row r="1378" spans="7:24" x14ac:dyDescent="0.25">
      <c r="G1378" s="585"/>
      <c r="X1378" s="589"/>
    </row>
    <row r="1379" spans="7:24" x14ac:dyDescent="0.25">
      <c r="G1379" s="585"/>
      <c r="X1379" s="589"/>
    </row>
    <row r="1380" spans="7:24" x14ac:dyDescent="0.25">
      <c r="G1380" s="585"/>
      <c r="X1380" s="589"/>
    </row>
    <row r="1381" spans="7:24" x14ac:dyDescent="0.25">
      <c r="G1381" s="585"/>
      <c r="X1381" s="589"/>
    </row>
    <row r="1382" spans="7:24" x14ac:dyDescent="0.25">
      <c r="G1382" s="585"/>
      <c r="X1382" s="589"/>
    </row>
    <row r="1383" spans="7:24" x14ac:dyDescent="0.25">
      <c r="G1383" s="585"/>
      <c r="X1383" s="589"/>
    </row>
    <row r="1384" spans="7:24" x14ac:dyDescent="0.25">
      <c r="G1384" s="585"/>
      <c r="X1384" s="589"/>
    </row>
    <row r="1385" spans="7:24" x14ac:dyDescent="0.25">
      <c r="G1385" s="585"/>
      <c r="X1385" s="589"/>
    </row>
    <row r="1386" spans="7:24" x14ac:dyDescent="0.25">
      <c r="G1386" s="585"/>
      <c r="X1386" s="589"/>
    </row>
    <row r="1387" spans="7:24" x14ac:dyDescent="0.25">
      <c r="G1387" s="585"/>
      <c r="X1387" s="589"/>
    </row>
    <row r="1388" spans="7:24" x14ac:dyDescent="0.25">
      <c r="G1388" s="585"/>
      <c r="X1388" s="589"/>
    </row>
    <row r="1389" spans="7:24" x14ac:dyDescent="0.25">
      <c r="G1389" s="585"/>
      <c r="X1389" s="589"/>
    </row>
    <row r="1390" spans="7:24" x14ac:dyDescent="0.25">
      <c r="G1390" s="585"/>
      <c r="X1390" s="589"/>
    </row>
    <row r="1391" spans="7:24" x14ac:dyDescent="0.25">
      <c r="G1391" s="585"/>
      <c r="X1391" s="589"/>
    </row>
    <row r="1392" spans="7:24" x14ac:dyDescent="0.25">
      <c r="G1392" s="585"/>
      <c r="X1392" s="589"/>
    </row>
    <row r="1393" spans="7:24" x14ac:dyDescent="0.25">
      <c r="G1393" s="585"/>
      <c r="X1393" s="589"/>
    </row>
    <row r="1394" spans="7:24" x14ac:dyDescent="0.25">
      <c r="G1394" s="585"/>
      <c r="X1394" s="589"/>
    </row>
    <row r="1395" spans="7:24" x14ac:dyDescent="0.25">
      <c r="G1395" s="585"/>
      <c r="X1395" s="589"/>
    </row>
    <row r="1396" spans="7:24" x14ac:dyDescent="0.25">
      <c r="G1396" s="585"/>
      <c r="X1396" s="589"/>
    </row>
    <row r="1397" spans="7:24" x14ac:dyDescent="0.25">
      <c r="G1397" s="585"/>
      <c r="X1397" s="589"/>
    </row>
    <row r="1398" spans="7:24" x14ac:dyDescent="0.25">
      <c r="G1398" s="585"/>
      <c r="X1398" s="589"/>
    </row>
    <row r="1399" spans="7:24" x14ac:dyDescent="0.25">
      <c r="G1399" s="585"/>
      <c r="X1399" s="589"/>
    </row>
    <row r="1400" spans="7:24" x14ac:dyDescent="0.25">
      <c r="G1400" s="585"/>
      <c r="X1400" s="589"/>
    </row>
    <row r="1401" spans="7:24" x14ac:dyDescent="0.25">
      <c r="G1401" s="585"/>
      <c r="X1401" s="589"/>
    </row>
    <row r="1402" spans="7:24" x14ac:dyDescent="0.25">
      <c r="G1402" s="585"/>
      <c r="X1402" s="589"/>
    </row>
    <row r="1403" spans="7:24" x14ac:dyDescent="0.25">
      <c r="G1403" s="585"/>
      <c r="X1403" s="589"/>
    </row>
    <row r="1404" spans="7:24" x14ac:dyDescent="0.25">
      <c r="G1404" s="585"/>
      <c r="X1404" s="589"/>
    </row>
    <row r="1405" spans="7:24" x14ac:dyDescent="0.25">
      <c r="G1405" s="585"/>
      <c r="X1405" s="589"/>
    </row>
    <row r="1406" spans="7:24" x14ac:dyDescent="0.25">
      <c r="G1406" s="585"/>
      <c r="X1406" s="589"/>
    </row>
    <row r="1407" spans="7:24" x14ac:dyDescent="0.25">
      <c r="G1407" s="585"/>
      <c r="X1407" s="589"/>
    </row>
    <row r="1408" spans="7:24" x14ac:dyDescent="0.25">
      <c r="G1408" s="585"/>
      <c r="X1408" s="589"/>
    </row>
    <row r="1409" spans="7:24" x14ac:dyDescent="0.25">
      <c r="G1409" s="585"/>
      <c r="X1409" s="589"/>
    </row>
    <row r="1410" spans="7:24" x14ac:dyDescent="0.25">
      <c r="G1410" s="585"/>
      <c r="X1410" s="589"/>
    </row>
    <row r="1411" spans="7:24" x14ac:dyDescent="0.25">
      <c r="G1411" s="585"/>
      <c r="X1411" s="589"/>
    </row>
    <row r="1412" spans="7:24" x14ac:dyDescent="0.25">
      <c r="G1412" s="585"/>
      <c r="X1412" s="589"/>
    </row>
    <row r="1413" spans="7:24" x14ac:dyDescent="0.25">
      <c r="G1413" s="585"/>
      <c r="X1413" s="589"/>
    </row>
    <row r="1414" spans="7:24" x14ac:dyDescent="0.25">
      <c r="G1414" s="585"/>
      <c r="X1414" s="589"/>
    </row>
    <row r="1415" spans="7:24" x14ac:dyDescent="0.25">
      <c r="G1415" s="585"/>
      <c r="X1415" s="589"/>
    </row>
    <row r="1416" spans="7:24" x14ac:dyDescent="0.25">
      <c r="G1416" s="585"/>
      <c r="X1416" s="589"/>
    </row>
    <row r="1417" spans="7:24" x14ac:dyDescent="0.25">
      <c r="G1417" s="585"/>
      <c r="X1417" s="589"/>
    </row>
    <row r="1418" spans="7:24" x14ac:dyDescent="0.25">
      <c r="G1418" s="585"/>
      <c r="X1418" s="589"/>
    </row>
    <row r="1419" spans="7:24" x14ac:dyDescent="0.25">
      <c r="G1419" s="585"/>
    </row>
    <row r="1420" spans="7:24" x14ac:dyDescent="0.25">
      <c r="G1420" s="585"/>
    </row>
    <row r="1421" spans="7:24" x14ac:dyDescent="0.25">
      <c r="G1421" s="585"/>
    </row>
    <row r="1422" spans="7:24" x14ac:dyDescent="0.25">
      <c r="G1422" s="585"/>
    </row>
    <row r="1423" spans="7:24" x14ac:dyDescent="0.25">
      <c r="G1423" s="585"/>
    </row>
    <row r="1424" spans="7:24" x14ac:dyDescent="0.25">
      <c r="G1424" s="585"/>
    </row>
    <row r="1425" spans="7:7" x14ac:dyDescent="0.25">
      <c r="G1425" s="585"/>
    </row>
    <row r="1426" spans="7:7" x14ac:dyDescent="0.25">
      <c r="G1426" s="585"/>
    </row>
    <row r="1427" spans="7:7" x14ac:dyDescent="0.25">
      <c r="G1427" s="585"/>
    </row>
    <row r="1428" spans="7:7" x14ac:dyDescent="0.25">
      <c r="G1428" s="585"/>
    </row>
    <row r="1429" spans="7:7" x14ac:dyDescent="0.25">
      <c r="G1429" s="585"/>
    </row>
    <row r="1430" spans="7:7" x14ac:dyDescent="0.25">
      <c r="G1430" s="585"/>
    </row>
    <row r="1431" spans="7:7" x14ac:dyDescent="0.25">
      <c r="G1431" s="585"/>
    </row>
    <row r="1432" spans="7:7" x14ac:dyDescent="0.25">
      <c r="G1432" s="585"/>
    </row>
    <row r="1433" spans="7:7" x14ac:dyDescent="0.25">
      <c r="G1433" s="585"/>
    </row>
    <row r="1434" spans="7:7" x14ac:dyDescent="0.25">
      <c r="G1434" s="585"/>
    </row>
    <row r="1435" spans="7:7" x14ac:dyDescent="0.25">
      <c r="G1435" s="585"/>
    </row>
    <row r="1436" spans="7:7" x14ac:dyDescent="0.25">
      <c r="G1436" s="585"/>
    </row>
    <row r="1437" spans="7:7" x14ac:dyDescent="0.25">
      <c r="G1437" s="585"/>
    </row>
    <row r="1438" spans="7:7" x14ac:dyDescent="0.25">
      <c r="G1438" s="585"/>
    </row>
    <row r="1439" spans="7:7" x14ac:dyDescent="0.25">
      <c r="G1439" s="585"/>
    </row>
    <row r="1440" spans="7:7" x14ac:dyDescent="0.25">
      <c r="G1440" s="585"/>
    </row>
    <row r="1441" spans="7:7" x14ac:dyDescent="0.25">
      <c r="G1441" s="585"/>
    </row>
    <row r="1442" spans="7:7" x14ac:dyDescent="0.25">
      <c r="G1442" s="585"/>
    </row>
    <row r="1443" spans="7:7" x14ac:dyDescent="0.25">
      <c r="G1443" s="585"/>
    </row>
    <row r="1444" spans="7:7" x14ac:dyDescent="0.25">
      <c r="G1444" s="585"/>
    </row>
    <row r="1445" spans="7:7" x14ac:dyDescent="0.25">
      <c r="G1445" s="585"/>
    </row>
    <row r="1446" spans="7:7" x14ac:dyDescent="0.25">
      <c r="G1446" s="585"/>
    </row>
    <row r="1447" spans="7:7" x14ac:dyDescent="0.25">
      <c r="G1447" s="585"/>
    </row>
    <row r="1448" spans="7:7" x14ac:dyDescent="0.25">
      <c r="G1448" s="585"/>
    </row>
    <row r="1449" spans="7:7" x14ac:dyDescent="0.25">
      <c r="G1449" s="585"/>
    </row>
    <row r="1450" spans="7:7" x14ac:dyDescent="0.25">
      <c r="G1450" s="585"/>
    </row>
    <row r="1451" spans="7:7" x14ac:dyDescent="0.25">
      <c r="G1451" s="585"/>
    </row>
    <row r="1452" spans="7:7" x14ac:dyDescent="0.25">
      <c r="G1452" s="585"/>
    </row>
    <row r="1453" spans="7:7" x14ac:dyDescent="0.25">
      <c r="G1453" s="585"/>
    </row>
    <row r="1454" spans="7:7" x14ac:dyDescent="0.25">
      <c r="G1454" s="585"/>
    </row>
    <row r="1455" spans="7:7" x14ac:dyDescent="0.25">
      <c r="G1455" s="585"/>
    </row>
    <row r="1456" spans="7:7" x14ac:dyDescent="0.25">
      <c r="G1456" s="585"/>
    </row>
    <row r="1457" spans="7:7" x14ac:dyDescent="0.25">
      <c r="G1457" s="585"/>
    </row>
    <row r="1458" spans="7:7" x14ac:dyDescent="0.25">
      <c r="G1458" s="585"/>
    </row>
    <row r="1459" spans="7:7" x14ac:dyDescent="0.25">
      <c r="G1459" s="585"/>
    </row>
    <row r="1460" spans="7:7" x14ac:dyDescent="0.25">
      <c r="G1460" s="585"/>
    </row>
    <row r="1461" spans="7:7" x14ac:dyDescent="0.25">
      <c r="G1461" s="585"/>
    </row>
    <row r="1462" spans="7:7" x14ac:dyDescent="0.25">
      <c r="G1462" s="585"/>
    </row>
    <row r="1463" spans="7:7" x14ac:dyDescent="0.25">
      <c r="G1463" s="585"/>
    </row>
    <row r="1464" spans="7:7" x14ac:dyDescent="0.25">
      <c r="G1464" s="585"/>
    </row>
    <row r="1465" spans="7:7" x14ac:dyDescent="0.25">
      <c r="G1465" s="585"/>
    </row>
    <row r="1466" spans="7:7" x14ac:dyDescent="0.25">
      <c r="G1466" s="585"/>
    </row>
    <row r="1467" spans="7:7" x14ac:dyDescent="0.25">
      <c r="G1467" s="585"/>
    </row>
    <row r="1468" spans="7:7" x14ac:dyDescent="0.25">
      <c r="G1468" s="585"/>
    </row>
    <row r="1469" spans="7:7" x14ac:dyDescent="0.25">
      <c r="G1469" s="585"/>
    </row>
    <row r="1470" spans="7:7" x14ac:dyDescent="0.25">
      <c r="G1470" s="585"/>
    </row>
    <row r="1471" spans="7:7" x14ac:dyDescent="0.25">
      <c r="G1471" s="585"/>
    </row>
    <row r="1472" spans="7:7" x14ac:dyDescent="0.25">
      <c r="G1472" s="585"/>
    </row>
    <row r="1473" spans="7:7" x14ac:dyDescent="0.25">
      <c r="G1473" s="585"/>
    </row>
    <row r="1474" spans="7:7" x14ac:dyDescent="0.25">
      <c r="G1474" s="585"/>
    </row>
    <row r="1475" spans="7:7" x14ac:dyDescent="0.25">
      <c r="G1475" s="585"/>
    </row>
    <row r="1476" spans="7:7" x14ac:dyDescent="0.25">
      <c r="G1476" s="585"/>
    </row>
    <row r="1477" spans="7:7" x14ac:dyDescent="0.25">
      <c r="G1477" s="585"/>
    </row>
    <row r="1478" spans="7:7" x14ac:dyDescent="0.25">
      <c r="G1478" s="585"/>
    </row>
    <row r="1479" spans="7:7" x14ac:dyDescent="0.25">
      <c r="G1479" s="585"/>
    </row>
    <row r="1480" spans="7:7" x14ac:dyDescent="0.25">
      <c r="G1480" s="585"/>
    </row>
    <row r="1481" spans="7:7" x14ac:dyDescent="0.25">
      <c r="G1481" s="585"/>
    </row>
    <row r="1482" spans="7:7" x14ac:dyDescent="0.25">
      <c r="G1482" s="585"/>
    </row>
    <row r="1483" spans="7:7" x14ac:dyDescent="0.25">
      <c r="G1483" s="585"/>
    </row>
    <row r="1484" spans="7:7" x14ac:dyDescent="0.25">
      <c r="G1484" s="585"/>
    </row>
    <row r="1485" spans="7:7" x14ac:dyDescent="0.25">
      <c r="G1485" s="585"/>
    </row>
    <row r="1486" spans="7:7" x14ac:dyDescent="0.25">
      <c r="G1486" s="585"/>
    </row>
    <row r="1487" spans="7:7" x14ac:dyDescent="0.25">
      <c r="G1487" s="585"/>
    </row>
    <row r="1488" spans="7:7" x14ac:dyDescent="0.25">
      <c r="G1488" s="585"/>
    </row>
    <row r="1489" spans="7:7" x14ac:dyDescent="0.25">
      <c r="G1489" s="585"/>
    </row>
    <row r="1490" spans="7:7" x14ac:dyDescent="0.25">
      <c r="G1490" s="585"/>
    </row>
    <row r="1491" spans="7:7" x14ac:dyDescent="0.25">
      <c r="G1491" s="585"/>
    </row>
    <row r="1492" spans="7:7" x14ac:dyDescent="0.25">
      <c r="G1492" s="585"/>
    </row>
    <row r="1493" spans="7:7" x14ac:dyDescent="0.25">
      <c r="G1493" s="585"/>
    </row>
    <row r="1494" spans="7:7" x14ac:dyDescent="0.25">
      <c r="G1494" s="585"/>
    </row>
    <row r="1495" spans="7:7" x14ac:dyDescent="0.25">
      <c r="G1495" s="585"/>
    </row>
    <row r="1496" spans="7:7" x14ac:dyDescent="0.25">
      <c r="G1496" s="585"/>
    </row>
    <row r="1497" spans="7:7" x14ac:dyDescent="0.25">
      <c r="G1497" s="585"/>
    </row>
    <row r="1498" spans="7:7" x14ac:dyDescent="0.25">
      <c r="G1498" s="585"/>
    </row>
    <row r="1499" spans="7:7" x14ac:dyDescent="0.25">
      <c r="G1499" s="585"/>
    </row>
    <row r="1500" spans="7:7" x14ac:dyDescent="0.25">
      <c r="G1500" s="585"/>
    </row>
    <row r="1501" spans="7:7" x14ac:dyDescent="0.25">
      <c r="G1501" s="585"/>
    </row>
    <row r="1502" spans="7:7" x14ac:dyDescent="0.25">
      <c r="G1502" s="585"/>
    </row>
    <row r="1503" spans="7:7" x14ac:dyDescent="0.25">
      <c r="G1503" s="585"/>
    </row>
    <row r="1504" spans="7:7" x14ac:dyDescent="0.25">
      <c r="G1504" s="585"/>
    </row>
    <row r="1505" spans="7:7" x14ac:dyDescent="0.25">
      <c r="G1505" s="585"/>
    </row>
    <row r="1506" spans="7:7" x14ac:dyDescent="0.25">
      <c r="G1506" s="585"/>
    </row>
    <row r="1507" spans="7:7" x14ac:dyDescent="0.25">
      <c r="G1507" s="585"/>
    </row>
    <row r="1508" spans="7:7" x14ac:dyDescent="0.25">
      <c r="G1508" s="585"/>
    </row>
    <row r="1509" spans="7:7" x14ac:dyDescent="0.25">
      <c r="G1509" s="585"/>
    </row>
    <row r="1510" spans="7:7" x14ac:dyDescent="0.25">
      <c r="G1510" s="585"/>
    </row>
    <row r="1511" spans="7:7" x14ac:dyDescent="0.25">
      <c r="G1511" s="585"/>
    </row>
    <row r="1512" spans="7:7" x14ac:dyDescent="0.25">
      <c r="G1512" s="585"/>
    </row>
    <row r="1513" spans="7:7" x14ac:dyDescent="0.25">
      <c r="G1513" s="585"/>
    </row>
    <row r="1514" spans="7:7" x14ac:dyDescent="0.25">
      <c r="G1514" s="585"/>
    </row>
    <row r="1515" spans="7:7" x14ac:dyDescent="0.25">
      <c r="G1515" s="585"/>
    </row>
    <row r="1516" spans="7:7" x14ac:dyDescent="0.25">
      <c r="G1516" s="585"/>
    </row>
    <row r="1517" spans="7:7" x14ac:dyDescent="0.25">
      <c r="G1517" s="585"/>
    </row>
    <row r="1518" spans="7:7" x14ac:dyDescent="0.25">
      <c r="G1518" s="585"/>
    </row>
    <row r="1519" spans="7:7" x14ac:dyDescent="0.25">
      <c r="G1519" s="585"/>
    </row>
    <row r="1520" spans="7:7" x14ac:dyDescent="0.25">
      <c r="G1520" s="585"/>
    </row>
    <row r="1521" spans="7:7" x14ac:dyDescent="0.25">
      <c r="G1521" s="585"/>
    </row>
    <row r="1522" spans="7:7" x14ac:dyDescent="0.25">
      <c r="G1522" s="585"/>
    </row>
    <row r="1523" spans="7:7" x14ac:dyDescent="0.25">
      <c r="G1523" s="585"/>
    </row>
    <row r="1524" spans="7:7" x14ac:dyDescent="0.25">
      <c r="G1524" s="585"/>
    </row>
    <row r="1525" spans="7:7" x14ac:dyDescent="0.25">
      <c r="G1525" s="585"/>
    </row>
    <row r="1526" spans="7:7" x14ac:dyDescent="0.25">
      <c r="G1526" s="585"/>
    </row>
    <row r="1527" spans="7:7" x14ac:dyDescent="0.25">
      <c r="G1527" s="585"/>
    </row>
    <row r="1528" spans="7:7" x14ac:dyDescent="0.25">
      <c r="G1528" s="585"/>
    </row>
    <row r="1529" spans="7:7" x14ac:dyDescent="0.25">
      <c r="G1529" s="585"/>
    </row>
    <row r="1530" spans="7:7" x14ac:dyDescent="0.25">
      <c r="G1530" s="585"/>
    </row>
    <row r="1531" spans="7:7" x14ac:dyDescent="0.25">
      <c r="G1531" s="585"/>
    </row>
    <row r="1532" spans="7:7" x14ac:dyDescent="0.25">
      <c r="G1532" s="585"/>
    </row>
    <row r="1533" spans="7:7" x14ac:dyDescent="0.25">
      <c r="G1533" s="585"/>
    </row>
    <row r="1534" spans="7:7" x14ac:dyDescent="0.25">
      <c r="G1534" s="585"/>
    </row>
    <row r="1535" spans="7:7" x14ac:dyDescent="0.25">
      <c r="G1535" s="585"/>
    </row>
    <row r="1536" spans="7:7" x14ac:dyDescent="0.25">
      <c r="G1536" s="585"/>
    </row>
    <row r="1537" spans="7:7" x14ac:dyDescent="0.25">
      <c r="G1537" s="585"/>
    </row>
    <row r="1538" spans="7:7" x14ac:dyDescent="0.25">
      <c r="G1538" s="585"/>
    </row>
    <row r="1539" spans="7:7" x14ac:dyDescent="0.25">
      <c r="G1539" s="585"/>
    </row>
    <row r="1540" spans="7:7" x14ac:dyDescent="0.25">
      <c r="G1540" s="585"/>
    </row>
    <row r="1541" spans="7:7" x14ac:dyDescent="0.25">
      <c r="G1541" s="585"/>
    </row>
    <row r="1542" spans="7:7" x14ac:dyDescent="0.25">
      <c r="G1542" s="585"/>
    </row>
    <row r="1543" spans="7:7" x14ac:dyDescent="0.25">
      <c r="G1543" s="585"/>
    </row>
    <row r="1544" spans="7:7" x14ac:dyDescent="0.25">
      <c r="G1544" s="585"/>
    </row>
    <row r="1545" spans="7:7" x14ac:dyDescent="0.25">
      <c r="G1545" s="585"/>
    </row>
    <row r="1546" spans="7:7" x14ac:dyDescent="0.25">
      <c r="G1546" s="585"/>
    </row>
    <row r="1547" spans="7:7" x14ac:dyDescent="0.25">
      <c r="G1547" s="585"/>
    </row>
    <row r="1548" spans="7:7" x14ac:dyDescent="0.25">
      <c r="G1548" s="585"/>
    </row>
    <row r="1549" spans="7:7" x14ac:dyDescent="0.25">
      <c r="G1549" s="585"/>
    </row>
    <row r="1550" spans="7:7" x14ac:dyDescent="0.25">
      <c r="G1550" s="585"/>
    </row>
    <row r="1551" spans="7:7" x14ac:dyDescent="0.25">
      <c r="G1551" s="585"/>
    </row>
    <row r="1552" spans="7:7" x14ac:dyDescent="0.25">
      <c r="G1552" s="585"/>
    </row>
    <row r="1553" spans="7:7" x14ac:dyDescent="0.25">
      <c r="G1553" s="585"/>
    </row>
    <row r="1554" spans="7:7" x14ac:dyDescent="0.25">
      <c r="G1554" s="585"/>
    </row>
    <row r="1555" spans="7:7" x14ac:dyDescent="0.25">
      <c r="G1555" s="585"/>
    </row>
    <row r="1556" spans="7:7" x14ac:dyDescent="0.25">
      <c r="G1556" s="585"/>
    </row>
    <row r="1557" spans="7:7" x14ac:dyDescent="0.25">
      <c r="G1557" s="585"/>
    </row>
    <row r="1558" spans="7:7" x14ac:dyDescent="0.25">
      <c r="G1558" s="585"/>
    </row>
    <row r="1559" spans="7:7" x14ac:dyDescent="0.25">
      <c r="G1559" s="585"/>
    </row>
    <row r="1560" spans="7:7" x14ac:dyDescent="0.25">
      <c r="G1560" s="585"/>
    </row>
    <row r="1561" spans="7:7" x14ac:dyDescent="0.25">
      <c r="G1561" s="585"/>
    </row>
    <row r="1562" spans="7:7" x14ac:dyDescent="0.25">
      <c r="G1562" s="585"/>
    </row>
    <row r="1563" spans="7:7" x14ac:dyDescent="0.25">
      <c r="G1563" s="585"/>
    </row>
    <row r="1564" spans="7:7" x14ac:dyDescent="0.25">
      <c r="G1564" s="585"/>
    </row>
    <row r="1565" spans="7:7" x14ac:dyDescent="0.25">
      <c r="G1565" s="585"/>
    </row>
    <row r="1566" spans="7:7" x14ac:dyDescent="0.25">
      <c r="G1566" s="585"/>
    </row>
    <row r="1567" spans="7:7" x14ac:dyDescent="0.25">
      <c r="G1567" s="585"/>
    </row>
    <row r="1568" spans="7:7" x14ac:dyDescent="0.25">
      <c r="G1568" s="585"/>
    </row>
    <row r="1569" spans="7:7" x14ac:dyDescent="0.25">
      <c r="G1569" s="585"/>
    </row>
    <row r="1570" spans="7:7" x14ac:dyDescent="0.25">
      <c r="G1570" s="585"/>
    </row>
    <row r="1571" spans="7:7" x14ac:dyDescent="0.25">
      <c r="G1571" s="585"/>
    </row>
    <row r="1572" spans="7:7" x14ac:dyDescent="0.25">
      <c r="G1572" s="585"/>
    </row>
    <row r="1573" spans="7:7" x14ac:dyDescent="0.25">
      <c r="G1573" s="585"/>
    </row>
    <row r="1574" spans="7:7" x14ac:dyDescent="0.25">
      <c r="G1574" s="585"/>
    </row>
    <row r="1575" spans="7:7" x14ac:dyDescent="0.25">
      <c r="G1575" s="585"/>
    </row>
    <row r="1576" spans="7:7" x14ac:dyDescent="0.25">
      <c r="G1576" s="585"/>
    </row>
    <row r="1577" spans="7:7" x14ac:dyDescent="0.25">
      <c r="G1577" s="585"/>
    </row>
    <row r="1578" spans="7:7" x14ac:dyDescent="0.25">
      <c r="G1578" s="585"/>
    </row>
    <row r="1579" spans="7:7" x14ac:dyDescent="0.25">
      <c r="G1579" s="585"/>
    </row>
    <row r="1580" spans="7:7" x14ac:dyDescent="0.25">
      <c r="G1580" s="585"/>
    </row>
    <row r="1581" spans="7:7" x14ac:dyDescent="0.25">
      <c r="G1581" s="585"/>
    </row>
    <row r="1582" spans="7:7" x14ac:dyDescent="0.25">
      <c r="G1582" s="585"/>
    </row>
    <row r="1583" spans="7:7" x14ac:dyDescent="0.25">
      <c r="G1583" s="585"/>
    </row>
    <row r="1584" spans="7:7" x14ac:dyDescent="0.25">
      <c r="G1584" s="585"/>
    </row>
    <row r="1585" spans="7:7" x14ac:dyDescent="0.25">
      <c r="G1585" s="585"/>
    </row>
    <row r="1586" spans="7:7" x14ac:dyDescent="0.25">
      <c r="G1586" s="585"/>
    </row>
    <row r="1587" spans="7:7" x14ac:dyDescent="0.25">
      <c r="G1587" s="585"/>
    </row>
    <row r="1588" spans="7:7" x14ac:dyDescent="0.25">
      <c r="G1588" s="585"/>
    </row>
    <row r="1589" spans="7:7" x14ac:dyDescent="0.25">
      <c r="G1589" s="585"/>
    </row>
    <row r="1590" spans="7:7" x14ac:dyDescent="0.25">
      <c r="G1590" s="585"/>
    </row>
    <row r="1591" spans="7:7" x14ac:dyDescent="0.25">
      <c r="G1591" s="585"/>
    </row>
    <row r="1592" spans="7:7" x14ac:dyDescent="0.25">
      <c r="G1592" s="585"/>
    </row>
    <row r="1593" spans="7:7" x14ac:dyDescent="0.25">
      <c r="G1593" s="585"/>
    </row>
    <row r="1594" spans="7:7" x14ac:dyDescent="0.25">
      <c r="G1594" s="585"/>
    </row>
    <row r="3888" spans="1:14" s="29" customFormat="1" x14ac:dyDescent="0.25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5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5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5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5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5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5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5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5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5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5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5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5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5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5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5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5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5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5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5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5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5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5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5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5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5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5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5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5">
      <c r="L4385" s="38"/>
    </row>
    <row r="4386" spans="12:12" x14ac:dyDescent="0.25">
      <c r="L4386" s="38"/>
    </row>
    <row r="4387" spans="12:12" x14ac:dyDescent="0.25">
      <c r="L4387" s="38"/>
    </row>
    <row r="4388" spans="12:12" x14ac:dyDescent="0.25">
      <c r="L4388" s="38"/>
    </row>
    <row r="4457" spans="12:12" x14ac:dyDescent="0.25">
      <c r="L4457" s="37"/>
    </row>
    <row r="4458" spans="12:12" x14ac:dyDescent="0.25">
      <c r="L4458" s="37"/>
    </row>
    <row r="4459" spans="12:12" x14ac:dyDescent="0.25">
      <c r="L4459" s="37"/>
    </row>
    <row r="4460" spans="12:12" x14ac:dyDescent="0.25">
      <c r="L4460" s="37"/>
    </row>
    <row r="4473" spans="12:12" x14ac:dyDescent="0.25">
      <c r="L4473" s="32"/>
    </row>
    <row r="4474" spans="12:12" x14ac:dyDescent="0.25">
      <c r="L4474" s="32"/>
    </row>
    <row r="4475" spans="12:12" x14ac:dyDescent="0.25">
      <c r="L4475" s="32"/>
    </row>
    <row r="4476" spans="12:12" x14ac:dyDescent="0.25">
      <c r="L4476" s="32"/>
    </row>
    <row r="4481" spans="12:12" x14ac:dyDescent="0.25">
      <c r="L4481" s="36"/>
    </row>
    <row r="4482" spans="12:12" x14ac:dyDescent="0.25">
      <c r="L4482" s="36"/>
    </row>
    <row r="4483" spans="12:12" x14ac:dyDescent="0.25">
      <c r="L4483" s="36"/>
    </row>
    <row r="4484" spans="12:12" x14ac:dyDescent="0.25">
      <c r="L4484" s="36"/>
    </row>
    <row r="4485" spans="12:12" x14ac:dyDescent="0.25">
      <c r="L4485" s="35"/>
    </row>
    <row r="4486" spans="12:12" x14ac:dyDescent="0.25">
      <c r="L4486" s="35"/>
    </row>
    <row r="4487" spans="12:12" x14ac:dyDescent="0.25">
      <c r="L4487" s="35"/>
    </row>
    <row r="4488" spans="12:12" x14ac:dyDescent="0.25">
      <c r="L4488" s="35"/>
    </row>
    <row r="4531" spans="12:12" x14ac:dyDescent="0.25">
      <c r="L4531" s="32"/>
    </row>
    <row r="4532" spans="12:12" x14ac:dyDescent="0.25">
      <c r="L4532" s="32"/>
    </row>
    <row r="4533" spans="12:12" x14ac:dyDescent="0.25">
      <c r="L4533" s="32"/>
    </row>
    <row r="4534" spans="12:12" x14ac:dyDescent="0.25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6640625" defaultRowHeight="13.2" x14ac:dyDescent="0.25"/>
  <cols>
    <col min="1" max="1" width="20.6640625" style="56" customWidth="1"/>
    <col min="2" max="2" width="8.109375" style="56" customWidth="1"/>
    <col min="3" max="3" width="4.88671875" style="56" customWidth="1"/>
    <col min="4" max="4" width="17.6640625" style="56" customWidth="1"/>
    <col min="5" max="7" width="12.6640625" style="57" customWidth="1"/>
    <col min="8" max="9" width="12.6640625" style="24" customWidth="1"/>
    <col min="10" max="10" width="11.5546875" style="27" customWidth="1"/>
    <col min="11" max="11" width="8.33203125" style="28" hidden="1" customWidth="1"/>
    <col min="12" max="12" width="14.6640625" style="28" hidden="1" customWidth="1"/>
    <col min="13" max="13" width="14.6640625" style="25" hidden="1" customWidth="1"/>
    <col min="14" max="14" width="12.6640625" style="25" customWidth="1"/>
    <col min="15" max="23" width="12.6640625" style="29" customWidth="1"/>
    <col min="24" max="24" width="15.6640625" style="29" bestFit="1" customWidth="1"/>
    <col min="25" max="25" width="14.33203125" style="6" bestFit="1" customWidth="1"/>
    <col min="26" max="16384" width="12.6640625" style="6"/>
  </cols>
  <sheetData>
    <row r="1" spans="1:24" ht="17.399999999999999" x14ac:dyDescent="0.3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7.399999999999999" x14ac:dyDescent="0.3">
      <c r="A3" s="587">
        <f ca="1">TODAY()</f>
        <v>37287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  <c r="U5" s="6"/>
      <c r="V5" s="6"/>
      <c r="W5" s="6"/>
      <c r="X5" s="6"/>
    </row>
    <row r="6" spans="1:24" x14ac:dyDescent="0.25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5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5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2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3">
        <f>VLOOKUP($E8,MIDS!$A$2:$H$17,MIDS!$B$1)</f>
        <v>2.2635024818067802</v>
      </c>
      <c r="R8" s="99" t="s">
        <v>104</v>
      </c>
      <c r="S8" s="99" t="s">
        <v>104</v>
      </c>
      <c r="T8" s="613">
        <f>VLOOKUP($E8,MIDS!$A$2:$I$17,MIDS!$I$1)</f>
        <v>1.59644923256968</v>
      </c>
      <c r="U8" s="614">
        <f>VLOOKUP($E8,MIDS!$A$2:$K$17,MIDS!$K$1)+0.01</f>
        <v>3.0222127726219801E-2</v>
      </c>
      <c r="V8" s="615">
        <f t="shared" ref="V8:V19" ca="1" si="2">(1+$U8/2)^(-($W8-$A$3)/(365.25/2))</f>
        <v>0.99958946063842724</v>
      </c>
      <c r="W8" s="57">
        <v>37292</v>
      </c>
      <c r="X8" s="616">
        <f t="shared" ref="X8:X19" ca="1" si="3">($Q8-$N8)*$G8*$I8*$T8*$V8</f>
        <v>438153.18729993759</v>
      </c>
    </row>
    <row r="9" spans="1:24" x14ac:dyDescent="0.25">
      <c r="A9" s="97"/>
      <c r="B9" s="97"/>
      <c r="C9" s="97"/>
      <c r="D9" s="97"/>
      <c r="E9" s="57">
        <v>37288</v>
      </c>
      <c r="F9" s="57">
        <v>37315</v>
      </c>
      <c r="G9" s="612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3">
        <f>VLOOKUP($E9,MIDS!$A$2:$H$17,MIDS!$B$1)</f>
        <v>2.1390000000000002</v>
      </c>
      <c r="R9" s="99" t="s">
        <v>104</v>
      </c>
      <c r="S9" s="99" t="s">
        <v>104</v>
      </c>
      <c r="T9" s="613">
        <f>VLOOKUP($E9,MIDS!$A$2:$I$17,MIDS!$I$1)</f>
        <v>1.59681326943571</v>
      </c>
      <c r="U9" s="614">
        <f>VLOOKUP($E9,MIDS!$A$2:$K$17,MIDS!$K$1)+0.01</f>
        <v>2.9704021480161998E-2</v>
      </c>
      <c r="V9" s="615">
        <f t="shared" ca="1" si="2"/>
        <v>0.99733954864116547</v>
      </c>
      <c r="W9" s="57">
        <v>37320</v>
      </c>
      <c r="X9" s="616">
        <f t="shared" ca="1" si="3"/>
        <v>422708.02276078379</v>
      </c>
    </row>
    <row r="10" spans="1:24" x14ac:dyDescent="0.25">
      <c r="A10" s="97"/>
      <c r="B10" s="97"/>
      <c r="C10" s="97"/>
      <c r="D10" s="97"/>
      <c r="E10" s="57">
        <v>37316</v>
      </c>
      <c r="F10" s="57">
        <v>37346</v>
      </c>
      <c r="G10" s="612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3">
        <f>VLOOKUP($E10,MIDS!$A$2:$H$17,MIDS!$B$1)</f>
        <v>2.16</v>
      </c>
      <c r="R10" s="99" t="s">
        <v>104</v>
      </c>
      <c r="S10" s="99" t="s">
        <v>104</v>
      </c>
      <c r="T10" s="613">
        <f>VLOOKUP($E10,MIDS!$A$2:$I$17,MIDS!$I$1)</f>
        <v>1.5969193634294601</v>
      </c>
      <c r="U10" s="614">
        <f>VLOOKUP($E10,MIDS!$A$2:$K$17,MIDS!$K$1)+0.01</f>
        <v>2.95478266788003E-2</v>
      </c>
      <c r="V10" s="615">
        <f t="shared" ca="1" si="2"/>
        <v>0.99487361537426189</v>
      </c>
      <c r="W10" s="57">
        <v>37351</v>
      </c>
      <c r="X10" s="616">
        <f t="shared" ca="1" si="3"/>
        <v>461701.00349731045</v>
      </c>
    </row>
    <row r="11" spans="1:24" x14ac:dyDescent="0.25">
      <c r="A11" s="97"/>
      <c r="B11" s="97"/>
      <c r="C11" s="97"/>
      <c r="D11" s="97"/>
      <c r="E11" s="57">
        <v>37347</v>
      </c>
      <c r="F11" s="57">
        <v>37376</v>
      </c>
      <c r="G11" s="612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3">
        <f>VLOOKUP($E11,MIDS!$A$2:$H$17,MIDS!$B$1)</f>
        <v>2.12</v>
      </c>
      <c r="R11" s="99" t="s">
        <v>104</v>
      </c>
      <c r="S11" s="99" t="s">
        <v>104</v>
      </c>
      <c r="T11" s="613">
        <f>VLOOKUP($E11,MIDS!$A$2:$I$17,MIDS!$I$1)</f>
        <v>1.5970706148904601</v>
      </c>
      <c r="U11" s="614">
        <f>VLOOKUP($E11,MIDS!$A$2:$K$17,MIDS!$K$1)+0.01</f>
        <v>2.9465203353672899E-2</v>
      </c>
      <c r="V11" s="615">
        <f t="shared" ca="1" si="2"/>
        <v>0.99250047458434332</v>
      </c>
      <c r="W11" s="57">
        <v>37381</v>
      </c>
      <c r="X11" s="616">
        <f t="shared" ca="1" si="3"/>
        <v>455293.8955820353</v>
      </c>
    </row>
    <row r="12" spans="1:24" x14ac:dyDescent="0.25">
      <c r="A12" s="97"/>
      <c r="B12" s="97"/>
      <c r="C12" s="97"/>
      <c r="D12" s="97"/>
      <c r="E12" s="57">
        <v>37377</v>
      </c>
      <c r="F12" s="57">
        <v>37407</v>
      </c>
      <c r="G12" s="612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3">
        <f>VLOOKUP($E12,MIDS!$A$2:$H$17,MIDS!$B$1)</f>
        <v>2.1710000000000003</v>
      </c>
      <c r="R12" s="99" t="s">
        <v>104</v>
      </c>
      <c r="S12" s="99" t="s">
        <v>104</v>
      </c>
      <c r="T12" s="613">
        <f>VLOOKUP($E12,MIDS!$A$2:$I$17,MIDS!$I$1)</f>
        <v>1.5970208995271298</v>
      </c>
      <c r="U12" s="614">
        <f>VLOOKUP($E12,MIDS!$A$2:$K$17,MIDS!$K$1)+0.01</f>
        <v>2.9621431119364099E-2</v>
      </c>
      <c r="V12" s="615">
        <f t="shared" ca="1" si="2"/>
        <v>0.98998741855037553</v>
      </c>
      <c r="W12" s="57">
        <v>37412</v>
      </c>
      <c r="X12" s="616">
        <f t="shared" ca="1" si="3"/>
        <v>456767.11482748279</v>
      </c>
    </row>
    <row r="13" spans="1:24" x14ac:dyDescent="0.25">
      <c r="A13" s="97"/>
      <c r="B13" s="97"/>
      <c r="C13" s="97"/>
      <c r="D13" s="97"/>
      <c r="E13" s="57">
        <v>37408</v>
      </c>
      <c r="F13" s="57">
        <v>37437</v>
      </c>
      <c r="G13" s="612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3">
        <f>VLOOKUP($E13,MIDS!$A$2:$H$17,MIDS!$B$1)</f>
        <v>2.23</v>
      </c>
      <c r="R13" s="99" t="s">
        <v>104</v>
      </c>
      <c r="S13" s="99" t="s">
        <v>104</v>
      </c>
      <c r="T13" s="613">
        <f>VLOOKUP($E13,MIDS!$A$2:$I$17,MIDS!$I$1)</f>
        <v>1.5968376306888898</v>
      </c>
      <c r="U13" s="614">
        <f>VLOOKUP($E13,MIDS!$A$2:$K$17,MIDS!$K$1)+0.01</f>
        <v>2.9782866485935602E-2</v>
      </c>
      <c r="V13" s="615">
        <f t="shared" ca="1" si="2"/>
        <v>0.98753268853850185</v>
      </c>
      <c r="W13" s="57">
        <v>37442</v>
      </c>
      <c r="X13" s="616">
        <f t="shared" ca="1" si="3"/>
        <v>426930.96210095834</v>
      </c>
    </row>
    <row r="14" spans="1:24" x14ac:dyDescent="0.25">
      <c r="A14" s="97"/>
      <c r="B14" s="97"/>
      <c r="C14" s="97"/>
      <c r="D14" s="97"/>
      <c r="E14" s="57">
        <v>37438</v>
      </c>
      <c r="F14" s="57">
        <v>37468</v>
      </c>
      <c r="G14" s="612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3">
        <f>VLOOKUP($E14,MIDS!$A$2:$H$17,MIDS!$B$1)</f>
        <v>2.2780000000000005</v>
      </c>
      <c r="R14" s="99" t="s">
        <v>104</v>
      </c>
      <c r="S14" s="99" t="s">
        <v>104</v>
      </c>
      <c r="T14" s="613">
        <f>VLOOKUP($E14,MIDS!$A$2:$I$17,MIDS!$I$1)</f>
        <v>1.5965785466956899</v>
      </c>
      <c r="U14" s="614">
        <f>VLOOKUP($E14,MIDS!$A$2:$K$17,MIDS!$K$1)+0.01</f>
        <v>3.0115677340742698E-2</v>
      </c>
      <c r="V14" s="615">
        <f t="shared" ca="1" si="2"/>
        <v>0.9848934692163317</v>
      </c>
      <c r="W14" s="57">
        <v>37473</v>
      </c>
      <c r="X14" s="616">
        <f t="shared" ca="1" si="3"/>
        <v>428213.10540734587</v>
      </c>
    </row>
    <row r="15" spans="1:24" x14ac:dyDescent="0.25">
      <c r="A15" s="97"/>
      <c r="B15" s="97"/>
      <c r="C15" s="97"/>
      <c r="D15" s="97"/>
      <c r="E15" s="57">
        <v>37469</v>
      </c>
      <c r="F15" s="57">
        <v>37499</v>
      </c>
      <c r="G15" s="612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3">
        <f>VLOOKUP($E15,MIDS!$A$2:$H$17,MIDS!$B$1)</f>
        <v>2.3230000000000004</v>
      </c>
      <c r="R15" s="99" t="s">
        <v>104</v>
      </c>
      <c r="S15" s="99" t="s">
        <v>104</v>
      </c>
      <c r="T15" s="613">
        <f>VLOOKUP($E15,MIDS!$A$2:$I$17,MIDS!$I$1)</f>
        <v>1.5961971721563299</v>
      </c>
      <c r="U15" s="614">
        <f>VLOOKUP($E15,MIDS!$A$2:$K$17,MIDS!$K$1)+0.01</f>
        <v>3.0742085948406397E-2</v>
      </c>
      <c r="V15" s="615">
        <f t="shared" ca="1" si="2"/>
        <v>0.98203793263818473</v>
      </c>
      <c r="W15" s="57">
        <v>37504</v>
      </c>
      <c r="X15" s="616">
        <f t="shared" ca="1" si="3"/>
        <v>415936.66658899502</v>
      </c>
    </row>
    <row r="16" spans="1:24" x14ac:dyDescent="0.25">
      <c r="A16" s="97"/>
      <c r="B16" s="97"/>
      <c r="C16" s="97"/>
      <c r="D16" s="97"/>
      <c r="E16" s="57">
        <v>37500</v>
      </c>
      <c r="F16" s="57">
        <v>37529</v>
      </c>
      <c r="G16" s="612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3">
        <f>VLOOKUP($E16,MIDS!$A$2:$H$17,MIDS!$B$1)</f>
        <v>2.3330000000000002</v>
      </c>
      <c r="R16" s="99" t="s">
        <v>104</v>
      </c>
      <c r="S16" s="99" t="s">
        <v>104</v>
      </c>
      <c r="T16" s="613">
        <f>VLOOKUP($E16,MIDS!$A$2:$I$17,MIDS!$I$1)</f>
        <v>1.5956986585221398</v>
      </c>
      <c r="U16" s="614">
        <f>VLOOKUP($E16,MIDS!$A$2:$K$17,MIDS!$K$1)+0.01</f>
        <v>3.1368494688978898E-2</v>
      </c>
      <c r="V16" s="615">
        <f t="shared" ca="1" si="2"/>
        <v>0.97917168648141972</v>
      </c>
      <c r="W16" s="57">
        <v>37534</v>
      </c>
      <c r="X16" s="616">
        <f t="shared" ca="1" si="3"/>
        <v>398875.61771755922</v>
      </c>
    </row>
    <row r="17" spans="1:25" x14ac:dyDescent="0.25">
      <c r="A17" s="97"/>
      <c r="B17" s="97"/>
      <c r="C17" s="97"/>
      <c r="D17" s="97"/>
      <c r="E17" s="57">
        <v>37530</v>
      </c>
      <c r="F17" s="57">
        <v>37560</v>
      </c>
      <c r="G17" s="612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3">
        <f>VLOOKUP($E17,MIDS!$A$2:$H$17,MIDS!$B$1)</f>
        <v>2.3680000000000003</v>
      </c>
      <c r="R17" s="99" t="s">
        <v>104</v>
      </c>
      <c r="S17" s="99" t="s">
        <v>104</v>
      </c>
      <c r="T17" s="613">
        <f>VLOOKUP($E17,MIDS!$A$2:$I$17,MIDS!$I$1)</f>
        <v>1.5952104403564999</v>
      </c>
      <c r="U17" s="614">
        <f>VLOOKUP($E17,MIDS!$A$2:$K$17,MIDS!$K$1)+0.01</f>
        <v>3.20676251371321E-2</v>
      </c>
      <c r="V17" s="615">
        <f t="shared" ca="1" si="2"/>
        <v>0.97607701527540414</v>
      </c>
      <c r="W17" s="57">
        <v>37565</v>
      </c>
      <c r="X17" s="616">
        <f t="shared" ca="1" si="3"/>
        <v>402296.55674714549</v>
      </c>
    </row>
    <row r="18" spans="1:25" x14ac:dyDescent="0.25">
      <c r="A18" s="97"/>
      <c r="B18" s="97"/>
      <c r="C18" s="97"/>
      <c r="D18" s="97"/>
      <c r="E18" s="57">
        <v>37561</v>
      </c>
      <c r="F18" s="57">
        <v>37590</v>
      </c>
      <c r="G18" s="612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3">
        <f>VLOOKUP($E18,MIDS!$A$2:$H$17,MIDS!$B$1)</f>
        <v>2.7130000000000001</v>
      </c>
      <c r="R18" s="99" t="s">
        <v>104</v>
      </c>
      <c r="S18" s="99" t="s">
        <v>104</v>
      </c>
      <c r="T18" s="613">
        <f>VLOOKUP($E18,MIDS!$A$2:$I$17,MIDS!$I$1)</f>
        <v>1.59470017928268</v>
      </c>
      <c r="U18" s="614">
        <f>VLOOKUP($E18,MIDS!$A$2:$K$17,MIDS!$K$1)+0.01</f>
        <v>3.2921416939496899E-2</v>
      </c>
      <c r="V18" s="615">
        <f t="shared" ca="1" si="2"/>
        <v>0.97284039761289243</v>
      </c>
      <c r="W18" s="57">
        <v>37595</v>
      </c>
      <c r="X18" s="616">
        <f t="shared" ca="1" si="3"/>
        <v>307624.06155117601</v>
      </c>
    </row>
    <row r="19" spans="1:25" x14ac:dyDescent="0.25">
      <c r="A19" s="97"/>
      <c r="B19" s="97"/>
      <c r="C19" s="97"/>
      <c r="D19" s="97"/>
      <c r="E19" s="57">
        <v>37591</v>
      </c>
      <c r="F19" s="57">
        <v>37621</v>
      </c>
      <c r="G19" s="612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3">
        <f>VLOOKUP($E19,MIDS!$A$2:$H$17,MIDS!$B$1)</f>
        <v>2.903</v>
      </c>
      <c r="R19" s="99" t="s">
        <v>104</v>
      </c>
      <c r="S19" s="99" t="s">
        <v>104</v>
      </c>
      <c r="T19" s="613">
        <f>VLOOKUP($E19,MIDS!$A$2:$I$17,MIDS!$I$1)</f>
        <v>1.5941346928967399</v>
      </c>
      <c r="U19" s="614">
        <f>VLOOKUP($E19,MIDS!$A$2:$K$17,MIDS!$K$1)+0.01</f>
        <v>3.3747667305658501E-2</v>
      </c>
      <c r="V19" s="615">
        <f t="shared" ca="1" si="2"/>
        <v>0.96941649259240725</v>
      </c>
      <c r="W19" s="57">
        <v>37626</v>
      </c>
      <c r="X19" s="618">
        <f t="shared" ca="1" si="3"/>
        <v>271138.06382408674</v>
      </c>
    </row>
    <row r="20" spans="1:25" x14ac:dyDescent="0.25">
      <c r="A20" s="97"/>
      <c r="B20" s="97"/>
      <c r="C20" s="97"/>
      <c r="D20" s="97"/>
      <c r="G20" s="612"/>
      <c r="H20" s="98"/>
      <c r="I20" s="98"/>
      <c r="J20" s="99"/>
      <c r="N20" s="99"/>
      <c r="O20" s="99"/>
      <c r="P20" s="99"/>
      <c r="Q20" s="613"/>
      <c r="R20" s="99"/>
      <c r="S20" s="99"/>
      <c r="T20" s="613"/>
      <c r="U20" s="614"/>
      <c r="V20" s="615"/>
      <c r="W20" s="57"/>
      <c r="X20" s="617">
        <f ca="1">SUM(X8:X19)</f>
        <v>4885638.2579048174</v>
      </c>
      <c r="Y20" s="617">
        <f ca="1">$X20</f>
        <v>4885638.2579048174</v>
      </c>
    </row>
    <row r="21" spans="1:25" x14ac:dyDescent="0.25">
      <c r="A21" s="97"/>
      <c r="B21" s="97"/>
      <c r="C21" s="97"/>
      <c r="D21" s="97"/>
      <c r="G21" s="612"/>
      <c r="H21" s="98"/>
      <c r="I21" s="98"/>
      <c r="J21" s="99"/>
      <c r="N21" s="99"/>
      <c r="O21" s="99"/>
      <c r="P21" s="99"/>
      <c r="Q21" s="613"/>
      <c r="R21" s="99"/>
      <c r="S21" s="99"/>
      <c r="T21" s="613"/>
      <c r="X21" s="616"/>
    </row>
    <row r="22" spans="1:25" x14ac:dyDescent="0.25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2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3">
        <f>VLOOKUP($E22,MIDS!$A$2:$H$17,MIDS!$B$1)</f>
        <v>2.2635024818067802</v>
      </c>
      <c r="R22" s="99" t="s">
        <v>104</v>
      </c>
      <c r="S22" s="99" t="s">
        <v>104</v>
      </c>
      <c r="T22" s="613">
        <f>VLOOKUP($E22,MIDS!$A$2:$I$17,MIDS!$I$1)</f>
        <v>1.59644923256968</v>
      </c>
      <c r="U22" s="614">
        <f>VLOOKUP($E22,MIDS!$A$2:$K$17,MIDS!$K$1)+0.01</f>
        <v>3.0222127726219801E-2</v>
      </c>
      <c r="V22" s="615">
        <f t="shared" ref="V22:V33" ca="1" si="6">(1+$U22/2)^(-($W22-$A$3)/(365.25/2))</f>
        <v>0.99958946063842724</v>
      </c>
      <c r="W22" s="57">
        <v>37292</v>
      </c>
      <c r="X22" s="616">
        <f t="shared" ref="X22:X33" ca="1" si="7">($Q22-$N22)*$G22*$I22*$T22*$V22</f>
        <v>799674.99684992456</v>
      </c>
    </row>
    <row r="23" spans="1:25" x14ac:dyDescent="0.25">
      <c r="A23" s="97"/>
      <c r="B23" s="97"/>
      <c r="C23" s="97"/>
      <c r="D23" s="97"/>
      <c r="E23" s="57">
        <v>37288</v>
      </c>
      <c r="F23" s="57">
        <v>37315</v>
      </c>
      <c r="G23" s="612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3">
        <f>VLOOKUP($E23,MIDS!$A$2:$H$17,MIDS!$B$1)</f>
        <v>2.1390000000000002</v>
      </c>
      <c r="R23" s="99" t="s">
        <v>104</v>
      </c>
      <c r="S23" s="99" t="s">
        <v>104</v>
      </c>
      <c r="T23" s="613">
        <f>VLOOKUP($E23,MIDS!$A$2:$I$17,MIDS!$I$1)</f>
        <v>1.59681326943571</v>
      </c>
      <c r="U23" s="614">
        <f>VLOOKUP($E23,MIDS!$A$2:$K$17,MIDS!$K$1)+0.01</f>
        <v>2.9704021480161998E-2</v>
      </c>
      <c r="V23" s="615">
        <f t="shared" ca="1" si="6"/>
        <v>0.99733954864116547</v>
      </c>
      <c r="W23" s="57">
        <v>37320</v>
      </c>
      <c r="X23" s="616">
        <f t="shared" ca="1" si="7"/>
        <v>776343.5993719598</v>
      </c>
    </row>
    <row r="24" spans="1:25" x14ac:dyDescent="0.25">
      <c r="A24" s="97"/>
      <c r="B24" s="97"/>
      <c r="C24" s="97"/>
      <c r="D24" s="97"/>
      <c r="E24" s="57">
        <v>37316</v>
      </c>
      <c r="F24" s="57">
        <v>37346</v>
      </c>
      <c r="G24" s="612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3">
        <f>VLOOKUP($E24,MIDS!$A$2:$H$17,MIDS!$B$1)</f>
        <v>2.16</v>
      </c>
      <c r="R24" s="99" t="s">
        <v>104</v>
      </c>
      <c r="S24" s="99" t="s">
        <v>104</v>
      </c>
      <c r="T24" s="613">
        <f>VLOOKUP($E24,MIDS!$A$2:$I$17,MIDS!$I$1)</f>
        <v>1.5969193634294601</v>
      </c>
      <c r="U24" s="614">
        <f>VLOOKUP($E24,MIDS!$A$2:$K$17,MIDS!$K$1)+0.01</f>
        <v>2.95478266788003E-2</v>
      </c>
      <c r="V24" s="615">
        <f t="shared" ca="1" si="6"/>
        <v>0.99487361537426189</v>
      </c>
      <c r="W24" s="57">
        <v>37351</v>
      </c>
      <c r="X24" s="616">
        <f t="shared" ca="1" si="7"/>
        <v>847112.40476484073</v>
      </c>
    </row>
    <row r="25" spans="1:25" x14ac:dyDescent="0.25">
      <c r="A25" s="97"/>
      <c r="B25" s="97"/>
      <c r="C25" s="97"/>
      <c r="D25" s="97"/>
      <c r="E25" s="57">
        <v>37347</v>
      </c>
      <c r="F25" s="57">
        <v>37376</v>
      </c>
      <c r="G25" s="612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3">
        <f>VLOOKUP($E25,MIDS!$A$2:$H$17,MIDS!$B$1)</f>
        <v>2.12</v>
      </c>
      <c r="R25" s="99" t="s">
        <v>104</v>
      </c>
      <c r="S25" s="99" t="s">
        <v>104</v>
      </c>
      <c r="T25" s="613">
        <f>VLOOKUP($E25,MIDS!$A$2:$I$17,MIDS!$I$1)</f>
        <v>1.5970706148904601</v>
      </c>
      <c r="U25" s="614">
        <f>VLOOKUP($E25,MIDS!$A$2:$K$17,MIDS!$K$1)+0.01</f>
        <v>2.9465203353672899E-2</v>
      </c>
      <c r="V25" s="615">
        <f t="shared" ca="1" si="6"/>
        <v>0.99250047458434332</v>
      </c>
      <c r="W25" s="57">
        <v>37381</v>
      </c>
      <c r="X25" s="616">
        <f t="shared" ca="1" si="7"/>
        <v>836929.28607191995</v>
      </c>
    </row>
    <row r="26" spans="1:25" x14ac:dyDescent="0.25">
      <c r="A26" s="97"/>
      <c r="B26" s="97"/>
      <c r="C26" s="97"/>
      <c r="D26" s="97"/>
      <c r="E26" s="57">
        <v>37377</v>
      </c>
      <c r="F26" s="57">
        <v>37407</v>
      </c>
      <c r="G26" s="612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3">
        <f>VLOOKUP($E26,MIDS!$A$2:$H$17,MIDS!$B$1)</f>
        <v>2.1710000000000003</v>
      </c>
      <c r="R26" s="99" t="s">
        <v>104</v>
      </c>
      <c r="S26" s="99" t="s">
        <v>104</v>
      </c>
      <c r="T26" s="613">
        <f>VLOOKUP($E26,MIDS!$A$2:$I$17,MIDS!$I$1)</f>
        <v>1.5970208995271298</v>
      </c>
      <c r="U26" s="614">
        <f>VLOOKUP($E26,MIDS!$A$2:$K$17,MIDS!$K$1)+0.01</f>
        <v>2.9621431119364099E-2</v>
      </c>
      <c r="V26" s="615">
        <f t="shared" ca="1" si="6"/>
        <v>0.98998741855037553</v>
      </c>
      <c r="W26" s="57">
        <v>37412</v>
      </c>
      <c r="X26" s="616">
        <f t="shared" ca="1" si="7"/>
        <v>837614.20120284334</v>
      </c>
    </row>
    <row r="27" spans="1:25" x14ac:dyDescent="0.25">
      <c r="A27" s="97"/>
      <c r="B27" s="97"/>
      <c r="C27" s="97"/>
      <c r="D27" s="97"/>
      <c r="E27" s="57">
        <v>37408</v>
      </c>
      <c r="F27" s="57">
        <v>37437</v>
      </c>
      <c r="G27" s="612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3">
        <f>VLOOKUP($E27,MIDS!$A$2:$H$17,MIDS!$B$1)</f>
        <v>2.23</v>
      </c>
      <c r="R27" s="99" t="s">
        <v>104</v>
      </c>
      <c r="S27" s="99" t="s">
        <v>104</v>
      </c>
      <c r="T27" s="613">
        <f>VLOOKUP($E27,MIDS!$A$2:$I$17,MIDS!$I$1)</f>
        <v>1.5968376306888898</v>
      </c>
      <c r="U27" s="614">
        <f>VLOOKUP($E27,MIDS!$A$2:$K$17,MIDS!$K$1)+0.01</f>
        <v>2.9782866485935602E-2</v>
      </c>
      <c r="V27" s="615">
        <f t="shared" ca="1" si="6"/>
        <v>0.98753268853850185</v>
      </c>
      <c r="W27" s="57">
        <v>37442</v>
      </c>
      <c r="X27" s="616">
        <f t="shared" ca="1" si="7"/>
        <v>780580.03329655027</v>
      </c>
    </row>
    <row r="28" spans="1:25" x14ac:dyDescent="0.25">
      <c r="A28" s="97"/>
      <c r="B28" s="97"/>
      <c r="C28" s="97"/>
      <c r="D28" s="97"/>
      <c r="E28" s="57">
        <v>37438</v>
      </c>
      <c r="F28" s="57">
        <v>37468</v>
      </c>
      <c r="G28" s="612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3">
        <f>VLOOKUP($E28,MIDS!$A$2:$H$17,MIDS!$B$1)</f>
        <v>2.2780000000000005</v>
      </c>
      <c r="R28" s="99" t="s">
        <v>104</v>
      </c>
      <c r="S28" s="99" t="s">
        <v>104</v>
      </c>
      <c r="T28" s="613">
        <f>VLOOKUP($E28,MIDS!$A$2:$I$17,MIDS!$I$1)</f>
        <v>1.5965785466956899</v>
      </c>
      <c r="U28" s="614">
        <f>VLOOKUP($E28,MIDS!$A$2:$K$17,MIDS!$K$1)+0.01</f>
        <v>3.0115677340742698E-2</v>
      </c>
      <c r="V28" s="615">
        <f t="shared" ca="1" si="6"/>
        <v>0.9848934692163317</v>
      </c>
      <c r="W28" s="57">
        <v>37473</v>
      </c>
      <c r="X28" s="616">
        <f t="shared" ca="1" si="7"/>
        <v>780914.97858976421</v>
      </c>
    </row>
    <row r="29" spans="1:25" x14ac:dyDescent="0.25">
      <c r="A29" s="97"/>
      <c r="B29" s="97"/>
      <c r="C29" s="97"/>
      <c r="D29" s="97"/>
      <c r="E29" s="57">
        <v>37469</v>
      </c>
      <c r="F29" s="57">
        <v>37499</v>
      </c>
      <c r="G29" s="612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3">
        <f>VLOOKUP($E29,MIDS!$A$2:$H$17,MIDS!$B$1)</f>
        <v>2.3230000000000004</v>
      </c>
      <c r="R29" s="99" t="s">
        <v>104</v>
      </c>
      <c r="S29" s="99" t="s">
        <v>104</v>
      </c>
      <c r="T29" s="613">
        <f>VLOOKUP($E29,MIDS!$A$2:$I$17,MIDS!$I$1)</f>
        <v>1.5961971721563299</v>
      </c>
      <c r="U29" s="614">
        <f>VLOOKUP($E29,MIDS!$A$2:$K$17,MIDS!$K$1)+0.01</f>
        <v>3.0742085948406397E-2</v>
      </c>
      <c r="V29" s="615">
        <f t="shared" ca="1" si="6"/>
        <v>0.98203793263818473</v>
      </c>
      <c r="W29" s="57">
        <v>37504</v>
      </c>
      <c r="X29" s="616">
        <f t="shared" ca="1" si="7"/>
        <v>756597.85773809452</v>
      </c>
    </row>
    <row r="30" spans="1:25" x14ac:dyDescent="0.25">
      <c r="A30" s="97"/>
      <c r="B30" s="97"/>
      <c r="C30" s="97"/>
      <c r="D30" s="97"/>
      <c r="E30" s="57">
        <v>37500</v>
      </c>
      <c r="F30" s="57">
        <v>37529</v>
      </c>
      <c r="G30" s="612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3">
        <f>VLOOKUP($E30,MIDS!$A$2:$H$17,MIDS!$B$1)</f>
        <v>2.3330000000000002</v>
      </c>
      <c r="R30" s="99" t="s">
        <v>104</v>
      </c>
      <c r="S30" s="99" t="s">
        <v>104</v>
      </c>
      <c r="T30" s="613">
        <f>VLOOKUP($E30,MIDS!$A$2:$I$17,MIDS!$I$1)</f>
        <v>1.5956986585221398</v>
      </c>
      <c r="U30" s="614">
        <f>VLOOKUP($E30,MIDS!$A$2:$K$17,MIDS!$K$1)+0.01</f>
        <v>3.1368494688978898E-2</v>
      </c>
      <c r="V30" s="615">
        <f t="shared" ca="1" si="6"/>
        <v>0.97917168648141972</v>
      </c>
      <c r="W30" s="57">
        <v>37534</v>
      </c>
      <c r="X30" s="616">
        <f t="shared" ca="1" si="7"/>
        <v>725139.05424475565</v>
      </c>
    </row>
    <row r="31" spans="1:25" x14ac:dyDescent="0.25">
      <c r="A31" s="97"/>
      <c r="B31" s="97"/>
      <c r="C31" s="97"/>
      <c r="D31" s="97"/>
      <c r="E31" s="57">
        <v>37530</v>
      </c>
      <c r="F31" s="57">
        <v>37560</v>
      </c>
      <c r="G31" s="612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3">
        <f>VLOOKUP($E31,MIDS!$A$2:$H$17,MIDS!$B$1)</f>
        <v>2.3680000000000003</v>
      </c>
      <c r="R31" s="99" t="s">
        <v>104</v>
      </c>
      <c r="S31" s="99" t="s">
        <v>104</v>
      </c>
      <c r="T31" s="613">
        <f>VLOOKUP($E31,MIDS!$A$2:$I$17,MIDS!$I$1)</f>
        <v>1.5952104403564999</v>
      </c>
      <c r="U31" s="614">
        <f>VLOOKUP($E31,MIDS!$A$2:$K$17,MIDS!$K$1)+0.01</f>
        <v>3.20676251371321E-2</v>
      </c>
      <c r="V31" s="615">
        <f t="shared" ca="1" si="6"/>
        <v>0.97607701527540414</v>
      </c>
      <c r="W31" s="57">
        <v>37565</v>
      </c>
      <c r="X31" s="616">
        <f t="shared" ca="1" si="7"/>
        <v>729819.65430597251</v>
      </c>
    </row>
    <row r="32" spans="1:25" x14ac:dyDescent="0.25">
      <c r="A32" s="97"/>
      <c r="B32" s="97"/>
      <c r="C32" s="97"/>
      <c r="D32" s="97"/>
      <c r="E32" s="57">
        <v>37561</v>
      </c>
      <c r="F32" s="57">
        <v>37590</v>
      </c>
      <c r="G32" s="612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3">
        <f>VLOOKUP($E32,MIDS!$A$2:$H$17,MIDS!$B$1)</f>
        <v>2.7130000000000001</v>
      </c>
      <c r="R32" s="99" t="s">
        <v>104</v>
      </c>
      <c r="S32" s="99" t="s">
        <v>104</v>
      </c>
      <c r="T32" s="613">
        <f>VLOOKUP($E32,MIDS!$A$2:$I$17,MIDS!$I$1)</f>
        <v>1.59470017928268</v>
      </c>
      <c r="U32" s="614">
        <f>VLOOKUP($E32,MIDS!$A$2:$K$17,MIDS!$K$1)+0.01</f>
        <v>3.2921416939496899E-2</v>
      </c>
      <c r="V32" s="615">
        <f t="shared" ca="1" si="6"/>
        <v>0.97284039761289243</v>
      </c>
      <c r="W32" s="57">
        <v>37595</v>
      </c>
      <c r="X32" s="616">
        <f t="shared" ca="1" si="7"/>
        <v>543141.20419756789</v>
      </c>
    </row>
    <row r="33" spans="1:25" x14ac:dyDescent="0.25">
      <c r="A33" s="97"/>
      <c r="B33" s="97"/>
      <c r="C33" s="97"/>
      <c r="D33" s="97"/>
      <c r="E33" s="57">
        <v>37591</v>
      </c>
      <c r="F33" s="57">
        <v>37621</v>
      </c>
      <c r="G33" s="612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3">
        <f>VLOOKUP($E33,MIDS!$A$2:$H$17,MIDS!$B$1)</f>
        <v>2.903</v>
      </c>
      <c r="R33" s="99" t="s">
        <v>104</v>
      </c>
      <c r="S33" s="99" t="s">
        <v>104</v>
      </c>
      <c r="T33" s="613">
        <f>VLOOKUP($E33,MIDS!$A$2:$I$17,MIDS!$I$1)</f>
        <v>1.5941346928967399</v>
      </c>
      <c r="U33" s="614">
        <f>VLOOKUP($E33,MIDS!$A$2:$K$17,MIDS!$K$1)+0.01</f>
        <v>3.3747667305658501E-2</v>
      </c>
      <c r="V33" s="615">
        <f t="shared" ca="1" si="6"/>
        <v>0.96941649259240725</v>
      </c>
      <c r="W33" s="57">
        <v>37626</v>
      </c>
      <c r="X33" s="618">
        <f t="shared" ca="1" si="7"/>
        <v>468049.38121563359</v>
      </c>
    </row>
    <row r="34" spans="1:25" x14ac:dyDescent="0.25">
      <c r="A34" s="97"/>
      <c r="B34" s="97"/>
      <c r="C34" s="97"/>
      <c r="D34" s="97"/>
      <c r="G34" s="612"/>
      <c r="H34" s="98"/>
      <c r="I34" s="98"/>
      <c r="J34" s="99"/>
      <c r="N34" s="99"/>
      <c r="O34" s="99"/>
      <c r="P34" s="99"/>
      <c r="Q34" s="613"/>
      <c r="R34" s="99"/>
      <c r="S34" s="99"/>
      <c r="T34" s="613"/>
      <c r="U34" s="614"/>
      <c r="V34" s="615"/>
      <c r="W34" s="57"/>
      <c r="X34" s="617">
        <f ca="1">SUM(X22:X33)</f>
        <v>8881916.6518498268</v>
      </c>
      <c r="Y34" s="617">
        <f ca="1">$X34</f>
        <v>8881916.6518498268</v>
      </c>
    </row>
    <row r="35" spans="1:25" x14ac:dyDescent="0.25">
      <c r="A35" s="97"/>
      <c r="B35" s="97"/>
      <c r="C35" s="97"/>
      <c r="D35" s="97"/>
      <c r="G35" s="612"/>
      <c r="H35" s="98"/>
      <c r="I35" s="98"/>
      <c r="J35" s="99"/>
      <c r="N35" s="99"/>
      <c r="O35" s="99"/>
      <c r="P35" s="99"/>
      <c r="Q35" s="613"/>
      <c r="R35" s="99"/>
      <c r="S35" s="99"/>
      <c r="T35" s="613"/>
      <c r="X35" s="616"/>
    </row>
    <row r="36" spans="1:25" x14ac:dyDescent="0.25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2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3">
        <f>VLOOKUP($E36,MIDS!$A$2:$H$17,MIDS!$B$1)</f>
        <v>2.2635024818067802</v>
      </c>
      <c r="R36" s="99" t="s">
        <v>104</v>
      </c>
      <c r="S36" s="99" t="s">
        <v>104</v>
      </c>
      <c r="T36" s="613">
        <f>VLOOKUP($E36,MIDS!$A$2:$I$17,MIDS!$I$1)</f>
        <v>1.59644923256968</v>
      </c>
      <c r="U36" s="614">
        <f>VLOOKUP($E36,MIDS!$A$2:$K$17,MIDS!$K$1)+0.01</f>
        <v>3.0222127726219801E-2</v>
      </c>
      <c r="V36" s="615">
        <f t="shared" ref="V36:V47" ca="1" si="10">(1+$U36/2)^(-($W36-$A$3)/(365.25/2))</f>
        <v>0.99958946063842724</v>
      </c>
      <c r="W36" s="57">
        <v>37292</v>
      </c>
      <c r="X36" s="616">
        <f t="shared" ref="X36:X47" ca="1" si="11">($Q36-$N36)*$G36*$I36*$T36*$V36</f>
        <v>666107.05336751963</v>
      </c>
    </row>
    <row r="37" spans="1:25" x14ac:dyDescent="0.25">
      <c r="A37" s="97"/>
      <c r="B37" s="97"/>
      <c r="C37" s="97"/>
      <c r="D37" s="97"/>
      <c r="E37" s="57">
        <v>37288</v>
      </c>
      <c r="F37" s="57">
        <v>37315</v>
      </c>
      <c r="G37" s="612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3">
        <f>VLOOKUP($E37,MIDS!$A$2:$H$17,MIDS!$B$1)</f>
        <v>2.1390000000000002</v>
      </c>
      <c r="R37" s="99" t="s">
        <v>104</v>
      </c>
      <c r="S37" s="99" t="s">
        <v>104</v>
      </c>
      <c r="T37" s="613">
        <f>VLOOKUP($E37,MIDS!$A$2:$I$17,MIDS!$I$1)</f>
        <v>1.59681326943571</v>
      </c>
      <c r="U37" s="614">
        <f>VLOOKUP($E37,MIDS!$A$2:$K$17,MIDS!$K$1)+0.01</f>
        <v>2.9704021480161998E-2</v>
      </c>
      <c r="V37" s="615">
        <f t="shared" ca="1" si="10"/>
        <v>0.99733954864116547</v>
      </c>
      <c r="W37" s="57">
        <v>37320</v>
      </c>
      <c r="X37" s="616">
        <f t="shared" ca="1" si="11"/>
        <v>655945.68332920887</v>
      </c>
    </row>
    <row r="38" spans="1:25" x14ac:dyDescent="0.25">
      <c r="A38" s="97"/>
      <c r="B38" s="97"/>
      <c r="C38" s="97"/>
      <c r="D38" s="97"/>
      <c r="E38" s="57">
        <v>37316</v>
      </c>
      <c r="F38" s="57">
        <v>37346</v>
      </c>
      <c r="G38" s="612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3">
        <f>VLOOKUP($E38,MIDS!$A$2:$H$17,MIDS!$B$1)</f>
        <v>2.16</v>
      </c>
      <c r="R38" s="99" t="s">
        <v>104</v>
      </c>
      <c r="S38" s="99" t="s">
        <v>104</v>
      </c>
      <c r="T38" s="613">
        <f>VLOOKUP($E38,MIDS!$A$2:$I$17,MIDS!$I$1)</f>
        <v>1.5969193634294601</v>
      </c>
      <c r="U38" s="614">
        <f>VLOOKUP($E38,MIDS!$A$2:$K$17,MIDS!$K$1)+0.01</f>
        <v>2.95478266788003E-2</v>
      </c>
      <c r="V38" s="615">
        <f t="shared" ca="1" si="10"/>
        <v>0.99487361537426189</v>
      </c>
      <c r="W38" s="57">
        <v>37351</v>
      </c>
      <c r="X38" s="616">
        <f t="shared" ca="1" si="11"/>
        <v>714135.45750524348</v>
      </c>
    </row>
    <row r="39" spans="1:25" x14ac:dyDescent="0.25">
      <c r="A39" s="97"/>
      <c r="B39" s="97"/>
      <c r="C39" s="97"/>
      <c r="D39" s="97"/>
      <c r="E39" s="57">
        <v>37347</v>
      </c>
      <c r="F39" s="57">
        <v>37376</v>
      </c>
      <c r="G39" s="612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3">
        <f>VLOOKUP($E39,MIDS!$A$2:$H$17,MIDS!$B$1)</f>
        <v>2.12</v>
      </c>
      <c r="R39" s="99" t="s">
        <v>104</v>
      </c>
      <c r="S39" s="99" t="s">
        <v>104</v>
      </c>
      <c r="T39" s="613">
        <f>VLOOKUP($E39,MIDS!$A$2:$I$17,MIDS!$I$1)</f>
        <v>1.5970706148904601</v>
      </c>
      <c r="U39" s="614">
        <f>VLOOKUP($E39,MIDS!$A$2:$K$17,MIDS!$K$1)+0.01</f>
        <v>2.9465203353672899E-2</v>
      </c>
      <c r="V39" s="615">
        <f t="shared" ca="1" si="10"/>
        <v>0.99250047458434332</v>
      </c>
      <c r="W39" s="57">
        <v>37381</v>
      </c>
      <c r="X39" s="616">
        <f t="shared" ca="1" si="11"/>
        <v>708536.72514043225</v>
      </c>
    </row>
    <row r="40" spans="1:25" x14ac:dyDescent="0.25">
      <c r="A40" s="97"/>
      <c r="B40" s="97"/>
      <c r="C40" s="97"/>
      <c r="D40" s="97"/>
      <c r="E40" s="57">
        <v>37377</v>
      </c>
      <c r="F40" s="57">
        <v>37407</v>
      </c>
      <c r="G40" s="612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3">
        <f>VLOOKUP($E40,MIDS!$A$2:$H$17,MIDS!$B$1)</f>
        <v>2.1710000000000003</v>
      </c>
      <c r="R40" s="99" t="s">
        <v>104</v>
      </c>
      <c r="S40" s="99" t="s">
        <v>104</v>
      </c>
      <c r="T40" s="613">
        <f>VLOOKUP($E40,MIDS!$A$2:$I$17,MIDS!$I$1)</f>
        <v>1.5970208995271298</v>
      </c>
      <c r="U40" s="614">
        <f>VLOOKUP($E40,MIDS!$A$2:$K$17,MIDS!$K$1)+0.01</f>
        <v>2.9621431119364099E-2</v>
      </c>
      <c r="V40" s="615">
        <f t="shared" ca="1" si="10"/>
        <v>0.98998741855037553</v>
      </c>
      <c r="W40" s="57">
        <v>37412</v>
      </c>
      <c r="X40" s="616">
        <f t="shared" ca="1" si="11"/>
        <v>705281.94004148128</v>
      </c>
    </row>
    <row r="41" spans="1:25" x14ac:dyDescent="0.25">
      <c r="A41" s="97"/>
      <c r="B41" s="97"/>
      <c r="C41" s="97"/>
      <c r="D41" s="97"/>
      <c r="E41" s="57">
        <v>37408</v>
      </c>
      <c r="F41" s="57">
        <v>37437</v>
      </c>
      <c r="G41" s="612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3">
        <f>VLOOKUP($E41,MIDS!$A$2:$H$17,MIDS!$B$1)</f>
        <v>2.23</v>
      </c>
      <c r="R41" s="99" t="s">
        <v>104</v>
      </c>
      <c r="S41" s="99" t="s">
        <v>104</v>
      </c>
      <c r="T41" s="613">
        <f>VLOOKUP($E41,MIDS!$A$2:$I$17,MIDS!$I$1)</f>
        <v>1.5968376306888898</v>
      </c>
      <c r="U41" s="614">
        <f>VLOOKUP($E41,MIDS!$A$2:$K$17,MIDS!$K$1)+0.01</f>
        <v>2.9782866485935602E-2</v>
      </c>
      <c r="V41" s="615">
        <f t="shared" ca="1" si="10"/>
        <v>0.98753268853850185</v>
      </c>
      <c r="W41" s="57">
        <v>37442</v>
      </c>
      <c r="X41" s="616">
        <f t="shared" ca="1" si="11"/>
        <v>652848.7551207511</v>
      </c>
    </row>
    <row r="42" spans="1:25" x14ac:dyDescent="0.25">
      <c r="A42" s="97"/>
      <c r="B42" s="97"/>
      <c r="C42" s="97"/>
      <c r="D42" s="97"/>
      <c r="E42" s="57">
        <v>37438</v>
      </c>
      <c r="F42" s="57">
        <v>37468</v>
      </c>
      <c r="G42" s="612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3">
        <f>VLOOKUP($E42,MIDS!$A$2:$H$17,MIDS!$B$1)</f>
        <v>2.2780000000000005</v>
      </c>
      <c r="R42" s="99" t="s">
        <v>104</v>
      </c>
      <c r="S42" s="99" t="s">
        <v>104</v>
      </c>
      <c r="T42" s="613">
        <f>VLOOKUP($E42,MIDS!$A$2:$I$17,MIDS!$I$1)</f>
        <v>1.5965785466956899</v>
      </c>
      <c r="U42" s="614">
        <f>VLOOKUP($E42,MIDS!$A$2:$K$17,MIDS!$K$1)+0.01</f>
        <v>3.0115677340742698E-2</v>
      </c>
      <c r="V42" s="615">
        <f t="shared" ca="1" si="10"/>
        <v>0.9848934692163317</v>
      </c>
      <c r="W42" s="57">
        <v>37473</v>
      </c>
      <c r="X42" s="616">
        <f t="shared" ca="1" si="11"/>
        <v>649300.09455778135</v>
      </c>
    </row>
    <row r="43" spans="1:25" x14ac:dyDescent="0.25">
      <c r="A43" s="97"/>
      <c r="B43" s="97"/>
      <c r="C43" s="97"/>
      <c r="D43" s="97"/>
      <c r="E43" s="57">
        <v>37469</v>
      </c>
      <c r="F43" s="57">
        <v>37499</v>
      </c>
      <c r="G43" s="612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3">
        <f>VLOOKUP($E43,MIDS!$A$2:$H$17,MIDS!$B$1)</f>
        <v>2.3230000000000004</v>
      </c>
      <c r="R43" s="99" t="s">
        <v>104</v>
      </c>
      <c r="S43" s="99" t="s">
        <v>104</v>
      </c>
      <c r="T43" s="613">
        <f>VLOOKUP($E43,MIDS!$A$2:$I$17,MIDS!$I$1)</f>
        <v>1.5961971721563299</v>
      </c>
      <c r="U43" s="614">
        <f>VLOOKUP($E43,MIDS!$A$2:$K$17,MIDS!$K$1)+0.01</f>
        <v>3.0742085948406397E-2</v>
      </c>
      <c r="V43" s="615">
        <f t="shared" ca="1" si="10"/>
        <v>0.98203793263818473</v>
      </c>
      <c r="W43" s="57">
        <v>37504</v>
      </c>
      <c r="X43" s="616">
        <f t="shared" ca="1" si="11"/>
        <v>625395.91708987008</v>
      </c>
    </row>
    <row r="44" spans="1:25" x14ac:dyDescent="0.25">
      <c r="A44" s="97"/>
      <c r="B44" s="97"/>
      <c r="C44" s="97"/>
      <c r="D44" s="97"/>
      <c r="E44" s="57">
        <v>37500</v>
      </c>
      <c r="F44" s="57">
        <v>37529</v>
      </c>
      <c r="G44" s="612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3">
        <f>VLOOKUP($E44,MIDS!$A$2:$H$17,MIDS!$B$1)</f>
        <v>2.3330000000000002</v>
      </c>
      <c r="R44" s="99" t="s">
        <v>104</v>
      </c>
      <c r="S44" s="99" t="s">
        <v>104</v>
      </c>
      <c r="T44" s="613">
        <f>VLOOKUP($E44,MIDS!$A$2:$I$17,MIDS!$I$1)</f>
        <v>1.5956986585221398</v>
      </c>
      <c r="U44" s="614">
        <f>VLOOKUP($E44,MIDS!$A$2:$K$17,MIDS!$K$1)+0.01</f>
        <v>3.1368494688978898E-2</v>
      </c>
      <c r="V44" s="615">
        <f t="shared" ca="1" si="10"/>
        <v>0.97917168648141972</v>
      </c>
      <c r="W44" s="57">
        <v>37534</v>
      </c>
      <c r="X44" s="616">
        <f t="shared" ca="1" si="11"/>
        <v>598579.55544314987</v>
      </c>
    </row>
    <row r="45" spans="1:25" x14ac:dyDescent="0.25">
      <c r="A45" s="97"/>
      <c r="B45" s="97"/>
      <c r="C45" s="97"/>
      <c r="D45" s="97"/>
      <c r="E45" s="57">
        <v>37530</v>
      </c>
      <c r="F45" s="57">
        <v>37560</v>
      </c>
      <c r="G45" s="612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3">
        <f>VLOOKUP($E45,MIDS!$A$2:$H$17,MIDS!$B$1)</f>
        <v>2.3680000000000003</v>
      </c>
      <c r="R45" s="99" t="s">
        <v>104</v>
      </c>
      <c r="S45" s="99" t="s">
        <v>104</v>
      </c>
      <c r="T45" s="613">
        <f>VLOOKUP($E45,MIDS!$A$2:$I$17,MIDS!$I$1)</f>
        <v>1.5952104403564999</v>
      </c>
      <c r="U45" s="614">
        <f>VLOOKUP($E45,MIDS!$A$2:$K$17,MIDS!$K$1)+0.01</f>
        <v>3.20676251371321E-2</v>
      </c>
      <c r="V45" s="615">
        <f t="shared" ca="1" si="10"/>
        <v>0.97607701527540414</v>
      </c>
      <c r="W45" s="57">
        <v>37565</v>
      </c>
      <c r="X45" s="616">
        <f t="shared" ca="1" si="11"/>
        <v>599494.71603704896</v>
      </c>
    </row>
    <row r="46" spans="1:25" x14ac:dyDescent="0.25">
      <c r="A46" s="97"/>
      <c r="B46" s="97"/>
      <c r="C46" s="97"/>
      <c r="D46" s="97"/>
      <c r="E46" s="57">
        <v>37561</v>
      </c>
      <c r="F46" s="57">
        <v>37590</v>
      </c>
      <c r="G46" s="612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3">
        <f>VLOOKUP($E46,MIDS!$A$2:$H$17,MIDS!$B$1)</f>
        <v>2.7130000000000001</v>
      </c>
      <c r="R46" s="99" t="s">
        <v>104</v>
      </c>
      <c r="S46" s="99" t="s">
        <v>104</v>
      </c>
      <c r="T46" s="613">
        <f>VLOOKUP($E46,MIDS!$A$2:$I$17,MIDS!$I$1)</f>
        <v>1.59470017928268</v>
      </c>
      <c r="U46" s="614">
        <f>VLOOKUP($E46,MIDS!$A$2:$K$17,MIDS!$K$1)+0.01</f>
        <v>3.2921416939496899E-2</v>
      </c>
      <c r="V46" s="615">
        <f t="shared" ca="1" si="10"/>
        <v>0.97284039761289243</v>
      </c>
      <c r="W46" s="57">
        <v>37595</v>
      </c>
      <c r="X46" s="616">
        <f t="shared" ca="1" si="11"/>
        <v>417478.7147945317</v>
      </c>
    </row>
    <row r="47" spans="1:25" x14ac:dyDescent="0.25">
      <c r="A47" s="97"/>
      <c r="B47" s="97"/>
      <c r="C47" s="97"/>
      <c r="D47" s="97"/>
      <c r="E47" s="57">
        <v>37591</v>
      </c>
      <c r="F47" s="57">
        <v>37621</v>
      </c>
      <c r="G47" s="612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3">
        <f>VLOOKUP($E47,MIDS!$A$2:$H$17,MIDS!$B$1)</f>
        <v>2.903</v>
      </c>
      <c r="R47" s="99" t="s">
        <v>104</v>
      </c>
      <c r="S47" s="99" t="s">
        <v>104</v>
      </c>
      <c r="T47" s="613">
        <f>VLOOKUP($E47,MIDS!$A$2:$I$17,MIDS!$I$1)</f>
        <v>1.5941346928967399</v>
      </c>
      <c r="U47" s="614">
        <f>VLOOKUP($E47,MIDS!$A$2:$K$17,MIDS!$K$1)+0.01</f>
        <v>3.3747667305658501E-2</v>
      </c>
      <c r="V47" s="615">
        <f t="shared" ca="1" si="10"/>
        <v>0.96941649259240725</v>
      </c>
      <c r="W47" s="57">
        <v>37626</v>
      </c>
      <c r="X47" s="618">
        <f t="shared" ca="1" si="11"/>
        <v>338701.03635563242</v>
      </c>
    </row>
    <row r="48" spans="1:25" x14ac:dyDescent="0.25">
      <c r="A48" s="97"/>
      <c r="B48" s="97"/>
      <c r="C48" s="97"/>
      <c r="D48" s="97"/>
      <c r="G48" s="612"/>
      <c r="H48" s="98"/>
      <c r="I48" s="98"/>
      <c r="J48" s="99"/>
      <c r="N48" s="99"/>
      <c r="O48" s="99"/>
      <c r="P48" s="99"/>
      <c r="Q48" s="613"/>
      <c r="R48" s="99"/>
      <c r="S48" s="99"/>
      <c r="T48" s="613"/>
      <c r="X48" s="617">
        <f ca="1">SUM(X36:X47)</f>
        <v>7331805.6487826509</v>
      </c>
      <c r="Y48" s="617">
        <f ca="1">$X48</f>
        <v>7331805.6487826509</v>
      </c>
    </row>
    <row r="49" spans="1:25" x14ac:dyDescent="0.25">
      <c r="A49" s="97"/>
      <c r="B49" s="97"/>
      <c r="C49" s="97"/>
      <c r="D49" s="97"/>
      <c r="G49" s="612"/>
      <c r="H49" s="98"/>
      <c r="I49" s="98"/>
      <c r="J49" s="99"/>
      <c r="N49" s="99"/>
      <c r="O49" s="99"/>
      <c r="P49" s="99"/>
      <c r="Q49" s="613"/>
      <c r="R49" s="99"/>
      <c r="S49" s="99"/>
      <c r="T49" s="613"/>
      <c r="X49" s="616"/>
    </row>
    <row r="50" spans="1:25" x14ac:dyDescent="0.25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2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3">
        <f>VLOOKUP($E50,MIDS!$A$2:$H$17,MIDS!$B$1)</f>
        <v>2.2635024818067802</v>
      </c>
      <c r="R50" s="99" t="s">
        <v>104</v>
      </c>
      <c r="S50" s="99" t="s">
        <v>104</v>
      </c>
      <c r="T50" s="613">
        <f>VLOOKUP($E50,MIDS!$A$2:$I$17,MIDS!$I$1)</f>
        <v>1.59644923256968</v>
      </c>
      <c r="U50" s="614">
        <f>VLOOKUP($E50,MIDS!$A$2:$K$17,MIDS!$K$1)+0.01</f>
        <v>3.0222127726219801E-2</v>
      </c>
      <c r="V50" s="615">
        <f t="shared" ref="V50:V61" ca="1" si="14">(1+$U50/2)^(-($W50-$A$3)/(365.25/2))</f>
        <v>0.99958946063842724</v>
      </c>
      <c r="W50" s="57">
        <v>37292</v>
      </c>
      <c r="X50" s="616">
        <f t="shared" ref="X50:X61" ca="1" si="15">($Q50-$N50)*$G50*$I50*$T50*$V50</f>
        <v>821936.3207636585</v>
      </c>
    </row>
    <row r="51" spans="1:25" x14ac:dyDescent="0.25">
      <c r="A51" s="97"/>
      <c r="B51" s="97"/>
      <c r="C51" s="97"/>
      <c r="D51" s="97"/>
      <c r="E51" s="57">
        <v>37288</v>
      </c>
      <c r="F51" s="57">
        <v>37315</v>
      </c>
      <c r="G51" s="612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3">
        <f>VLOOKUP($E51,MIDS!$A$2:$H$17,MIDS!$B$1)</f>
        <v>2.1390000000000002</v>
      </c>
      <c r="R51" s="99" t="s">
        <v>104</v>
      </c>
      <c r="S51" s="99" t="s">
        <v>104</v>
      </c>
      <c r="T51" s="613">
        <f>VLOOKUP($E51,MIDS!$A$2:$I$17,MIDS!$I$1)</f>
        <v>1.59681326943571</v>
      </c>
      <c r="U51" s="614">
        <f>VLOOKUP($E51,MIDS!$A$2:$K$17,MIDS!$K$1)+0.01</f>
        <v>2.9704021480161998E-2</v>
      </c>
      <c r="V51" s="615">
        <f t="shared" ca="1" si="14"/>
        <v>0.99733954864116547</v>
      </c>
      <c r="W51" s="57">
        <v>37320</v>
      </c>
      <c r="X51" s="616">
        <f t="shared" ca="1" si="15"/>
        <v>796409.91871241818</v>
      </c>
    </row>
    <row r="52" spans="1:25" x14ac:dyDescent="0.25">
      <c r="A52" s="97"/>
      <c r="B52" s="97"/>
      <c r="C52" s="97"/>
      <c r="D52" s="97"/>
      <c r="E52" s="57">
        <v>37316</v>
      </c>
      <c r="F52" s="57">
        <v>37346</v>
      </c>
      <c r="G52" s="612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3">
        <f>VLOOKUP($E52,MIDS!$A$2:$H$17,MIDS!$B$1)</f>
        <v>2.16</v>
      </c>
      <c r="R52" s="99" t="s">
        <v>104</v>
      </c>
      <c r="S52" s="99" t="s">
        <v>104</v>
      </c>
      <c r="T52" s="613">
        <f>VLOOKUP($E52,MIDS!$A$2:$I$17,MIDS!$I$1)</f>
        <v>1.5969193634294601</v>
      </c>
      <c r="U52" s="614">
        <f>VLOOKUP($E52,MIDS!$A$2:$K$17,MIDS!$K$1)+0.01</f>
        <v>2.95478266788003E-2</v>
      </c>
      <c r="V52" s="615">
        <f t="shared" ca="1" si="14"/>
        <v>0.99487361537426189</v>
      </c>
      <c r="W52" s="57">
        <v>37351</v>
      </c>
      <c r="X52" s="616">
        <f t="shared" ca="1" si="15"/>
        <v>869275.22930810682</v>
      </c>
    </row>
    <row r="53" spans="1:25" x14ac:dyDescent="0.25">
      <c r="A53" s="97"/>
      <c r="B53" s="97"/>
      <c r="C53" s="97"/>
      <c r="D53" s="97"/>
      <c r="E53" s="57">
        <v>37347</v>
      </c>
      <c r="F53" s="57">
        <v>37376</v>
      </c>
      <c r="G53" s="612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3">
        <f>VLOOKUP($E53,MIDS!$A$2:$H$17,MIDS!$B$1)</f>
        <v>2.12</v>
      </c>
      <c r="R53" s="99" t="s">
        <v>104</v>
      </c>
      <c r="S53" s="99" t="s">
        <v>104</v>
      </c>
      <c r="T53" s="613">
        <f>VLOOKUP($E53,MIDS!$A$2:$I$17,MIDS!$I$1)</f>
        <v>1.5970706148904601</v>
      </c>
      <c r="U53" s="614">
        <f>VLOOKUP($E53,MIDS!$A$2:$K$17,MIDS!$K$1)+0.01</f>
        <v>2.9465203353672899E-2</v>
      </c>
      <c r="V53" s="615">
        <f t="shared" ca="1" si="14"/>
        <v>0.99250047458434332</v>
      </c>
      <c r="W53" s="57">
        <v>37381</v>
      </c>
      <c r="X53" s="616">
        <f t="shared" ca="1" si="15"/>
        <v>858328.04622716771</v>
      </c>
    </row>
    <row r="54" spans="1:25" x14ac:dyDescent="0.25">
      <c r="A54" s="97"/>
      <c r="B54" s="97"/>
      <c r="C54" s="97"/>
      <c r="D54" s="97"/>
      <c r="E54" s="57">
        <v>37377</v>
      </c>
      <c r="F54" s="57">
        <v>37407</v>
      </c>
      <c r="G54" s="612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3">
        <f>VLOOKUP($E54,MIDS!$A$2:$H$17,MIDS!$B$1)</f>
        <v>2.1710000000000003</v>
      </c>
      <c r="R54" s="99" t="s">
        <v>104</v>
      </c>
      <c r="S54" s="99" t="s">
        <v>104</v>
      </c>
      <c r="T54" s="613">
        <f>VLOOKUP($E54,MIDS!$A$2:$I$17,MIDS!$I$1)</f>
        <v>1.5970208995271298</v>
      </c>
      <c r="U54" s="614">
        <f>VLOOKUP($E54,MIDS!$A$2:$K$17,MIDS!$K$1)+0.01</f>
        <v>2.9621431119364099E-2</v>
      </c>
      <c r="V54" s="615">
        <f t="shared" ca="1" si="14"/>
        <v>0.98998741855037553</v>
      </c>
      <c r="W54" s="57">
        <v>37412</v>
      </c>
      <c r="X54" s="616">
        <f t="shared" ca="1" si="15"/>
        <v>859669.57806307019</v>
      </c>
    </row>
    <row r="55" spans="1:25" x14ac:dyDescent="0.25">
      <c r="A55" s="97"/>
      <c r="B55" s="97"/>
      <c r="C55" s="97"/>
      <c r="D55" s="97"/>
      <c r="E55" s="57">
        <v>37408</v>
      </c>
      <c r="F55" s="57">
        <v>37437</v>
      </c>
      <c r="G55" s="612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3">
        <f>VLOOKUP($E55,MIDS!$A$2:$H$17,MIDS!$B$1)</f>
        <v>2.23</v>
      </c>
      <c r="R55" s="99" t="s">
        <v>104</v>
      </c>
      <c r="S55" s="99" t="s">
        <v>104</v>
      </c>
      <c r="T55" s="613">
        <f>VLOOKUP($E55,MIDS!$A$2:$I$17,MIDS!$I$1)</f>
        <v>1.5968376306888898</v>
      </c>
      <c r="U55" s="614">
        <f>VLOOKUP($E55,MIDS!$A$2:$K$17,MIDS!$K$1)+0.01</f>
        <v>2.9782866485935602E-2</v>
      </c>
      <c r="V55" s="615">
        <f t="shared" ca="1" si="14"/>
        <v>0.98753268853850185</v>
      </c>
      <c r="W55" s="57">
        <v>37442</v>
      </c>
      <c r="X55" s="616">
        <f t="shared" ca="1" si="15"/>
        <v>801868.57965918328</v>
      </c>
    </row>
    <row r="56" spans="1:25" x14ac:dyDescent="0.25">
      <c r="A56" s="97"/>
      <c r="B56" s="97"/>
      <c r="C56" s="97"/>
      <c r="D56" s="97"/>
      <c r="E56" s="57">
        <v>37438</v>
      </c>
      <c r="F56" s="57">
        <v>37468</v>
      </c>
      <c r="G56" s="612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3">
        <f>VLOOKUP($E56,MIDS!$A$2:$H$17,MIDS!$B$1)</f>
        <v>2.2780000000000005</v>
      </c>
      <c r="R56" s="99" t="s">
        <v>104</v>
      </c>
      <c r="S56" s="99" t="s">
        <v>104</v>
      </c>
      <c r="T56" s="613">
        <f>VLOOKUP($E56,MIDS!$A$2:$I$17,MIDS!$I$1)</f>
        <v>1.5965785466956899</v>
      </c>
      <c r="U56" s="614">
        <f>VLOOKUP($E56,MIDS!$A$2:$K$17,MIDS!$K$1)+0.01</f>
        <v>3.0115677340742698E-2</v>
      </c>
      <c r="V56" s="615">
        <f t="shared" ca="1" si="14"/>
        <v>0.9848934692163317</v>
      </c>
      <c r="W56" s="57">
        <v>37473</v>
      </c>
      <c r="X56" s="616">
        <f t="shared" ca="1" si="15"/>
        <v>802850.79259509454</v>
      </c>
    </row>
    <row r="57" spans="1:25" x14ac:dyDescent="0.25">
      <c r="A57" s="97"/>
      <c r="B57" s="97"/>
      <c r="C57" s="97"/>
      <c r="D57" s="97"/>
      <c r="E57" s="57">
        <v>37469</v>
      </c>
      <c r="F57" s="57">
        <v>37499</v>
      </c>
      <c r="G57" s="612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3">
        <f>VLOOKUP($E57,MIDS!$A$2:$H$17,MIDS!$B$1)</f>
        <v>2.3230000000000004</v>
      </c>
      <c r="R57" s="99" t="s">
        <v>104</v>
      </c>
      <c r="S57" s="99" t="s">
        <v>104</v>
      </c>
      <c r="T57" s="613">
        <f>VLOOKUP($E57,MIDS!$A$2:$I$17,MIDS!$I$1)</f>
        <v>1.5961971721563299</v>
      </c>
      <c r="U57" s="614">
        <f>VLOOKUP($E57,MIDS!$A$2:$K$17,MIDS!$K$1)+0.01</f>
        <v>3.0742085948406397E-2</v>
      </c>
      <c r="V57" s="615">
        <f t="shared" ca="1" si="14"/>
        <v>0.98203793263818473</v>
      </c>
      <c r="W57" s="57">
        <v>37504</v>
      </c>
      <c r="X57" s="616">
        <f t="shared" ca="1" si="15"/>
        <v>778464.847846132</v>
      </c>
    </row>
    <row r="58" spans="1:25" x14ac:dyDescent="0.25">
      <c r="A58" s="97"/>
      <c r="B58" s="97"/>
      <c r="C58" s="97"/>
      <c r="D58" s="97"/>
      <c r="E58" s="57">
        <v>37500</v>
      </c>
      <c r="F58" s="57">
        <v>37529</v>
      </c>
      <c r="G58" s="612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3">
        <f>VLOOKUP($E58,MIDS!$A$2:$H$17,MIDS!$B$1)</f>
        <v>2.3330000000000002</v>
      </c>
      <c r="R58" s="99" t="s">
        <v>104</v>
      </c>
      <c r="S58" s="99" t="s">
        <v>104</v>
      </c>
      <c r="T58" s="613">
        <f>VLOOKUP($E58,MIDS!$A$2:$I$17,MIDS!$I$1)</f>
        <v>1.5956986585221398</v>
      </c>
      <c r="U58" s="614">
        <f>VLOOKUP($E58,MIDS!$A$2:$K$17,MIDS!$K$1)+0.01</f>
        <v>3.1368494688978898E-2</v>
      </c>
      <c r="V58" s="615">
        <f t="shared" ca="1" si="14"/>
        <v>0.97917168648141972</v>
      </c>
      <c r="W58" s="57">
        <v>37534</v>
      </c>
      <c r="X58" s="616">
        <f t="shared" ca="1" si="15"/>
        <v>746232.30404502328</v>
      </c>
    </row>
    <row r="59" spans="1:25" x14ac:dyDescent="0.25">
      <c r="A59" s="97"/>
      <c r="B59" s="97"/>
      <c r="C59" s="97"/>
      <c r="D59" s="97"/>
      <c r="E59" s="57">
        <v>37530</v>
      </c>
      <c r="F59" s="57">
        <v>37560</v>
      </c>
      <c r="G59" s="612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3">
        <f>VLOOKUP($E59,MIDS!$A$2:$H$17,MIDS!$B$1)</f>
        <v>2.3680000000000003</v>
      </c>
      <c r="R59" s="99" t="s">
        <v>104</v>
      </c>
      <c r="S59" s="99" t="s">
        <v>104</v>
      </c>
      <c r="T59" s="613">
        <f>VLOOKUP($E59,MIDS!$A$2:$I$17,MIDS!$I$1)</f>
        <v>1.5952104403564999</v>
      </c>
      <c r="U59" s="614">
        <f>VLOOKUP($E59,MIDS!$A$2:$K$17,MIDS!$K$1)+0.01</f>
        <v>3.20676251371321E-2</v>
      </c>
      <c r="V59" s="615">
        <f t="shared" ca="1" si="14"/>
        <v>0.97607701527540414</v>
      </c>
      <c r="W59" s="57">
        <v>37565</v>
      </c>
      <c r="X59" s="616">
        <f t="shared" ca="1" si="15"/>
        <v>751540.4773507932</v>
      </c>
    </row>
    <row r="60" spans="1:25" x14ac:dyDescent="0.25">
      <c r="A60" s="97"/>
      <c r="B60" s="97"/>
      <c r="C60" s="97"/>
      <c r="D60" s="97"/>
      <c r="E60" s="57">
        <v>37561</v>
      </c>
      <c r="F60" s="57">
        <v>37590</v>
      </c>
      <c r="G60" s="612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3">
        <f>VLOOKUP($E60,MIDS!$A$2:$H$17,MIDS!$B$1)</f>
        <v>2.7130000000000001</v>
      </c>
      <c r="R60" s="99" t="s">
        <v>104</v>
      </c>
      <c r="S60" s="99" t="s">
        <v>104</v>
      </c>
      <c r="T60" s="613">
        <f>VLOOKUP($E60,MIDS!$A$2:$I$17,MIDS!$I$1)</f>
        <v>1.59470017928268</v>
      </c>
      <c r="U60" s="614">
        <f>VLOOKUP($E60,MIDS!$A$2:$K$17,MIDS!$K$1)+0.01</f>
        <v>3.2921416939496899E-2</v>
      </c>
      <c r="V60" s="615">
        <f t="shared" ca="1" si="14"/>
        <v>0.97284039761289243</v>
      </c>
      <c r="W60" s="57">
        <v>37595</v>
      </c>
      <c r="X60" s="616">
        <f t="shared" ca="1" si="15"/>
        <v>564084.95243140729</v>
      </c>
    </row>
    <row r="61" spans="1:25" x14ac:dyDescent="0.25">
      <c r="A61" s="97"/>
      <c r="B61" s="97"/>
      <c r="C61" s="97"/>
      <c r="D61" s="97"/>
      <c r="E61" s="57">
        <v>37591</v>
      </c>
      <c r="F61" s="57">
        <v>37621</v>
      </c>
      <c r="G61" s="612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3">
        <f>VLOOKUP($E61,MIDS!$A$2:$H$17,MIDS!$B$1)</f>
        <v>2.903</v>
      </c>
      <c r="R61" s="99" t="s">
        <v>104</v>
      </c>
      <c r="S61" s="99" t="s">
        <v>104</v>
      </c>
      <c r="T61" s="613">
        <f>VLOOKUP($E61,MIDS!$A$2:$I$17,MIDS!$I$1)</f>
        <v>1.5941346928967399</v>
      </c>
      <c r="U61" s="614">
        <f>VLOOKUP($E61,MIDS!$A$2:$K$17,MIDS!$K$1)+0.01</f>
        <v>3.3747667305658501E-2</v>
      </c>
      <c r="V61" s="615">
        <f t="shared" ca="1" si="14"/>
        <v>0.96941649259240725</v>
      </c>
      <c r="W61" s="57">
        <v>37626</v>
      </c>
      <c r="X61" s="618">
        <f t="shared" ca="1" si="15"/>
        <v>489607.43869230041</v>
      </c>
    </row>
    <row r="62" spans="1:25" x14ac:dyDescent="0.25">
      <c r="A62" s="97"/>
      <c r="B62" s="97"/>
      <c r="C62" s="97"/>
      <c r="D62" s="97"/>
      <c r="G62" s="612"/>
      <c r="H62" s="98"/>
      <c r="I62" s="98"/>
      <c r="J62" s="99"/>
      <c r="N62" s="99"/>
      <c r="O62" s="613"/>
      <c r="P62" s="613"/>
      <c r="Q62" s="613"/>
      <c r="R62" s="613"/>
      <c r="S62" s="613"/>
      <c r="T62" s="613"/>
      <c r="X62" s="617">
        <f ca="1">SUM(X50:X61)</f>
        <v>9140268.4856943544</v>
      </c>
      <c r="Y62" s="617">
        <f ca="1">$X62</f>
        <v>9140268.4856943544</v>
      </c>
    </row>
    <row r="63" spans="1:25" x14ac:dyDescent="0.25">
      <c r="A63" s="97"/>
      <c r="B63" s="97"/>
      <c r="C63" s="97"/>
      <c r="D63" s="97"/>
      <c r="G63" s="612"/>
      <c r="H63" s="98"/>
      <c r="I63" s="98"/>
      <c r="J63" s="99"/>
      <c r="N63" s="99"/>
      <c r="O63" s="613"/>
      <c r="P63" s="613"/>
      <c r="Q63" s="613"/>
      <c r="R63" s="613"/>
      <c r="S63" s="613"/>
      <c r="T63" s="613"/>
      <c r="X63" s="616"/>
    </row>
    <row r="64" spans="1:25" x14ac:dyDescent="0.25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2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3">
        <v>-0.38500000000000001</v>
      </c>
      <c r="P64" s="99" t="s">
        <v>104</v>
      </c>
      <c r="Q64" s="99" t="s">
        <v>104</v>
      </c>
      <c r="R64" s="613">
        <f>VLOOKUP($E64,MIDS!$A$2:$H$17,MIDS!$C$1)</f>
        <v>-0.29149751819322001</v>
      </c>
      <c r="S64" s="99" t="s">
        <v>104</v>
      </c>
      <c r="T64" s="613">
        <f>VLOOKUP($E64,MIDS!$A$2:$I$17,MIDS!$I$1)</f>
        <v>1.59644923256968</v>
      </c>
      <c r="U64" s="614">
        <f>VLOOKUP($E64,MIDS!$A$2:$K$17,MIDS!$K$1)+0.01</f>
        <v>3.0222127726219801E-2</v>
      </c>
      <c r="V64" s="615">
        <f ca="1">(1+$U64/2)^(-($W64-$A$3)/(365.25/2))</f>
        <v>0.99958946063842724</v>
      </c>
      <c r="W64" s="57">
        <v>37292</v>
      </c>
      <c r="X64" s="616">
        <f ca="1">($R64-$O64)*$G64*$I64*$V64*$T64</f>
        <v>-92510.623743945005</v>
      </c>
    </row>
    <row r="65" spans="1:25" x14ac:dyDescent="0.25">
      <c r="A65" s="97"/>
      <c r="B65" s="97"/>
      <c r="C65" s="97"/>
      <c r="D65" s="97"/>
      <c r="E65" s="57">
        <v>37288</v>
      </c>
      <c r="F65" s="57">
        <v>37315</v>
      </c>
      <c r="G65" s="612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3">
        <v>-0.38500000000000001</v>
      </c>
      <c r="P65" s="99" t="s">
        <v>104</v>
      </c>
      <c r="Q65" s="99" t="s">
        <v>104</v>
      </c>
      <c r="R65" s="613">
        <f>VLOOKUP($E65,MIDS!$A$2:$H$17,MIDS!$C$1)</f>
        <v>-0.48</v>
      </c>
      <c r="S65" s="99" t="s">
        <v>104</v>
      </c>
      <c r="T65" s="613">
        <f>VLOOKUP($E65,MIDS!$A$2:$I$17,MIDS!$I$1)</f>
        <v>1.59681326943571</v>
      </c>
      <c r="U65" s="614">
        <f>VLOOKUP($E65,MIDS!$A$2:$K$17,MIDS!$K$1)+0.01</f>
        <v>2.9704021480161998E-2</v>
      </c>
      <c r="V65" s="615">
        <f ca="1">(1+$U65/2)^(-($W65-$A$3)/(365.25/2))</f>
        <v>0.99733954864116547</v>
      </c>
      <c r="W65" s="57">
        <v>37320</v>
      </c>
      <c r="X65" s="616">
        <f ca="1">($R65-$O65)*$G65*$I65*$V65*$T65</f>
        <v>84724.459437491285</v>
      </c>
    </row>
    <row r="66" spans="1:25" x14ac:dyDescent="0.25">
      <c r="A66" s="97"/>
      <c r="B66" s="97"/>
      <c r="C66" s="97"/>
      <c r="D66" s="97"/>
      <c r="E66" s="57">
        <v>37316</v>
      </c>
      <c r="F66" s="57">
        <v>37346</v>
      </c>
      <c r="G66" s="612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3">
        <v>-0.38500000000000001</v>
      </c>
      <c r="P66" s="99" t="s">
        <v>104</v>
      </c>
      <c r="Q66" s="99" t="s">
        <v>104</v>
      </c>
      <c r="R66" s="613">
        <f>VLOOKUP($E66,MIDS!$A$2:$H$17,MIDS!$C$1)</f>
        <v>-0.47</v>
      </c>
      <c r="S66" s="99" t="s">
        <v>104</v>
      </c>
      <c r="T66" s="613">
        <f>VLOOKUP($E66,MIDS!$A$2:$I$17,MIDS!$I$1)</f>
        <v>1.5969193634294601</v>
      </c>
      <c r="U66" s="614">
        <f>VLOOKUP($E66,MIDS!$A$2:$K$17,MIDS!$K$1)+0.01</f>
        <v>2.95478266788003E-2</v>
      </c>
      <c r="V66" s="615">
        <f ca="1">(1+$U66/2)^(-($W66-$A$3)/(365.25/2))</f>
        <v>0.99487361537426189</v>
      </c>
      <c r="W66" s="57">
        <v>37351</v>
      </c>
      <c r="X66" s="618">
        <f ca="1">($R66-$O66)*$G66*$I66*$V66*$T66</f>
        <v>83726.226052338883</v>
      </c>
    </row>
    <row r="67" spans="1:25" x14ac:dyDescent="0.25">
      <c r="A67" s="97"/>
      <c r="B67" s="97"/>
      <c r="C67" s="97"/>
      <c r="D67" s="97"/>
      <c r="G67" s="612"/>
      <c r="H67" s="98"/>
      <c r="I67" s="98"/>
      <c r="J67" s="99"/>
      <c r="N67" s="99"/>
      <c r="O67" s="613"/>
      <c r="P67" s="99"/>
      <c r="Q67" s="99"/>
      <c r="R67" s="613"/>
      <c r="S67" s="99"/>
      <c r="T67" s="613"/>
      <c r="U67" s="614"/>
      <c r="V67" s="615"/>
      <c r="W67" s="57"/>
      <c r="X67" s="617">
        <f ca="1">SUM(X64:X66)</f>
        <v>75940.061745885163</v>
      </c>
      <c r="Y67" s="617">
        <f ca="1">$X67</f>
        <v>75940.061745885163</v>
      </c>
    </row>
    <row r="68" spans="1:25" x14ac:dyDescent="0.25">
      <c r="A68" s="97"/>
      <c r="B68" s="97"/>
      <c r="C68" s="97"/>
      <c r="D68" s="97"/>
      <c r="G68" s="612"/>
      <c r="H68" s="98"/>
      <c r="I68" s="98"/>
      <c r="J68" s="29"/>
      <c r="N68" s="99"/>
      <c r="O68" s="613"/>
      <c r="P68" s="613"/>
      <c r="Q68" s="613"/>
      <c r="R68" s="613"/>
      <c r="S68" s="613"/>
      <c r="T68" s="613"/>
      <c r="X68" s="616"/>
    </row>
    <row r="69" spans="1:25" x14ac:dyDescent="0.25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2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3">
        <v>-0.315</v>
      </c>
      <c r="P69" s="99" t="s">
        <v>104</v>
      </c>
      <c r="Q69" s="99" t="s">
        <v>104</v>
      </c>
      <c r="R69" s="613">
        <f>VLOOKUP($E69,MIDS!$A$2:$H$17,MIDS!$C$1)</f>
        <v>-0.29149751819322001</v>
      </c>
      <c r="S69" s="99" t="s">
        <v>104</v>
      </c>
      <c r="T69" s="613">
        <f>VLOOKUP($E69,MIDS!$A$2:$I$17,MIDS!$I$1)</f>
        <v>1.59644923256968</v>
      </c>
      <c r="U69" s="614">
        <f>VLOOKUP($E69,MIDS!$A$2:$K$17,MIDS!$K$1)+0.01</f>
        <v>3.0222127726219801E-2</v>
      </c>
      <c r="V69" s="615">
        <f t="shared" ref="V69:V78" ca="1" si="18">(1+$U69/2)^(-($W69-$A$3)/(365.25/2))</f>
        <v>0.99958946063842724</v>
      </c>
      <c r="W69" s="57">
        <v>37292</v>
      </c>
      <c r="X69" s="616">
        <f t="shared" ref="X69:X78" ca="1" si="19">($R69-$O69)*$G69*$I69*$V69*$T69</f>
        <v>5812.9843295531309</v>
      </c>
    </row>
    <row r="70" spans="1:25" x14ac:dyDescent="0.25">
      <c r="A70" s="97"/>
      <c r="B70" s="97"/>
      <c r="C70" s="97"/>
      <c r="D70" s="97"/>
      <c r="E70" s="57">
        <v>37288</v>
      </c>
      <c r="F70" s="57">
        <v>37315</v>
      </c>
      <c r="G70" s="612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3">
        <v>-0.315</v>
      </c>
      <c r="P70" s="99" t="s">
        <v>104</v>
      </c>
      <c r="Q70" s="99" t="s">
        <v>104</v>
      </c>
      <c r="R70" s="613">
        <f>VLOOKUP($E70,MIDS!$A$2:$H$17,MIDS!$C$1)</f>
        <v>-0.48</v>
      </c>
      <c r="S70" s="99" t="s">
        <v>104</v>
      </c>
      <c r="T70" s="613">
        <f>VLOOKUP($E70,MIDS!$A$2:$I$17,MIDS!$I$1)</f>
        <v>1.59681326943571</v>
      </c>
      <c r="U70" s="614">
        <f>VLOOKUP($E70,MIDS!$A$2:$K$17,MIDS!$K$1)+0.01</f>
        <v>2.9704021480161998E-2</v>
      </c>
      <c r="V70" s="615">
        <f t="shared" ca="1" si="18"/>
        <v>0.99733954864116547</v>
      </c>
      <c r="W70" s="57">
        <v>37320</v>
      </c>
      <c r="X70" s="616">
        <f t="shared" ca="1" si="19"/>
        <v>-36786.299449118844</v>
      </c>
    </row>
    <row r="71" spans="1:25" x14ac:dyDescent="0.25">
      <c r="A71" s="97"/>
      <c r="B71" s="97"/>
      <c r="C71" s="97"/>
      <c r="D71" s="97"/>
      <c r="E71" s="57">
        <v>37316</v>
      </c>
      <c r="F71" s="57">
        <v>37346</v>
      </c>
      <c r="G71" s="612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3">
        <v>-0.315</v>
      </c>
      <c r="P71" s="99" t="s">
        <v>104</v>
      </c>
      <c r="Q71" s="99" t="s">
        <v>104</v>
      </c>
      <c r="R71" s="613">
        <f>VLOOKUP($E71,MIDS!$A$2:$H$17,MIDS!$C$1)</f>
        <v>-0.47</v>
      </c>
      <c r="S71" s="99" t="s">
        <v>104</v>
      </c>
      <c r="T71" s="613">
        <f>VLOOKUP($E71,MIDS!$A$2:$I$17,MIDS!$I$1)</f>
        <v>1.5969193634294601</v>
      </c>
      <c r="U71" s="614">
        <f>VLOOKUP($E71,MIDS!$A$2:$K$17,MIDS!$K$1)+0.01</f>
        <v>2.95478266788003E-2</v>
      </c>
      <c r="V71" s="615">
        <f t="shared" ca="1" si="18"/>
        <v>0.99487361537426189</v>
      </c>
      <c r="W71" s="57">
        <v>37351</v>
      </c>
      <c r="X71" s="616">
        <f t="shared" ca="1" si="19"/>
        <v>-38167.282955777657</v>
      </c>
    </row>
    <row r="72" spans="1:25" x14ac:dyDescent="0.25">
      <c r="A72" s="97"/>
      <c r="B72" s="97"/>
      <c r="C72" s="97"/>
      <c r="D72" s="97"/>
      <c r="E72" s="57">
        <v>37347</v>
      </c>
      <c r="F72" s="57">
        <v>37376</v>
      </c>
      <c r="G72" s="612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3">
        <v>-0.315</v>
      </c>
      <c r="P72" s="99" t="s">
        <v>104</v>
      </c>
      <c r="Q72" s="99" t="s">
        <v>104</v>
      </c>
      <c r="R72" s="613">
        <f>VLOOKUP($E72,MIDS!$A$2:$H$17,MIDS!$C$1)</f>
        <v>-0.51</v>
      </c>
      <c r="S72" s="99" t="s">
        <v>104</v>
      </c>
      <c r="T72" s="613">
        <f>VLOOKUP($E72,MIDS!$A$2:$I$17,MIDS!$I$1)</f>
        <v>1.5970706148904601</v>
      </c>
      <c r="U72" s="614">
        <f>VLOOKUP($E72,MIDS!$A$2:$K$17,MIDS!$K$1)+0.01</f>
        <v>2.9465203353672899E-2</v>
      </c>
      <c r="V72" s="615">
        <f t="shared" ca="1" si="18"/>
        <v>0.99250047458434332</v>
      </c>
      <c r="W72" s="57">
        <v>37381</v>
      </c>
      <c r="X72" s="616">
        <f t="shared" ca="1" si="19"/>
        <v>-46361.51939347096</v>
      </c>
    </row>
    <row r="73" spans="1:25" x14ac:dyDescent="0.25">
      <c r="A73" s="97"/>
      <c r="B73" s="97"/>
      <c r="C73" s="97"/>
      <c r="D73" s="97"/>
      <c r="E73" s="57">
        <v>37377</v>
      </c>
      <c r="F73" s="57">
        <v>37407</v>
      </c>
      <c r="G73" s="612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3">
        <v>-0.315</v>
      </c>
      <c r="P73" s="99" t="s">
        <v>104</v>
      </c>
      <c r="Q73" s="99" t="s">
        <v>104</v>
      </c>
      <c r="R73" s="613">
        <f>VLOOKUP($E73,MIDS!$A$2:$H$17,MIDS!$C$1)</f>
        <v>-0.51</v>
      </c>
      <c r="S73" s="99" t="s">
        <v>104</v>
      </c>
      <c r="T73" s="613">
        <f>VLOOKUP($E73,MIDS!$A$2:$I$17,MIDS!$I$1)</f>
        <v>1.5970208995271298</v>
      </c>
      <c r="U73" s="614">
        <f>VLOOKUP($E73,MIDS!$A$2:$K$17,MIDS!$K$1)+0.01</f>
        <v>2.9621431119364099E-2</v>
      </c>
      <c r="V73" s="615">
        <f t="shared" ca="1" si="18"/>
        <v>0.98998741855037553</v>
      </c>
      <c r="W73" s="57">
        <v>37412</v>
      </c>
      <c r="X73" s="616">
        <f t="shared" ca="1" si="19"/>
        <v>-47784.113407381512</v>
      </c>
    </row>
    <row r="74" spans="1:25" x14ac:dyDescent="0.25">
      <c r="A74" s="97"/>
      <c r="B74" s="97"/>
      <c r="C74" s="97"/>
      <c r="D74" s="97"/>
      <c r="E74" s="57">
        <v>37408</v>
      </c>
      <c r="F74" s="57">
        <v>37437</v>
      </c>
      <c r="G74" s="612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3">
        <v>-0.315</v>
      </c>
      <c r="P74" s="99" t="s">
        <v>104</v>
      </c>
      <c r="Q74" s="99" t="s">
        <v>104</v>
      </c>
      <c r="R74" s="613">
        <f>VLOOKUP($E74,MIDS!$A$2:$H$17,MIDS!$C$1)</f>
        <v>-0.51</v>
      </c>
      <c r="S74" s="99" t="s">
        <v>104</v>
      </c>
      <c r="T74" s="613">
        <f>VLOOKUP($E74,MIDS!$A$2:$I$17,MIDS!$I$1)</f>
        <v>1.5968376306888898</v>
      </c>
      <c r="U74" s="614">
        <f>VLOOKUP($E74,MIDS!$A$2:$K$17,MIDS!$K$1)+0.01</f>
        <v>2.9782866485935602E-2</v>
      </c>
      <c r="V74" s="615">
        <f t="shared" ca="1" si="18"/>
        <v>0.98753268853850185</v>
      </c>
      <c r="W74" s="57">
        <v>37442</v>
      </c>
      <c r="X74" s="616">
        <f t="shared" ca="1" si="19"/>
        <v>-46122.735517832058</v>
      </c>
    </row>
    <row r="75" spans="1:25" x14ac:dyDescent="0.25">
      <c r="A75" s="97"/>
      <c r="B75" s="97"/>
      <c r="C75" s="97"/>
      <c r="D75" s="97"/>
      <c r="E75" s="57">
        <v>37438</v>
      </c>
      <c r="F75" s="57">
        <v>37468</v>
      </c>
      <c r="G75" s="612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3">
        <v>-0.315</v>
      </c>
      <c r="P75" s="99" t="s">
        <v>104</v>
      </c>
      <c r="Q75" s="99" t="s">
        <v>104</v>
      </c>
      <c r="R75" s="613">
        <f>VLOOKUP($E75,MIDS!$A$2:$H$17,MIDS!$C$1)</f>
        <v>-0.51</v>
      </c>
      <c r="S75" s="99" t="s">
        <v>104</v>
      </c>
      <c r="T75" s="613">
        <f>VLOOKUP($E75,MIDS!$A$2:$I$17,MIDS!$I$1)</f>
        <v>1.5965785466956899</v>
      </c>
      <c r="U75" s="614">
        <f>VLOOKUP($E75,MIDS!$A$2:$K$17,MIDS!$K$1)+0.01</f>
        <v>3.0115677340742698E-2</v>
      </c>
      <c r="V75" s="615">
        <f t="shared" ca="1" si="18"/>
        <v>0.9848934692163317</v>
      </c>
      <c r="W75" s="57">
        <v>37473</v>
      </c>
      <c r="X75" s="616">
        <f t="shared" ca="1" si="19"/>
        <v>-47525.074305311588</v>
      </c>
    </row>
    <row r="76" spans="1:25" x14ac:dyDescent="0.25">
      <c r="A76" s="97"/>
      <c r="B76" s="97"/>
      <c r="C76" s="97"/>
      <c r="D76" s="97"/>
      <c r="E76" s="57">
        <v>37469</v>
      </c>
      <c r="F76" s="57">
        <v>37499</v>
      </c>
      <c r="G76" s="612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3">
        <v>-0.315</v>
      </c>
      <c r="P76" s="99" t="s">
        <v>104</v>
      </c>
      <c r="Q76" s="99" t="s">
        <v>104</v>
      </c>
      <c r="R76" s="613">
        <f>VLOOKUP($E76,MIDS!$A$2:$H$17,MIDS!$C$1)</f>
        <v>-0.51</v>
      </c>
      <c r="S76" s="99" t="s">
        <v>104</v>
      </c>
      <c r="T76" s="613">
        <f>VLOOKUP($E76,MIDS!$A$2:$I$17,MIDS!$I$1)</f>
        <v>1.5961971721563299</v>
      </c>
      <c r="U76" s="614">
        <f>VLOOKUP($E76,MIDS!$A$2:$K$17,MIDS!$K$1)+0.01</f>
        <v>3.0742085948406397E-2</v>
      </c>
      <c r="V76" s="615">
        <f t="shared" ca="1" si="18"/>
        <v>0.98203793263818473</v>
      </c>
      <c r="W76" s="57">
        <v>37504</v>
      </c>
      <c r="X76" s="616">
        <f t="shared" ca="1" si="19"/>
        <v>-47375.963776199795</v>
      </c>
    </row>
    <row r="77" spans="1:25" x14ac:dyDescent="0.25">
      <c r="A77" s="97"/>
      <c r="B77" s="97"/>
      <c r="C77" s="97"/>
      <c r="D77" s="97"/>
      <c r="E77" s="57">
        <v>37500</v>
      </c>
      <c r="F77" s="57">
        <v>37529</v>
      </c>
      <c r="G77" s="612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3">
        <v>-0.315</v>
      </c>
      <c r="P77" s="99" t="s">
        <v>104</v>
      </c>
      <c r="Q77" s="99" t="s">
        <v>104</v>
      </c>
      <c r="R77" s="613">
        <f>VLOOKUP($E77,MIDS!$A$2:$H$17,MIDS!$C$1)</f>
        <v>-0.51</v>
      </c>
      <c r="S77" s="99" t="s">
        <v>104</v>
      </c>
      <c r="T77" s="613">
        <f>VLOOKUP($E77,MIDS!$A$2:$I$17,MIDS!$I$1)</f>
        <v>1.5956986585221398</v>
      </c>
      <c r="U77" s="614">
        <f>VLOOKUP($E77,MIDS!$A$2:$K$17,MIDS!$K$1)+0.01</f>
        <v>3.1368494688978898E-2</v>
      </c>
      <c r="V77" s="615">
        <f t="shared" ca="1" si="18"/>
        <v>0.97917168648141972</v>
      </c>
      <c r="W77" s="57">
        <v>37534</v>
      </c>
      <c r="X77" s="616">
        <f t="shared" ca="1" si="19"/>
        <v>-45699.615425924829</v>
      </c>
    </row>
    <row r="78" spans="1:25" x14ac:dyDescent="0.25">
      <c r="A78" s="97"/>
      <c r="B78" s="97"/>
      <c r="C78" s="97"/>
      <c r="D78" s="97"/>
      <c r="E78" s="57">
        <v>37530</v>
      </c>
      <c r="F78" s="57">
        <v>37560</v>
      </c>
      <c r="G78" s="612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3">
        <v>-0.315</v>
      </c>
      <c r="P78" s="99" t="s">
        <v>104</v>
      </c>
      <c r="Q78" s="99" t="s">
        <v>104</v>
      </c>
      <c r="R78" s="613">
        <f>VLOOKUP($E78,MIDS!$A$2:$H$17,MIDS!$C$1)</f>
        <v>-0.51</v>
      </c>
      <c r="S78" s="99" t="s">
        <v>104</v>
      </c>
      <c r="T78" s="613">
        <f>VLOOKUP($E78,MIDS!$A$2:$I$17,MIDS!$I$1)</f>
        <v>1.5952104403564999</v>
      </c>
      <c r="U78" s="614">
        <f>VLOOKUP($E78,MIDS!$A$2:$K$17,MIDS!$K$1)+0.01</f>
        <v>3.20676251371321E-2</v>
      </c>
      <c r="V78" s="615">
        <f t="shared" ca="1" si="18"/>
        <v>0.97607701527540414</v>
      </c>
      <c r="W78" s="57">
        <v>37565</v>
      </c>
      <c r="X78" s="618">
        <f t="shared" ca="1" si="19"/>
        <v>-47059.285282359553</v>
      </c>
    </row>
    <row r="79" spans="1:25" x14ac:dyDescent="0.25">
      <c r="A79" s="97"/>
      <c r="B79" s="97"/>
      <c r="C79" s="97"/>
      <c r="D79" s="97"/>
      <c r="G79" s="612"/>
      <c r="H79" s="98"/>
      <c r="I79" s="98"/>
      <c r="J79" s="99"/>
      <c r="N79" s="99"/>
      <c r="O79" s="613"/>
      <c r="P79" s="99"/>
      <c r="Q79" s="99"/>
      <c r="R79" s="613"/>
      <c r="S79" s="99"/>
      <c r="T79" s="613"/>
      <c r="U79" s="614"/>
      <c r="V79" s="615"/>
      <c r="W79" s="57"/>
      <c r="X79" s="617">
        <f ca="1">SUM(X69:X78)</f>
        <v>-397068.90518382372</v>
      </c>
      <c r="Y79" s="617">
        <f ca="1">$X79</f>
        <v>-397068.90518382372</v>
      </c>
    </row>
    <row r="80" spans="1:25" x14ac:dyDescent="0.25">
      <c r="A80" s="97"/>
      <c r="B80" s="97"/>
      <c r="C80" s="97"/>
      <c r="D80" s="97"/>
      <c r="G80" s="612"/>
      <c r="H80" s="98"/>
      <c r="I80" s="98"/>
      <c r="N80" s="99"/>
      <c r="O80" s="613"/>
      <c r="P80" s="613"/>
      <c r="Q80" s="613"/>
      <c r="R80" s="613"/>
      <c r="S80" s="613"/>
      <c r="T80" s="613"/>
      <c r="W80" s="57"/>
      <c r="X80" s="616"/>
    </row>
    <row r="81" spans="1:25" x14ac:dyDescent="0.25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2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3">
        <v>-0.38500000000000001</v>
      </c>
      <c r="P81" s="99" t="s">
        <v>104</v>
      </c>
      <c r="Q81" s="99" t="s">
        <v>104</v>
      </c>
      <c r="R81" s="613">
        <f>VLOOKUP($E81,MIDS!$A$2:$H$17,MIDS!$C$1)</f>
        <v>-0.29149751819322001</v>
      </c>
      <c r="S81" s="99" t="s">
        <v>104</v>
      </c>
      <c r="T81" s="613">
        <f>VLOOKUP($E81,MIDS!$A$2:$I$17,MIDS!$I$1)</f>
        <v>1.59644923256968</v>
      </c>
      <c r="U81" s="614">
        <f>VLOOKUP($E81,MIDS!$A$2:$K$17,MIDS!$K$1)+0.01</f>
        <v>3.0222127726219801E-2</v>
      </c>
      <c r="V81" s="615">
        <f t="shared" ref="V81:V92" ca="1" si="22">(1+$U81/2)^(-($W81-$A$3)/(365.25/2))</f>
        <v>0.99958946063842724</v>
      </c>
      <c r="W81" s="57">
        <v>37292</v>
      </c>
      <c r="X81" s="616">
        <f t="shared" ref="X81:X92" ca="1" si="23">($R81-$O81)*$G81*$I81*$V81*$T81</f>
        <v>23127.655928157401</v>
      </c>
    </row>
    <row r="82" spans="1:25" x14ac:dyDescent="0.25">
      <c r="A82" s="97"/>
      <c r="B82" s="97"/>
      <c r="C82" s="97"/>
      <c r="D82" s="97"/>
      <c r="E82" s="57">
        <v>37288</v>
      </c>
      <c r="F82" s="57">
        <v>37315</v>
      </c>
      <c r="G82" s="612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3">
        <v>-0.38500000000000001</v>
      </c>
      <c r="P82" s="99" t="s">
        <v>104</v>
      </c>
      <c r="Q82" s="99" t="s">
        <v>104</v>
      </c>
      <c r="R82" s="613">
        <f>VLOOKUP($E82,MIDS!$A$2:$H$17,MIDS!$C$1)</f>
        <v>-0.48</v>
      </c>
      <c r="S82" s="99" t="s">
        <v>104</v>
      </c>
      <c r="T82" s="613">
        <f>VLOOKUP($E82,MIDS!$A$2:$I$17,MIDS!$I$1)</f>
        <v>1.59681326943571</v>
      </c>
      <c r="U82" s="614">
        <f>VLOOKUP($E82,MIDS!$A$2:$K$17,MIDS!$K$1)+0.01</f>
        <v>2.9704021480161998E-2</v>
      </c>
      <c r="V82" s="615">
        <f t="shared" ca="1" si="22"/>
        <v>0.99733954864116547</v>
      </c>
      <c r="W82" s="57">
        <v>37320</v>
      </c>
      <c r="X82" s="616">
        <f t="shared" ca="1" si="23"/>
        <v>-21181.114852202893</v>
      </c>
    </row>
    <row r="83" spans="1:25" x14ac:dyDescent="0.25">
      <c r="A83" s="97"/>
      <c r="B83" s="97"/>
      <c r="C83" s="97"/>
      <c r="D83" s="97"/>
      <c r="E83" s="57">
        <v>37316</v>
      </c>
      <c r="F83" s="57">
        <v>37346</v>
      </c>
      <c r="G83" s="612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3">
        <v>-0.38500000000000001</v>
      </c>
      <c r="P83" s="99" t="s">
        <v>104</v>
      </c>
      <c r="Q83" s="99" t="s">
        <v>104</v>
      </c>
      <c r="R83" s="613">
        <f>VLOOKUP($E83,MIDS!$A$2:$H$17,MIDS!$C$1)</f>
        <v>-0.47</v>
      </c>
      <c r="S83" s="99" t="s">
        <v>104</v>
      </c>
      <c r="T83" s="613">
        <f>VLOOKUP($E83,MIDS!$A$2:$I$17,MIDS!$I$1)</f>
        <v>1.5969193634294601</v>
      </c>
      <c r="U83" s="614">
        <f>VLOOKUP($E83,MIDS!$A$2:$K$17,MIDS!$K$1)+0.01</f>
        <v>2.95478266788003E-2</v>
      </c>
      <c r="V83" s="615">
        <f t="shared" ca="1" si="22"/>
        <v>0.99487361537426189</v>
      </c>
      <c r="W83" s="57">
        <v>37351</v>
      </c>
      <c r="X83" s="616">
        <f t="shared" ca="1" si="23"/>
        <v>-20931.556505999266</v>
      </c>
    </row>
    <row r="84" spans="1:25" x14ac:dyDescent="0.25">
      <c r="A84" s="97"/>
      <c r="B84" s="97"/>
      <c r="C84" s="97"/>
      <c r="D84" s="97"/>
      <c r="E84" s="57">
        <v>37347</v>
      </c>
      <c r="F84" s="57">
        <v>37376</v>
      </c>
      <c r="G84" s="612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3">
        <v>-0.38500000000000001</v>
      </c>
      <c r="P84" s="99" t="s">
        <v>104</v>
      </c>
      <c r="Q84" s="99" t="s">
        <v>104</v>
      </c>
      <c r="R84" s="613">
        <f>VLOOKUP($E84,MIDS!$A$2:$H$17,MIDS!$C$1)</f>
        <v>-0.51</v>
      </c>
      <c r="S84" s="99" t="s">
        <v>104</v>
      </c>
      <c r="T84" s="613">
        <f>VLOOKUP($E84,MIDS!$A$2:$I$17,MIDS!$I$1)</f>
        <v>1.5970706148904601</v>
      </c>
      <c r="U84" s="614">
        <f>VLOOKUP($E84,MIDS!$A$2:$K$17,MIDS!$K$1)+0.01</f>
        <v>2.9465203353672899E-2</v>
      </c>
      <c r="V84" s="615">
        <f t="shared" ca="1" si="22"/>
        <v>0.99250047458434332</v>
      </c>
      <c r="W84" s="57">
        <v>37381</v>
      </c>
      <c r="X84" s="616">
        <f t="shared" ca="1" si="23"/>
        <v>-29720.500205561588</v>
      </c>
    </row>
    <row r="85" spans="1:25" x14ac:dyDescent="0.25">
      <c r="A85" s="97"/>
      <c r="B85" s="97"/>
      <c r="C85" s="97"/>
      <c r="D85" s="97"/>
      <c r="E85" s="57">
        <v>37377</v>
      </c>
      <c r="F85" s="57">
        <v>37407</v>
      </c>
      <c r="G85" s="612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3">
        <v>-0.38500000000000001</v>
      </c>
      <c r="P85" s="99" t="s">
        <v>104</v>
      </c>
      <c r="Q85" s="99" t="s">
        <v>104</v>
      </c>
      <c r="R85" s="613">
        <f>VLOOKUP($E85,MIDS!$A$2:$H$17,MIDS!$C$1)</f>
        <v>-0.51</v>
      </c>
      <c r="S85" s="99" t="s">
        <v>104</v>
      </c>
      <c r="T85" s="613">
        <f>VLOOKUP($E85,MIDS!$A$2:$I$17,MIDS!$I$1)</f>
        <v>1.5970208995271298</v>
      </c>
      <c r="U85" s="614">
        <f>VLOOKUP($E85,MIDS!$A$2:$K$17,MIDS!$K$1)+0.01</f>
        <v>2.9621431119364099E-2</v>
      </c>
      <c r="V85" s="615">
        <f t="shared" ca="1" si="22"/>
        <v>0.98998741855037553</v>
      </c>
      <c r="W85" s="57">
        <v>37412</v>
      </c>
      <c r="X85" s="616">
        <f t="shared" ca="1" si="23"/>
        <v>-30632.467851057128</v>
      </c>
    </row>
    <row r="86" spans="1:25" x14ac:dyDescent="0.25">
      <c r="A86" s="97"/>
      <c r="B86" s="97"/>
      <c r="C86" s="97"/>
      <c r="D86" s="97"/>
      <c r="E86" s="57">
        <v>37408</v>
      </c>
      <c r="F86" s="57">
        <v>37437</v>
      </c>
      <c r="G86" s="612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3">
        <v>-0.38500000000000001</v>
      </c>
      <c r="P86" s="99" t="s">
        <v>104</v>
      </c>
      <c r="Q86" s="99" t="s">
        <v>104</v>
      </c>
      <c r="R86" s="613">
        <f>VLOOKUP($E86,MIDS!$A$2:$H$17,MIDS!$C$1)</f>
        <v>-0.51</v>
      </c>
      <c r="S86" s="99" t="s">
        <v>104</v>
      </c>
      <c r="T86" s="613">
        <f>VLOOKUP($E86,MIDS!$A$2:$I$17,MIDS!$I$1)</f>
        <v>1.5968376306888898</v>
      </c>
      <c r="U86" s="614">
        <f>VLOOKUP($E86,MIDS!$A$2:$K$17,MIDS!$K$1)+0.01</f>
        <v>2.9782866485935602E-2</v>
      </c>
      <c r="V86" s="615">
        <f t="shared" ca="1" si="22"/>
        <v>0.98753268853850185</v>
      </c>
      <c r="W86" s="57">
        <v>37442</v>
      </c>
      <c r="X86" s="616">
        <f t="shared" ca="1" si="23"/>
        <v>-29567.425493648454</v>
      </c>
    </row>
    <row r="87" spans="1:25" x14ac:dyDescent="0.25">
      <c r="A87" s="97"/>
      <c r="B87" s="97"/>
      <c r="C87" s="97"/>
      <c r="D87" s="97"/>
      <c r="E87" s="57">
        <v>37438</v>
      </c>
      <c r="F87" s="57">
        <v>37468</v>
      </c>
      <c r="G87" s="612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3">
        <v>-0.38500000000000001</v>
      </c>
      <c r="P87" s="99" t="s">
        <v>104</v>
      </c>
      <c r="Q87" s="99" t="s">
        <v>104</v>
      </c>
      <c r="R87" s="613">
        <f>VLOOKUP($E87,MIDS!$A$2:$H$17,MIDS!$C$1)</f>
        <v>-0.51</v>
      </c>
      <c r="S87" s="99" t="s">
        <v>104</v>
      </c>
      <c r="T87" s="613">
        <f>VLOOKUP($E87,MIDS!$A$2:$I$17,MIDS!$I$1)</f>
        <v>1.5965785466956899</v>
      </c>
      <c r="U87" s="614">
        <f>VLOOKUP($E87,MIDS!$A$2:$K$17,MIDS!$K$1)+0.01</f>
        <v>3.0115677340742698E-2</v>
      </c>
      <c r="V87" s="615">
        <f t="shared" ca="1" si="22"/>
        <v>0.9848934692163317</v>
      </c>
      <c r="W87" s="57">
        <v>37473</v>
      </c>
      <c r="X87" s="616">
        <f t="shared" ca="1" si="23"/>
        <v>-30466.408330423692</v>
      </c>
    </row>
    <row r="88" spans="1:25" x14ac:dyDescent="0.25">
      <c r="A88" s="97"/>
      <c r="B88" s="97"/>
      <c r="C88" s="97"/>
      <c r="D88" s="97"/>
      <c r="E88" s="57">
        <v>37469</v>
      </c>
      <c r="F88" s="57">
        <v>37499</v>
      </c>
      <c r="G88" s="612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3">
        <v>-0.38500000000000001</v>
      </c>
      <c r="P88" s="99" t="s">
        <v>104</v>
      </c>
      <c r="Q88" s="99" t="s">
        <v>104</v>
      </c>
      <c r="R88" s="613">
        <f>VLOOKUP($E88,MIDS!$A$2:$H$17,MIDS!$C$1)</f>
        <v>-0.51</v>
      </c>
      <c r="S88" s="99" t="s">
        <v>104</v>
      </c>
      <c r="T88" s="613">
        <f>VLOOKUP($E88,MIDS!$A$2:$I$17,MIDS!$I$1)</f>
        <v>1.5961971721563299</v>
      </c>
      <c r="U88" s="614">
        <f>VLOOKUP($E88,MIDS!$A$2:$K$17,MIDS!$K$1)+0.01</f>
        <v>3.0742085948406397E-2</v>
      </c>
      <c r="V88" s="615">
        <f t="shared" ca="1" si="22"/>
        <v>0.98203793263818473</v>
      </c>
      <c r="W88" s="57">
        <v>37504</v>
      </c>
      <c r="X88" s="616">
        <f t="shared" ca="1" si="23"/>
        <v>-30370.819584215715</v>
      </c>
    </row>
    <row r="89" spans="1:25" x14ac:dyDescent="0.25">
      <c r="A89" s="97"/>
      <c r="B89" s="97"/>
      <c r="C89" s="97"/>
      <c r="D89" s="97"/>
      <c r="E89" s="57">
        <v>37500</v>
      </c>
      <c r="F89" s="57">
        <v>37529</v>
      </c>
      <c r="G89" s="612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3">
        <v>-0.38500000000000001</v>
      </c>
      <c r="P89" s="99" t="s">
        <v>104</v>
      </c>
      <c r="Q89" s="99" t="s">
        <v>104</v>
      </c>
      <c r="R89" s="613">
        <f>VLOOKUP($E89,MIDS!$A$2:$H$17,MIDS!$C$1)</f>
        <v>-0.51</v>
      </c>
      <c r="S89" s="99" t="s">
        <v>104</v>
      </c>
      <c r="T89" s="613">
        <f>VLOOKUP($E89,MIDS!$A$2:$I$17,MIDS!$I$1)</f>
        <v>1.5956986585221398</v>
      </c>
      <c r="U89" s="614">
        <f>VLOOKUP($E89,MIDS!$A$2:$K$17,MIDS!$K$1)+0.01</f>
        <v>3.1368494688978898E-2</v>
      </c>
      <c r="V89" s="615">
        <f t="shared" ca="1" si="22"/>
        <v>0.97917168648141972</v>
      </c>
      <c r="W89" s="57">
        <v>37534</v>
      </c>
      <c r="X89" s="616">
        <f t="shared" ca="1" si="23"/>
        <v>-29296.180268232547</v>
      </c>
    </row>
    <row r="90" spans="1:25" x14ac:dyDescent="0.25">
      <c r="A90" s="97"/>
      <c r="B90" s="97"/>
      <c r="C90" s="97"/>
      <c r="D90" s="97"/>
      <c r="E90" s="57">
        <v>37530</v>
      </c>
      <c r="F90" s="57">
        <v>37560</v>
      </c>
      <c r="G90" s="612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3">
        <v>-0.38500000000000001</v>
      </c>
      <c r="P90" s="99" t="s">
        <v>104</v>
      </c>
      <c r="Q90" s="99" t="s">
        <v>104</v>
      </c>
      <c r="R90" s="613">
        <f>VLOOKUP($E90,MIDS!$A$2:$H$17,MIDS!$C$1)</f>
        <v>-0.51</v>
      </c>
      <c r="S90" s="99" t="s">
        <v>104</v>
      </c>
      <c r="T90" s="613">
        <f>VLOOKUP($E90,MIDS!$A$2:$I$17,MIDS!$I$1)</f>
        <v>1.5952104403564999</v>
      </c>
      <c r="U90" s="614">
        <f>VLOOKUP($E90,MIDS!$A$2:$K$17,MIDS!$K$1)+0.01</f>
        <v>3.20676251371321E-2</v>
      </c>
      <c r="V90" s="615">
        <f t="shared" ca="1" si="22"/>
        <v>0.97607701527540414</v>
      </c>
      <c r="W90" s="57">
        <v>37565</v>
      </c>
      <c r="X90" s="616">
        <f t="shared" ca="1" si="23"/>
        <v>-30167.809774261099</v>
      </c>
    </row>
    <row r="91" spans="1:25" x14ac:dyDescent="0.25">
      <c r="A91" s="97"/>
      <c r="B91" s="97"/>
      <c r="C91" s="97"/>
      <c r="D91" s="97"/>
      <c r="E91" s="57">
        <v>37561</v>
      </c>
      <c r="F91" s="57">
        <v>37590</v>
      </c>
      <c r="G91" s="612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3">
        <v>-0.38500000000000001</v>
      </c>
      <c r="P91" s="99" t="s">
        <v>104</v>
      </c>
      <c r="Q91" s="99" t="s">
        <v>104</v>
      </c>
      <c r="R91" s="613">
        <f>VLOOKUP($E91,MIDS!$A$2:$H$17,MIDS!$C$1)</f>
        <v>-0.35499999999999998</v>
      </c>
      <c r="S91" s="99" t="s">
        <v>104</v>
      </c>
      <c r="T91" s="613">
        <f>VLOOKUP($E91,MIDS!$A$2:$I$17,MIDS!$I$1)</f>
        <v>1.59470017928268</v>
      </c>
      <c r="U91" s="614">
        <f>VLOOKUP($E91,MIDS!$A$2:$K$17,MIDS!$K$1)+0.01</f>
        <v>3.2921416939496899E-2</v>
      </c>
      <c r="V91" s="615">
        <f t="shared" ca="1" si="22"/>
        <v>0.97284039761289243</v>
      </c>
      <c r="W91" s="57">
        <v>37595</v>
      </c>
      <c r="X91" s="616">
        <f t="shared" ca="1" si="23"/>
        <v>6981.2494089166075</v>
      </c>
    </row>
    <row r="92" spans="1:25" x14ac:dyDescent="0.25">
      <c r="A92" s="97"/>
      <c r="B92" s="97"/>
      <c r="C92" s="97"/>
      <c r="D92" s="97"/>
      <c r="E92" s="57">
        <v>37591</v>
      </c>
      <c r="F92" s="57">
        <v>37621</v>
      </c>
      <c r="G92" s="612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3">
        <v>-0.38500000000000001</v>
      </c>
      <c r="P92" s="99" t="s">
        <v>104</v>
      </c>
      <c r="Q92" s="99" t="s">
        <v>104</v>
      </c>
      <c r="R92" s="613">
        <f>VLOOKUP($E92,MIDS!$A$2:$H$17,MIDS!$C$1)</f>
        <v>-0.35499999999999998</v>
      </c>
      <c r="S92" s="99" t="s">
        <v>104</v>
      </c>
      <c r="T92" s="613">
        <f>VLOOKUP($E92,MIDS!$A$2:$I$17,MIDS!$I$1)</f>
        <v>1.5941346928967399</v>
      </c>
      <c r="U92" s="614">
        <f>VLOOKUP($E92,MIDS!$A$2:$K$17,MIDS!$K$1)+0.01</f>
        <v>3.3747667305658501E-2</v>
      </c>
      <c r="V92" s="615">
        <f t="shared" ca="1" si="22"/>
        <v>0.96941649259240725</v>
      </c>
      <c r="W92" s="57">
        <v>37626</v>
      </c>
      <c r="X92" s="618">
        <f t="shared" ca="1" si="23"/>
        <v>7186.0191564564484</v>
      </c>
    </row>
    <row r="93" spans="1:25" x14ac:dyDescent="0.25">
      <c r="A93" s="97"/>
      <c r="B93" s="97"/>
      <c r="C93" s="97"/>
      <c r="D93" s="97"/>
      <c r="G93" s="612"/>
      <c r="H93" s="98"/>
      <c r="I93" s="98"/>
      <c r="J93" s="99"/>
      <c r="K93" s="99"/>
      <c r="L93" s="99"/>
      <c r="M93" s="99"/>
      <c r="N93" s="99"/>
      <c r="O93" s="613"/>
      <c r="P93" s="99"/>
      <c r="Q93" s="99"/>
      <c r="R93" s="613"/>
      <c r="S93" s="99"/>
      <c r="T93" s="613"/>
      <c r="U93" s="614"/>
      <c r="V93" s="615"/>
      <c r="W93" s="57"/>
      <c r="X93" s="617">
        <f ca="1">SUM(X81:X92)</f>
        <v>-215039.3583720719</v>
      </c>
      <c r="Y93" s="617">
        <f ca="1">$X93</f>
        <v>-215039.3583720719</v>
      </c>
    </row>
    <row r="94" spans="1:25" x14ac:dyDescent="0.25">
      <c r="A94" s="97"/>
      <c r="B94" s="97"/>
      <c r="C94" s="97"/>
      <c r="D94" s="97"/>
      <c r="G94" s="612"/>
      <c r="H94" s="98"/>
      <c r="I94" s="98"/>
      <c r="J94" s="29"/>
      <c r="N94" s="99"/>
      <c r="O94" s="613"/>
      <c r="P94" s="613"/>
      <c r="Q94" s="613"/>
      <c r="R94" s="613"/>
      <c r="S94" s="613"/>
      <c r="T94" s="613"/>
      <c r="X94" s="616"/>
    </row>
    <row r="95" spans="1:25" x14ac:dyDescent="0.25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2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3">
        <v>-0.49</v>
      </c>
      <c r="P95" s="99" t="s">
        <v>104</v>
      </c>
      <c r="Q95" s="99" t="s">
        <v>104</v>
      </c>
      <c r="R95" s="613">
        <f>VLOOKUP($E95,MIDS!$A$2:$H$17,MIDS!$C$1)</f>
        <v>-0.35499999999999998</v>
      </c>
      <c r="S95" s="99" t="s">
        <v>104</v>
      </c>
      <c r="T95" s="613">
        <f>VLOOKUP($E95,MIDS!$A$2:$I$17,MIDS!$I$1)</f>
        <v>1.59470017928268</v>
      </c>
      <c r="U95" s="614">
        <f>VLOOKUP($E95,MIDS!$A$2:$K$17,MIDS!$K$1)+0.01</f>
        <v>3.2921416939496899E-2</v>
      </c>
      <c r="V95" s="615">
        <f ca="1">(1+$U95/2)^(-($W95-$A$3)/(365.25/2))</f>
        <v>0.97284039761289243</v>
      </c>
      <c r="W95" s="57">
        <v>37595</v>
      </c>
      <c r="X95" s="616">
        <f ca="1">($R95-$O95)*$G95*$I95*$V95*$T95</f>
        <v>31415.62235855763</v>
      </c>
    </row>
    <row r="96" spans="1:25" x14ac:dyDescent="0.25">
      <c r="A96" s="97"/>
      <c r="B96" s="97"/>
      <c r="C96" s="97"/>
      <c r="D96" s="97"/>
      <c r="E96" s="57">
        <v>37591</v>
      </c>
      <c r="F96" s="57">
        <v>37621</v>
      </c>
      <c r="G96" s="612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3">
        <v>-0.49</v>
      </c>
      <c r="P96" s="99" t="s">
        <v>104</v>
      </c>
      <c r="Q96" s="99" t="s">
        <v>104</v>
      </c>
      <c r="R96" s="613">
        <f>VLOOKUP($E96,MIDS!$A$2:$H$17,MIDS!$C$1)</f>
        <v>-0.35499999999999998</v>
      </c>
      <c r="S96" s="99" t="s">
        <v>104</v>
      </c>
      <c r="T96" s="613">
        <f>VLOOKUP($E96,MIDS!$A$2:$I$17,MIDS!$I$1)</f>
        <v>1.5941346928967399</v>
      </c>
      <c r="U96" s="614">
        <f>VLOOKUP($E96,MIDS!$A$2:$K$17,MIDS!$K$1)+0.01</f>
        <v>3.3747667305658501E-2</v>
      </c>
      <c r="V96" s="615">
        <f ca="1">(1+$U96/2)^(-($W96-$A$3)/(365.25/2))</f>
        <v>0.96941649259240725</v>
      </c>
      <c r="W96" s="57">
        <v>37626</v>
      </c>
      <c r="X96" s="616">
        <f ca="1">($R96-$O96)*$G96*$I96*$V96*$T96</f>
        <v>32337.086223027571</v>
      </c>
    </row>
    <row r="97" spans="1:25" x14ac:dyDescent="0.25">
      <c r="A97" s="97"/>
      <c r="B97" s="97"/>
      <c r="C97" s="97"/>
      <c r="D97" s="97"/>
      <c r="E97" s="57">
        <v>37622</v>
      </c>
      <c r="F97" s="57">
        <v>37652</v>
      </c>
      <c r="G97" s="612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3">
        <v>-0.49</v>
      </c>
      <c r="P97" s="99" t="s">
        <v>104</v>
      </c>
      <c r="Q97" s="99" t="s">
        <v>104</v>
      </c>
      <c r="R97" s="613">
        <f>VLOOKUP($E97,MIDS!$A$2:$H$17,MIDS!$C$1)</f>
        <v>-0.35499999999999998</v>
      </c>
      <c r="S97" s="99" t="s">
        <v>104</v>
      </c>
      <c r="T97" s="613">
        <f>VLOOKUP($E97,MIDS!$A$2:$I$17,MIDS!$I$1)</f>
        <v>1.5935781696143199</v>
      </c>
      <c r="U97" s="614">
        <f>VLOOKUP($E97,MIDS!$A$2:$K$17,MIDS!$K$1)+0.01</f>
        <v>3.46664159768399E-2</v>
      </c>
      <c r="V97" s="615">
        <f ca="1">(1+$U97/2)^(-($W97-$A$3)/(365.25/2))</f>
        <v>0.96578274665950803</v>
      </c>
      <c r="W97" s="57">
        <v>37657</v>
      </c>
      <c r="X97" s="616">
        <f ca="1">($R97-$O97)*$G97*$I97*$V97*$T97</f>
        <v>32204.627603075522</v>
      </c>
    </row>
    <row r="98" spans="1:25" x14ac:dyDescent="0.25">
      <c r="A98" s="97"/>
      <c r="B98" s="97"/>
      <c r="C98" s="97"/>
      <c r="D98" s="97"/>
      <c r="E98" s="57">
        <v>37653</v>
      </c>
      <c r="F98" s="57">
        <v>37680</v>
      </c>
      <c r="G98" s="612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3">
        <v>-0.49</v>
      </c>
      <c r="P98" s="99" t="s">
        <v>104</v>
      </c>
      <c r="Q98" s="99" t="s">
        <v>104</v>
      </c>
      <c r="R98" s="613">
        <f>VLOOKUP($E98,MIDS!$A$2:$H$17,MIDS!$C$1)</f>
        <v>-0.35499999999999998</v>
      </c>
      <c r="S98" s="99" t="s">
        <v>104</v>
      </c>
      <c r="T98" s="613">
        <f>VLOOKUP($E98,MIDS!$A$2:$I$17,MIDS!$I$1)</f>
        <v>1.5930358488979999</v>
      </c>
      <c r="U98" s="614">
        <f>VLOOKUP($E98,MIDS!$A$2:$K$17,MIDS!$K$1)+0.01</f>
        <v>3.5664040568420499E-2</v>
      </c>
      <c r="V98" s="615">
        <f ca="1">(1+$U98/2)^(-($W98-$A$3)/(365.25/2))</f>
        <v>0.9622130230177417</v>
      </c>
      <c r="W98" s="57">
        <v>37685</v>
      </c>
      <c r="X98" s="616">
        <f ca="1">($R98-$O98)*$G98*$I98*$V98*$T98</f>
        <v>28970.673011549286</v>
      </c>
    </row>
    <row r="99" spans="1:25" x14ac:dyDescent="0.25">
      <c r="A99" s="97"/>
      <c r="B99" s="97"/>
      <c r="C99" s="97"/>
      <c r="D99" s="97"/>
      <c r="E99" s="57">
        <v>37681</v>
      </c>
      <c r="F99" s="57">
        <v>37711</v>
      </c>
      <c r="G99" s="612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3">
        <v>-0.49</v>
      </c>
      <c r="P99" s="99" t="s">
        <v>104</v>
      </c>
      <c r="Q99" s="99" t="s">
        <v>104</v>
      </c>
      <c r="R99" s="613">
        <f>VLOOKUP($E99,MIDS!$A$2:$H$17,MIDS!$C$1)</f>
        <v>-0.35499999999999998</v>
      </c>
      <c r="S99" s="99" t="s">
        <v>104</v>
      </c>
      <c r="T99" s="613">
        <f>VLOOKUP($E99,MIDS!$A$2:$I$17,MIDS!$I$1)</f>
        <v>1.5925057567908798</v>
      </c>
      <c r="U99" s="614">
        <f>VLOOKUP($E99,MIDS!$A$2:$K$17,MIDS!$K$1)+0.01</f>
        <v>3.6565121133741899E-2</v>
      </c>
      <c r="V99" s="615">
        <f ca="1">(1+$U99/2)^(-($W99-$A$3)/(365.25/2))</f>
        <v>0.95833368018471865</v>
      </c>
      <c r="W99" s="57">
        <v>37716</v>
      </c>
      <c r="X99" s="618">
        <f ca="1">($R99-$O99)*$G99*$I99*$V99*$T99</f>
        <v>31934.728602696992</v>
      </c>
    </row>
    <row r="100" spans="1:25" x14ac:dyDescent="0.25">
      <c r="A100" s="97"/>
      <c r="B100" s="97"/>
      <c r="C100" s="97"/>
      <c r="D100" s="97"/>
      <c r="G100" s="612"/>
      <c r="H100" s="98"/>
      <c r="I100" s="98"/>
      <c r="J100" s="99"/>
      <c r="K100" s="99"/>
      <c r="L100" s="99"/>
      <c r="M100" s="99"/>
      <c r="N100" s="99"/>
      <c r="O100" s="613"/>
      <c r="P100" s="99"/>
      <c r="Q100" s="99"/>
      <c r="R100" s="613"/>
      <c r="S100" s="99"/>
      <c r="T100" s="613"/>
      <c r="U100" s="614"/>
      <c r="V100" s="615"/>
      <c r="W100" s="57"/>
      <c r="X100" s="617">
        <f ca="1">SUM(X95:X99)</f>
        <v>156862.73779890701</v>
      </c>
      <c r="Y100" s="617">
        <f ca="1">$X100</f>
        <v>156862.73779890701</v>
      </c>
    </row>
    <row r="101" spans="1:25" x14ac:dyDescent="0.25">
      <c r="A101" s="97"/>
      <c r="B101" s="97"/>
      <c r="C101" s="97"/>
      <c r="D101" s="97"/>
      <c r="G101" s="612"/>
      <c r="H101" s="98"/>
      <c r="I101" s="98"/>
      <c r="J101" s="29"/>
      <c r="N101" s="99"/>
      <c r="O101" s="613"/>
      <c r="P101" s="613"/>
      <c r="Q101" s="613"/>
      <c r="R101" s="613"/>
      <c r="S101" s="613"/>
      <c r="T101" s="613"/>
      <c r="X101" s="616"/>
    </row>
    <row r="102" spans="1:25" x14ac:dyDescent="0.25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2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3">
        <f>VLOOKUP($E102,MIDS!$A$2:$H$17,MIDS!$G$1)</f>
        <v>0.01</v>
      </c>
      <c r="T102" s="613">
        <f>VLOOKUP($E102,MIDS!$A$2:$I$17,MIDS!$I$1)</f>
        <v>1.59644923256968</v>
      </c>
      <c r="U102" s="614">
        <f>VLOOKUP($E102,MIDS!$A$2:$K$17,MIDS!$K$1)+0.01</f>
        <v>3.0222127726219801E-2</v>
      </c>
      <c r="V102" s="615">
        <f ca="1">(1+$U102/2)^(-($W102-$A$3)/(365.25/2))</f>
        <v>0.99958946063842724</v>
      </c>
      <c r="W102" s="57">
        <v>37292</v>
      </c>
      <c r="X102" s="616">
        <f ca="1">($S102-$N102)*$G102*$I102*$V102*$T102</f>
        <v>-6447.1186258886546</v>
      </c>
    </row>
    <row r="103" spans="1:25" x14ac:dyDescent="0.25">
      <c r="A103" s="97"/>
      <c r="B103" s="97"/>
      <c r="C103" s="97"/>
      <c r="D103" s="97"/>
      <c r="E103" s="57">
        <v>37288</v>
      </c>
      <c r="F103" s="57">
        <v>37315</v>
      </c>
      <c r="G103" s="612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3">
        <f>VLOOKUP($E103,MIDS!$A$2:$H$17,MIDS!$G$1)</f>
        <v>0.01</v>
      </c>
      <c r="T103" s="613">
        <f>VLOOKUP($E103,MIDS!$A$2:$I$17,MIDS!$I$1)</f>
        <v>1.59681326943571</v>
      </c>
      <c r="U103" s="614">
        <f>VLOOKUP($E103,MIDS!$A$2:$K$17,MIDS!$K$1)+0.01</f>
        <v>2.9704021480161998E-2</v>
      </c>
      <c r="V103" s="615">
        <f ca="1">(1+$U103/2)^(-($W103-$A$3)/(365.25/2))</f>
        <v>0.99733954864116547</v>
      </c>
      <c r="W103" s="57">
        <v>37320</v>
      </c>
      <c r="X103" s="616">
        <f ca="1">($S103-$N103)*$G103*$I103*$V103*$T103</f>
        <v>-5811.4217139208276</v>
      </c>
    </row>
    <row r="104" spans="1:25" x14ac:dyDescent="0.25">
      <c r="A104" s="97"/>
      <c r="B104" s="97"/>
      <c r="C104" s="97"/>
      <c r="D104" s="97"/>
      <c r="E104" s="57">
        <v>37316</v>
      </c>
      <c r="F104" s="57">
        <v>37346</v>
      </c>
      <c r="G104" s="612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3">
        <f>VLOOKUP($E104,MIDS!$A$2:$H$17,MIDS!$G$1)</f>
        <v>0.01</v>
      </c>
      <c r="T104" s="613">
        <f>VLOOKUP($E104,MIDS!$A$2:$I$17,MIDS!$I$1)</f>
        <v>1.5969193634294601</v>
      </c>
      <c r="U104" s="614">
        <f>VLOOKUP($E104,MIDS!$A$2:$K$17,MIDS!$K$1)+0.01</f>
        <v>2.95478266788003E-2</v>
      </c>
      <c r="V104" s="615">
        <f ca="1">(1+$U104/2)^(-($W104-$A$3)/(365.25/2))</f>
        <v>0.99487361537426189</v>
      </c>
      <c r="W104" s="57">
        <v>37351</v>
      </c>
      <c r="X104" s="618">
        <f ca="1">($S104-$N104)*$G104*$I104*$V104*$T104</f>
        <v>-6418.5921497256422</v>
      </c>
    </row>
    <row r="105" spans="1:25" x14ac:dyDescent="0.25">
      <c r="A105" s="97"/>
      <c r="B105" s="97"/>
      <c r="C105" s="97"/>
      <c r="D105" s="97"/>
      <c r="G105" s="612"/>
      <c r="H105" s="98"/>
      <c r="I105" s="98"/>
      <c r="J105" s="99"/>
      <c r="N105" s="99"/>
      <c r="O105" s="99"/>
      <c r="P105" s="99"/>
      <c r="Q105" s="99"/>
      <c r="R105" s="99"/>
      <c r="S105" s="613"/>
      <c r="T105" s="613"/>
      <c r="U105" s="614"/>
      <c r="V105" s="615"/>
      <c r="W105" s="57"/>
      <c r="X105" s="617">
        <f ca="1">SUM(X102:X104)</f>
        <v>-18677.132489535124</v>
      </c>
      <c r="Y105" s="617">
        <f ca="1">$X105</f>
        <v>-18677.132489535124</v>
      </c>
    </row>
    <row r="106" spans="1:25" x14ac:dyDescent="0.25">
      <c r="A106" s="97"/>
      <c r="B106" s="97"/>
      <c r="C106" s="97"/>
      <c r="D106" s="97"/>
      <c r="G106" s="612"/>
      <c r="H106" s="98"/>
      <c r="I106" s="98"/>
      <c r="J106" s="29"/>
      <c r="N106" s="99"/>
      <c r="O106" s="613"/>
      <c r="P106" s="613"/>
      <c r="Q106" s="613"/>
      <c r="R106" s="613"/>
      <c r="S106" s="613"/>
      <c r="T106" s="613"/>
      <c r="X106" s="616"/>
    </row>
    <row r="107" spans="1:25" x14ac:dyDescent="0.25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2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3">
        <f>VLOOKUP($E107,MIDS!$A$2:$H$17,MIDS!$D$1)</f>
        <v>3.4249999999999998</v>
      </c>
      <c r="Q107" s="99" t="s">
        <v>104</v>
      </c>
      <c r="R107" s="99" t="s">
        <v>104</v>
      </c>
      <c r="S107" s="99" t="s">
        <v>104</v>
      </c>
      <c r="T107" s="613">
        <f>VLOOKUP($E107,MIDS!$A$2:$I$17,MIDS!$I$1)</f>
        <v>1.59644923256968</v>
      </c>
      <c r="U107" s="614">
        <f>VLOOKUP($E107,MIDS!$A$2:$K$17,MIDS!$J$1)+0.01</f>
        <v>3.2498996784448397E-2</v>
      </c>
      <c r="V107" s="615">
        <f ca="1">(1+$U107/2)^(-($W107-$A$3)/(365.25/2))</f>
        <v>0.9995587862534242</v>
      </c>
      <c r="W107" s="57">
        <v>37292</v>
      </c>
      <c r="X107" s="616">
        <f ca="1">($P107-$J107)*$G107*$H107*$V107</f>
        <v>-33465.228163764674</v>
      </c>
      <c r="Y107" s="617">
        <f ca="1">$X107</f>
        <v>-33465.228163764674</v>
      </c>
    </row>
    <row r="108" spans="1:25" x14ac:dyDescent="0.25">
      <c r="G108" s="612"/>
      <c r="H108" s="98"/>
      <c r="I108" s="98"/>
      <c r="J108" s="99"/>
      <c r="N108" s="99"/>
      <c r="O108" s="99"/>
      <c r="P108" s="613"/>
      <c r="Q108" s="99"/>
      <c r="R108" s="99"/>
      <c r="S108" s="99"/>
      <c r="T108" s="613"/>
      <c r="U108" s="614"/>
      <c r="V108" s="615"/>
      <c r="W108" s="57"/>
      <c r="X108" s="616"/>
    </row>
    <row r="109" spans="1:25" x14ac:dyDescent="0.25">
      <c r="G109" s="612"/>
      <c r="H109" s="98"/>
      <c r="I109" s="98"/>
      <c r="J109" s="99"/>
      <c r="N109" s="99"/>
      <c r="O109" s="613"/>
      <c r="P109" s="613"/>
      <c r="Q109" s="613"/>
      <c r="R109" s="613"/>
      <c r="S109" s="613"/>
      <c r="T109" s="613"/>
      <c r="X109" s="616"/>
    </row>
    <row r="110" spans="1:25" x14ac:dyDescent="0.25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2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3">
        <f>VLOOKUP($E110,MIDS!$A$2:$H$17,MIDS!$D$1)</f>
        <v>3.4249999999999998</v>
      </c>
      <c r="Q110" s="99" t="s">
        <v>104</v>
      </c>
      <c r="R110" s="99" t="s">
        <v>104</v>
      </c>
      <c r="S110" s="99" t="s">
        <v>104</v>
      </c>
      <c r="T110" s="613">
        <f>VLOOKUP($E110,MIDS!$A$2:$I$17,MIDS!$I$1)</f>
        <v>1.59644923256968</v>
      </c>
      <c r="U110" s="614">
        <f>VLOOKUP($E110,MIDS!$A$2:$K$17,MIDS!$J$1)+0.01</f>
        <v>3.2498996784448397E-2</v>
      </c>
      <c r="V110" s="615">
        <f ca="1">(1+$U110/2)^(-($W110-$A$3)/(365.25/2))</f>
        <v>0.9995587862534242</v>
      </c>
      <c r="W110" s="57">
        <v>37292</v>
      </c>
      <c r="X110" s="616">
        <f ca="1">($P110-$J110)*$G110*$H110*$V110</f>
        <v>457667.98146185535</v>
      </c>
    </row>
    <row r="111" spans="1:25" x14ac:dyDescent="0.25">
      <c r="A111" s="97"/>
      <c r="B111" s="97"/>
      <c r="C111" s="97"/>
      <c r="D111" s="97"/>
      <c r="E111" s="57">
        <v>37288</v>
      </c>
      <c r="F111" s="57">
        <v>37315</v>
      </c>
      <c r="G111" s="612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3">
        <f>VLOOKUP($E111,MIDS!$A$2:$H$17,MIDS!$D$1)</f>
        <v>3.2373481439117771</v>
      </c>
      <c r="Q111" s="99" t="s">
        <v>104</v>
      </c>
      <c r="R111" s="99" t="s">
        <v>104</v>
      </c>
      <c r="S111" s="99" t="s">
        <v>104</v>
      </c>
      <c r="T111" s="613">
        <f>VLOOKUP($E111,MIDS!$A$2:$I$17,MIDS!$I$1)</f>
        <v>1.59681326943571</v>
      </c>
      <c r="U111" s="614">
        <f>VLOOKUP($E111,MIDS!$A$2:$K$17,MIDS!$J$1)+0.01</f>
        <v>3.2357807992756699E-2</v>
      </c>
      <c r="V111" s="615">
        <f ca="1">(1+$U111/2)^(-($W111-$A$3)/(365.25/2))</f>
        <v>0.99710410064753074</v>
      </c>
      <c r="W111" s="57">
        <v>37320</v>
      </c>
      <c r="X111" s="616">
        <f ca="1">($P111-$J111)*$G111*$H111*$V111</f>
        <v>430698.99851336208</v>
      </c>
    </row>
    <row r="112" spans="1:25" x14ac:dyDescent="0.25">
      <c r="A112" s="97"/>
      <c r="B112" s="97"/>
      <c r="C112" s="97"/>
      <c r="D112" s="97"/>
      <c r="E112" s="57">
        <v>37316</v>
      </c>
      <c r="F112" s="57">
        <v>37346</v>
      </c>
      <c r="G112" s="612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3">
        <f>VLOOKUP($E112,MIDS!$A$2:$H$17,MIDS!$D$1)</f>
        <v>3.2693485701305276</v>
      </c>
      <c r="Q112" s="99" t="s">
        <v>104</v>
      </c>
      <c r="R112" s="99" t="s">
        <v>104</v>
      </c>
      <c r="S112" s="99" t="s">
        <v>104</v>
      </c>
      <c r="T112" s="613">
        <f>VLOOKUP($E112,MIDS!$A$2:$I$17,MIDS!$I$1)</f>
        <v>1.5969193634294601</v>
      </c>
      <c r="U112" s="614">
        <f>VLOOKUP($E112,MIDS!$A$2:$K$17,MIDS!$J$1)+0.01</f>
        <v>3.1423231287922598E-2</v>
      </c>
      <c r="V112" s="615">
        <f ca="1">(1+$U112/2)^(-($W112-$A$3)/(365.25/2))</f>
        <v>0.99455164754067327</v>
      </c>
      <c r="W112" s="57">
        <v>37351</v>
      </c>
      <c r="X112" s="618">
        <f ca="1">($P112-$J112)*$G112*$H112*$V112</f>
        <v>472171.53024248191</v>
      </c>
    </row>
    <row r="113" spans="1:25" x14ac:dyDescent="0.25">
      <c r="A113" s="97"/>
      <c r="B113" s="97"/>
      <c r="C113" s="97"/>
      <c r="D113" s="97"/>
      <c r="G113" s="612"/>
      <c r="H113" s="98"/>
      <c r="I113" s="98"/>
      <c r="J113" s="99"/>
      <c r="N113" s="99"/>
      <c r="O113" s="99"/>
      <c r="P113" s="613"/>
      <c r="Q113" s="99"/>
      <c r="R113" s="99"/>
      <c r="S113" s="99"/>
      <c r="T113" s="613"/>
      <c r="U113" s="614"/>
      <c r="V113" s="615"/>
      <c r="W113" s="57"/>
      <c r="X113" s="617">
        <f ca="1">SUM(X110:X112)</f>
        <v>1360538.5102176995</v>
      </c>
      <c r="Y113" s="617">
        <f ca="1">$X113</f>
        <v>1360538.5102176995</v>
      </c>
    </row>
    <row r="114" spans="1:25" x14ac:dyDescent="0.25">
      <c r="A114" s="97"/>
      <c r="B114" s="97"/>
      <c r="C114" s="97"/>
      <c r="D114" s="97"/>
      <c r="G114" s="612"/>
      <c r="H114" s="98"/>
      <c r="I114" s="98"/>
      <c r="J114" s="99"/>
      <c r="N114" s="99"/>
      <c r="O114" s="613"/>
      <c r="P114" s="613"/>
      <c r="Q114" s="613"/>
      <c r="R114" s="613"/>
      <c r="S114" s="613"/>
      <c r="T114" s="613"/>
      <c r="X114" s="616"/>
    </row>
    <row r="115" spans="1:25" x14ac:dyDescent="0.25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2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3">
        <f>VLOOKUP($E115,MIDS!$A$2:$H$17,MIDS!$D$1)</f>
        <v>3.4249999999999998</v>
      </c>
      <c r="Q115" s="99" t="s">
        <v>104</v>
      </c>
      <c r="R115" s="99" t="s">
        <v>104</v>
      </c>
      <c r="S115" s="99" t="s">
        <v>104</v>
      </c>
      <c r="T115" s="613">
        <f>VLOOKUP($E115,MIDS!$A$2:$I$17,MIDS!$I$1)</f>
        <v>1.59644923256968</v>
      </c>
      <c r="U115" s="614">
        <f>VLOOKUP($E115,MIDS!$A$2:$K$17,MIDS!$J$1)+0.01</f>
        <v>3.2498996784448397E-2</v>
      </c>
      <c r="V115" s="615">
        <f ca="1">(1+$U115/2)^(-($W115-$A$3)/(365.25/2))</f>
        <v>0.9995587862534242</v>
      </c>
      <c r="W115" s="57">
        <v>37292</v>
      </c>
      <c r="X115" s="616">
        <f ca="1">($P115-$J115)*$G115*$H115*$V115</f>
        <v>-618951.78941777663</v>
      </c>
    </row>
    <row r="116" spans="1:25" x14ac:dyDescent="0.25">
      <c r="A116" s="97"/>
      <c r="B116" s="97"/>
      <c r="C116" s="97"/>
      <c r="D116" s="97"/>
      <c r="E116" s="57">
        <v>37288</v>
      </c>
      <c r="F116" s="57">
        <v>37315</v>
      </c>
      <c r="G116" s="612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3">
        <f>VLOOKUP($E116,MIDS!$A$2:$H$17,MIDS!$D$1)</f>
        <v>3.2373481439117771</v>
      </c>
      <c r="Q116" s="99" t="s">
        <v>104</v>
      </c>
      <c r="R116" s="99" t="s">
        <v>104</v>
      </c>
      <c r="S116" s="99" t="s">
        <v>104</v>
      </c>
      <c r="T116" s="613">
        <f>VLOOKUP($E116,MIDS!$A$2:$I$17,MIDS!$I$1)</f>
        <v>1.59681326943571</v>
      </c>
      <c r="U116" s="614">
        <f>VLOOKUP($E116,MIDS!$A$2:$K$17,MIDS!$J$1)+0.01</f>
        <v>3.2357807992756699E-2</v>
      </c>
      <c r="V116" s="615">
        <f ca="1">(1+$U116/2)^(-($W116-$A$3)/(365.25/2))</f>
        <v>0.99710410064753074</v>
      </c>
      <c r="W116" s="57">
        <v>37320</v>
      </c>
      <c r="X116" s="616">
        <f ca="1">($P116-$J116)*$G116*$H116*$V116</f>
        <v>-583875.50442012015</v>
      </c>
    </row>
    <row r="117" spans="1:25" x14ac:dyDescent="0.25">
      <c r="A117" s="97"/>
      <c r="B117" s="97"/>
      <c r="C117" s="97"/>
      <c r="D117" s="97"/>
      <c r="E117" s="57">
        <v>37316</v>
      </c>
      <c r="F117" s="57">
        <v>37346</v>
      </c>
      <c r="G117" s="612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3">
        <f>VLOOKUP($E117,MIDS!$A$2:$H$17,MIDS!$D$1)</f>
        <v>3.2693485701305276</v>
      </c>
      <c r="Q117" s="99" t="s">
        <v>104</v>
      </c>
      <c r="R117" s="99" t="s">
        <v>104</v>
      </c>
      <c r="S117" s="99" t="s">
        <v>104</v>
      </c>
      <c r="T117" s="613">
        <f>VLOOKUP($E117,MIDS!$A$2:$I$17,MIDS!$I$1)</f>
        <v>1.5969193634294601</v>
      </c>
      <c r="U117" s="614">
        <f>VLOOKUP($E117,MIDS!$A$2:$K$17,MIDS!$J$1)+0.01</f>
        <v>3.1423231287922598E-2</v>
      </c>
      <c r="V117" s="615">
        <f ca="1">(1+$U117/2)^(-($W117-$A$3)/(365.25/2))</f>
        <v>0.99455164754067327</v>
      </c>
      <c r="W117" s="57">
        <v>37351</v>
      </c>
      <c r="X117" s="618">
        <f ca="1">($P117-$J117)*$G117*$H117*$V117</f>
        <v>-639845.76878127898</v>
      </c>
    </row>
    <row r="118" spans="1:25" x14ac:dyDescent="0.25">
      <c r="A118" s="97"/>
      <c r="B118" s="97"/>
      <c r="C118" s="97"/>
      <c r="D118" s="97"/>
      <c r="G118" s="612"/>
      <c r="H118" s="98"/>
      <c r="I118" s="98"/>
      <c r="J118" s="99"/>
      <c r="N118" s="99"/>
      <c r="O118" s="99"/>
      <c r="P118" s="613"/>
      <c r="Q118" s="99"/>
      <c r="R118" s="99"/>
      <c r="S118" s="99"/>
      <c r="T118" s="613"/>
      <c r="U118" s="614"/>
      <c r="V118" s="615"/>
      <c r="W118" s="57"/>
      <c r="X118" s="617">
        <f ca="1">SUM(X115:X117)</f>
        <v>-1842673.0626191758</v>
      </c>
      <c r="Y118" s="617">
        <f ca="1">$X118</f>
        <v>-1842673.0626191758</v>
      </c>
    </row>
    <row r="119" spans="1:25" x14ac:dyDescent="0.25">
      <c r="A119" s="97"/>
      <c r="B119" s="97"/>
      <c r="C119" s="97"/>
      <c r="D119" s="97"/>
      <c r="G119" s="612"/>
      <c r="H119" s="98"/>
      <c r="I119" s="98"/>
      <c r="J119" s="99"/>
      <c r="N119" s="99"/>
      <c r="O119" s="613"/>
      <c r="P119" s="613"/>
      <c r="Q119" s="613"/>
      <c r="R119" s="613"/>
      <c r="S119" s="613"/>
      <c r="T119" s="613"/>
      <c r="X119" s="616"/>
    </row>
    <row r="120" spans="1:25" x14ac:dyDescent="0.25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2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3">
        <f>VLOOKUP($E120,MIDS!$A$2:$H$17,MIDS!$D$1)</f>
        <v>3.4249999999999998</v>
      </c>
      <c r="Q120" s="99" t="s">
        <v>104</v>
      </c>
      <c r="R120" s="99" t="s">
        <v>104</v>
      </c>
      <c r="S120" s="99" t="s">
        <v>104</v>
      </c>
      <c r="T120" s="613">
        <f>VLOOKUP($E120,MIDS!$A$2:$I$17,MIDS!$I$1)</f>
        <v>1.59644923256968</v>
      </c>
      <c r="U120" s="614">
        <f>VLOOKUP($E120,MIDS!$A$2:$K$17,MIDS!$J$1)+0.01</f>
        <v>3.2498996784448397E-2</v>
      </c>
      <c r="V120" s="615">
        <f ca="1">(1+$U120/2)^(-($W120-$A$3)/(365.25/2))</f>
        <v>0.9995587862534242</v>
      </c>
      <c r="W120" s="57">
        <v>37292</v>
      </c>
      <c r="X120" s="616">
        <f ca="1">($P120-$J120)*$G120*$H120*$V120</f>
        <v>-487383.86461838341</v>
      </c>
    </row>
    <row r="121" spans="1:25" x14ac:dyDescent="0.25">
      <c r="A121" s="97"/>
      <c r="B121" s="97"/>
      <c r="C121" s="97"/>
      <c r="D121" s="97"/>
      <c r="E121" s="57">
        <v>37288</v>
      </c>
      <c r="F121" s="57">
        <v>37315</v>
      </c>
      <c r="G121" s="612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3">
        <f>VLOOKUP($E121,MIDS!$A$2:$H$17,MIDS!$D$1)</f>
        <v>3.2373481439117771</v>
      </c>
      <c r="Q121" s="99" t="s">
        <v>104</v>
      </c>
      <c r="R121" s="99" t="s">
        <v>104</v>
      </c>
      <c r="S121" s="99" t="s">
        <v>104</v>
      </c>
      <c r="T121" s="613">
        <f>VLOOKUP($E121,MIDS!$A$2:$I$17,MIDS!$I$1)</f>
        <v>1.59681326943571</v>
      </c>
      <c r="U121" s="614">
        <f>VLOOKUP($E121,MIDS!$A$2:$K$17,MIDS!$J$1)+0.01</f>
        <v>3.2357807992756699E-2</v>
      </c>
      <c r="V121" s="615">
        <f ca="1">(1+$U121/2)^(-($W121-$A$3)/(365.25/2))</f>
        <v>0.99710410064753074</v>
      </c>
      <c r="W121" s="57">
        <v>37320</v>
      </c>
      <c r="X121" s="616">
        <f ca="1">($P121-$J121)*$G121*$H121*$V121</f>
        <v>-461140.56315386354</v>
      </c>
    </row>
    <row r="122" spans="1:25" x14ac:dyDescent="0.25">
      <c r="A122" s="97"/>
      <c r="B122" s="97"/>
      <c r="C122" s="97"/>
      <c r="D122" s="97"/>
      <c r="E122" s="57">
        <v>37316</v>
      </c>
      <c r="F122" s="57">
        <v>37346</v>
      </c>
      <c r="G122" s="612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3">
        <f>VLOOKUP($E122,MIDS!$A$2:$H$17,MIDS!$D$1)</f>
        <v>3.2693485701305276</v>
      </c>
      <c r="Q122" s="99" t="s">
        <v>104</v>
      </c>
      <c r="R122" s="99" t="s">
        <v>104</v>
      </c>
      <c r="S122" s="99" t="s">
        <v>104</v>
      </c>
      <c r="T122" s="613">
        <f>VLOOKUP($E122,MIDS!$A$2:$I$17,MIDS!$I$1)</f>
        <v>1.5969193634294601</v>
      </c>
      <c r="U122" s="614">
        <f>VLOOKUP($E122,MIDS!$A$2:$K$17,MIDS!$J$1)+0.01</f>
        <v>3.1423231287922598E-2</v>
      </c>
      <c r="V122" s="615">
        <f ca="1">(1+$U122/2)^(-($W122-$A$3)/(365.25/2))</f>
        <v>0.99455164754067327</v>
      </c>
      <c r="W122" s="57">
        <v>37351</v>
      </c>
      <c r="X122" s="618">
        <f ca="1">($P122-$J122)*$G122*$H122*$V122</f>
        <v>-505097.78964882536</v>
      </c>
    </row>
    <row r="123" spans="1:25" x14ac:dyDescent="0.25">
      <c r="A123" s="97"/>
      <c r="B123" s="97"/>
      <c r="C123" s="97"/>
      <c r="D123" s="97"/>
      <c r="G123" s="612"/>
      <c r="H123" s="98"/>
      <c r="I123" s="98"/>
      <c r="J123" s="99"/>
      <c r="N123" s="99"/>
      <c r="O123" s="99"/>
      <c r="P123" s="613"/>
      <c r="Q123" s="99"/>
      <c r="R123" s="99"/>
      <c r="S123" s="99"/>
      <c r="T123" s="613"/>
      <c r="U123" s="614"/>
      <c r="V123" s="615"/>
      <c r="W123" s="57"/>
      <c r="X123" s="617">
        <f ca="1">SUM(X120:X122)</f>
        <v>-1453622.2174210723</v>
      </c>
      <c r="Y123" s="617">
        <f ca="1">$X123</f>
        <v>-1453622.2174210723</v>
      </c>
    </row>
    <row r="124" spans="1:25" x14ac:dyDescent="0.25">
      <c r="A124" s="97"/>
      <c r="B124" s="97"/>
      <c r="C124" s="97"/>
      <c r="D124" s="97"/>
      <c r="G124" s="612"/>
      <c r="H124" s="98"/>
      <c r="I124" s="98"/>
      <c r="J124" s="99"/>
      <c r="N124" s="99"/>
      <c r="O124" s="613"/>
      <c r="P124" s="613"/>
      <c r="Q124" s="613"/>
      <c r="R124" s="613"/>
      <c r="S124" s="613"/>
      <c r="T124" s="613"/>
      <c r="X124" s="616"/>
    </row>
    <row r="125" spans="1:25" x14ac:dyDescent="0.25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2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3">
        <f>VLOOKUP($E125,MIDS!$A$2:$H$17,MIDS!$D$1)</f>
        <v>3.4249999999999998</v>
      </c>
      <c r="Q125" s="99" t="s">
        <v>104</v>
      </c>
      <c r="R125" s="99" t="s">
        <v>104</v>
      </c>
      <c r="S125" s="99" t="s">
        <v>104</v>
      </c>
      <c r="T125" s="613">
        <f>VLOOKUP($E125,MIDS!$A$2:$I$17,MIDS!$I$1)</f>
        <v>1.59644923256968</v>
      </c>
      <c r="U125" s="614">
        <f>VLOOKUP($E125,MIDS!$A$2:$K$17,MIDS!$J$1)+0.01</f>
        <v>3.2498996784448397E-2</v>
      </c>
      <c r="V125" s="615">
        <f ca="1">(1+$U125/2)^(-($W125-$A$3)/(365.25/2))</f>
        <v>0.9995587862534242</v>
      </c>
      <c r="W125" s="57">
        <v>37292</v>
      </c>
      <c r="X125" s="616">
        <f ca="1">($P125-$J125)*$G125*$H125*$V125</f>
        <v>-389885.40126904502</v>
      </c>
    </row>
    <row r="126" spans="1:25" x14ac:dyDescent="0.25">
      <c r="A126" s="97"/>
      <c r="B126" s="97"/>
      <c r="C126" s="97"/>
      <c r="D126" s="97"/>
      <c r="E126" s="57">
        <v>37288</v>
      </c>
      <c r="F126" s="57">
        <v>37315</v>
      </c>
      <c r="G126" s="612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3">
        <f>VLOOKUP($E126,MIDS!$A$2:$H$17,MIDS!$D$1)</f>
        <v>3.2373481439117771</v>
      </c>
      <c r="Q126" s="99" t="s">
        <v>104</v>
      </c>
      <c r="R126" s="99" t="s">
        <v>104</v>
      </c>
      <c r="S126" s="99" t="s">
        <v>104</v>
      </c>
      <c r="T126" s="613">
        <f>VLOOKUP($E126,MIDS!$A$2:$I$17,MIDS!$I$1)</f>
        <v>1.59681326943571</v>
      </c>
      <c r="U126" s="614">
        <f>VLOOKUP($E126,MIDS!$A$2:$K$17,MIDS!$J$1)+0.01</f>
        <v>3.2357807992756699E-2</v>
      </c>
      <c r="V126" s="615">
        <f ca="1">(1+$U126/2)^(-($W126-$A$3)/(365.25/2))</f>
        <v>0.99710410064753074</v>
      </c>
      <c r="W126" s="57">
        <v>37320</v>
      </c>
      <c r="X126" s="616">
        <f ca="1">($P126-$J126)*$G126*$H126*$V126</f>
        <v>-369626.37234870088</v>
      </c>
    </row>
    <row r="127" spans="1:25" x14ac:dyDescent="0.25">
      <c r="A127" s="97"/>
      <c r="B127" s="97"/>
      <c r="C127" s="97"/>
      <c r="D127" s="97"/>
      <c r="E127" s="57">
        <v>37316</v>
      </c>
      <c r="F127" s="57">
        <v>37346</v>
      </c>
      <c r="G127" s="612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3">
        <f>VLOOKUP($E127,MIDS!$A$2:$H$17,MIDS!$D$1)</f>
        <v>3.2693485701305276</v>
      </c>
      <c r="Q127" s="99" t="s">
        <v>104</v>
      </c>
      <c r="R127" s="99" t="s">
        <v>104</v>
      </c>
      <c r="S127" s="99" t="s">
        <v>104</v>
      </c>
      <c r="T127" s="613">
        <f>VLOOKUP($E127,MIDS!$A$2:$I$17,MIDS!$I$1)</f>
        <v>1.5969193634294601</v>
      </c>
      <c r="U127" s="614">
        <f>VLOOKUP($E127,MIDS!$A$2:$K$17,MIDS!$J$1)+0.01</f>
        <v>3.1423231287922598E-2</v>
      </c>
      <c r="V127" s="615">
        <f ca="1">(1+$U127/2)^(-($W127-$A$3)/(365.25/2))</f>
        <v>0.99455164754067327</v>
      </c>
      <c r="W127" s="57">
        <v>37351</v>
      </c>
      <c r="X127" s="618">
        <f ca="1">($P127-$J127)*$G127*$H127*$V127</f>
        <v>-404728.49664362997</v>
      </c>
    </row>
    <row r="128" spans="1:25" x14ac:dyDescent="0.25">
      <c r="A128" s="97"/>
      <c r="B128" s="97"/>
      <c r="C128" s="97"/>
      <c r="D128" s="97"/>
      <c r="G128" s="612"/>
      <c r="H128" s="98"/>
      <c r="I128" s="98"/>
      <c r="J128" s="99"/>
      <c r="N128" s="99"/>
      <c r="O128" s="613"/>
      <c r="P128" s="613"/>
      <c r="Q128" s="613"/>
      <c r="R128" s="613"/>
      <c r="S128" s="613"/>
      <c r="T128" s="613"/>
      <c r="X128" s="617">
        <f ca="1">SUM(X125:X127)</f>
        <v>-1164240.2702613757</v>
      </c>
      <c r="Y128" s="617">
        <f ca="1">$X128</f>
        <v>-1164240.2702613757</v>
      </c>
    </row>
    <row r="129" spans="1:25" x14ac:dyDescent="0.25">
      <c r="A129" s="97"/>
      <c r="B129" s="97"/>
      <c r="C129" s="97"/>
      <c r="D129" s="97"/>
      <c r="G129" s="612"/>
      <c r="H129" s="98"/>
      <c r="I129" s="98"/>
      <c r="J129" s="99"/>
      <c r="N129" s="99"/>
      <c r="O129" s="613"/>
      <c r="P129" s="613"/>
      <c r="Q129" s="613"/>
      <c r="R129" s="613"/>
      <c r="S129" s="613"/>
      <c r="T129" s="613"/>
      <c r="X129" s="616"/>
    </row>
    <row r="130" spans="1:25" x14ac:dyDescent="0.25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2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3">
        <f>VLOOKUP($E130,MIDS!$A$2:$H$17,MIDS!$D$1)</f>
        <v>3.4249999999999998</v>
      </c>
      <c r="Q130" s="99" t="s">
        <v>104</v>
      </c>
      <c r="R130" s="99" t="s">
        <v>104</v>
      </c>
      <c r="S130" s="99" t="s">
        <v>104</v>
      </c>
      <c r="T130" s="613">
        <f>VLOOKUP($E130,MIDS!$A$2:$I$17,MIDS!$I$1)</f>
        <v>1.59644923256968</v>
      </c>
      <c r="U130" s="614">
        <f>VLOOKUP($E130,MIDS!$A$2:$K$17,MIDS!$J$1)+0.01</f>
        <v>3.2498996784448397E-2</v>
      </c>
      <c r="V130" s="615">
        <f ca="1">(1+$U130/2)^(-($W130-$A$3)/(365.25/2))</f>
        <v>0.9995587862534242</v>
      </c>
      <c r="W130" s="57">
        <v>37292</v>
      </c>
      <c r="X130" s="616">
        <f ca="1">($P130-$J130)*$G130*$H130*$V130</f>
        <v>106902.81218980371</v>
      </c>
    </row>
    <row r="131" spans="1:25" x14ac:dyDescent="0.25">
      <c r="A131" s="97"/>
      <c r="B131" s="97"/>
      <c r="C131" s="97"/>
      <c r="D131" s="97"/>
      <c r="E131" s="57">
        <v>37288</v>
      </c>
      <c r="F131" s="57">
        <v>37315</v>
      </c>
      <c r="G131" s="612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3">
        <f>VLOOKUP($E131,MIDS!$A$2:$H$17,MIDS!$D$1)</f>
        <v>3.2373481439117771</v>
      </c>
      <c r="Q131" s="99" t="s">
        <v>104</v>
      </c>
      <c r="R131" s="99" t="s">
        <v>104</v>
      </c>
      <c r="S131" s="99" t="s">
        <v>104</v>
      </c>
      <c r="T131" s="613">
        <f>VLOOKUP($E131,MIDS!$A$2:$I$17,MIDS!$I$1)</f>
        <v>1.59681326943571</v>
      </c>
      <c r="U131" s="614">
        <f>VLOOKUP($E131,MIDS!$A$2:$K$17,MIDS!$J$1)+0.01</f>
        <v>3.2357807992756699E-2</v>
      </c>
      <c r="V131" s="615">
        <f ca="1">(1+$U131/2)^(-($W131-$A$3)/(365.25/2))</f>
        <v>0.99710410064753074</v>
      </c>
      <c r="W131" s="57">
        <v>37320</v>
      </c>
      <c r="X131" s="616">
        <f ca="1">($P131-$J131)*$G131*$H131*$V131</f>
        <v>109417.84658652957</v>
      </c>
    </row>
    <row r="132" spans="1:25" x14ac:dyDescent="0.25">
      <c r="A132" s="97"/>
      <c r="B132" s="97"/>
      <c r="C132" s="97"/>
      <c r="D132" s="97"/>
      <c r="E132" s="57">
        <v>37316</v>
      </c>
      <c r="F132" s="57">
        <v>37346</v>
      </c>
      <c r="G132" s="612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3">
        <f>VLOOKUP($E132,MIDS!$A$2:$H$17,MIDS!$D$1)</f>
        <v>3.2693485701305276</v>
      </c>
      <c r="Q132" s="99" t="s">
        <v>104</v>
      </c>
      <c r="R132" s="99" t="s">
        <v>104</v>
      </c>
      <c r="S132" s="99" t="s">
        <v>104</v>
      </c>
      <c r="T132" s="613">
        <f>VLOOKUP($E132,MIDS!$A$2:$I$17,MIDS!$I$1)</f>
        <v>1.5969193634294601</v>
      </c>
      <c r="U132" s="614">
        <f>VLOOKUP($E132,MIDS!$A$2:$K$17,MIDS!$J$1)+0.01</f>
        <v>3.1423231287922598E-2</v>
      </c>
      <c r="V132" s="615">
        <f ca="1">(1+$U132/2)^(-($W132-$A$3)/(365.25/2))</f>
        <v>0.99455164754067327</v>
      </c>
      <c r="W132" s="57">
        <v>37351</v>
      </c>
      <c r="X132" s="618">
        <f ca="1">($P132-$J132)*$G132*$H132*$V132</f>
        <v>118364.56112092774</v>
      </c>
    </row>
    <row r="133" spans="1:25" x14ac:dyDescent="0.25">
      <c r="A133" s="97"/>
      <c r="B133" s="97"/>
      <c r="C133" s="97"/>
      <c r="D133" s="97"/>
      <c r="G133" s="612"/>
      <c r="H133" s="98"/>
      <c r="I133" s="98"/>
      <c r="J133" s="99"/>
      <c r="N133" s="99"/>
      <c r="O133" s="99"/>
      <c r="P133" s="613"/>
      <c r="Q133" s="99"/>
      <c r="R133" s="99"/>
      <c r="S133" s="99"/>
      <c r="T133" s="613"/>
      <c r="U133" s="614"/>
      <c r="V133" s="615"/>
      <c r="W133" s="57"/>
      <c r="X133" s="617">
        <f ca="1">SUM(X130:X132)</f>
        <v>334685.21989726101</v>
      </c>
      <c r="Y133" s="617">
        <f ca="1">$X133</f>
        <v>334685.21989726101</v>
      </c>
    </row>
    <row r="134" spans="1:25" x14ac:dyDescent="0.25">
      <c r="A134" s="97"/>
      <c r="B134" s="97"/>
      <c r="C134" s="97"/>
      <c r="D134" s="97"/>
      <c r="G134" s="612"/>
      <c r="H134" s="98"/>
      <c r="I134" s="98"/>
      <c r="J134" s="99"/>
      <c r="N134" s="99"/>
      <c r="O134" s="613"/>
      <c r="P134" s="613"/>
      <c r="Q134" s="613"/>
      <c r="R134" s="613"/>
      <c r="S134" s="613"/>
      <c r="T134" s="613"/>
      <c r="X134" s="616"/>
    </row>
    <row r="135" spans="1:25" x14ac:dyDescent="0.25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2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3">
        <f>VLOOKUP($E135,MIDS!$A$2:$H$17,MIDS!$D$1)</f>
        <v>3.4249999999999998</v>
      </c>
      <c r="Q135" s="99" t="s">
        <v>104</v>
      </c>
      <c r="R135" s="99" t="s">
        <v>104</v>
      </c>
      <c r="S135" s="99" t="s">
        <v>104</v>
      </c>
      <c r="T135" s="613">
        <f>VLOOKUP($E135,MIDS!$A$2:$I$17,MIDS!$I$1)</f>
        <v>1.59644923256968</v>
      </c>
      <c r="U135" s="614">
        <f>VLOOKUP($E135,MIDS!$A$2:$K$17,MIDS!$J$1)+0.01</f>
        <v>3.2498996784448397E-2</v>
      </c>
      <c r="V135" s="615">
        <f ca="1">(1+$U135/2)^(-($W135-$A$3)/(365.25/2))</f>
        <v>0.9995587862534242</v>
      </c>
      <c r="W135" s="57">
        <v>37292</v>
      </c>
      <c r="X135" s="616">
        <f ca="1">($P135-$J135)*$G135*$H135*$V135</f>
        <v>-190565.88259921537</v>
      </c>
    </row>
    <row r="136" spans="1:25" x14ac:dyDescent="0.25">
      <c r="E136" s="57">
        <v>37288</v>
      </c>
      <c r="F136" s="57">
        <v>37315</v>
      </c>
      <c r="G136" s="612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3">
        <f>VLOOKUP($E136,MIDS!$A$2:$H$17,MIDS!$D$1)</f>
        <v>3.2373481439117771</v>
      </c>
      <c r="Q136" s="99" t="s">
        <v>104</v>
      </c>
      <c r="R136" s="99" t="s">
        <v>104</v>
      </c>
      <c r="S136" s="99" t="s">
        <v>104</v>
      </c>
      <c r="T136" s="613">
        <f>VLOOKUP($E136,MIDS!$A$2:$I$17,MIDS!$I$1)</f>
        <v>1.59681326943571</v>
      </c>
      <c r="U136" s="614">
        <f>VLOOKUP($E136,MIDS!$A$2:$K$17,MIDS!$J$1)+0.01</f>
        <v>3.2357807992756699E-2</v>
      </c>
      <c r="V136" s="615">
        <f ca="1">(1+$U136/2)^(-($W136-$A$3)/(365.25/2))</f>
        <v>0.99710410064753074</v>
      </c>
      <c r="W136" s="57">
        <v>37320</v>
      </c>
      <c r="X136" s="616">
        <f ca="1">($P136-$J136)*$G136*$H136*$V136</f>
        <v>-197896.50705946106</v>
      </c>
    </row>
    <row r="137" spans="1:25" x14ac:dyDescent="0.25">
      <c r="E137" s="57">
        <v>37316</v>
      </c>
      <c r="F137" s="57">
        <v>37346</v>
      </c>
      <c r="G137" s="612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3">
        <f>VLOOKUP($E137,MIDS!$A$2:$H$17,MIDS!$D$1)</f>
        <v>3.2693485701305276</v>
      </c>
      <c r="Q137" s="99" t="s">
        <v>104</v>
      </c>
      <c r="R137" s="99" t="s">
        <v>104</v>
      </c>
      <c r="S137" s="99" t="s">
        <v>104</v>
      </c>
      <c r="T137" s="613">
        <f>VLOOKUP($E137,MIDS!$A$2:$I$17,MIDS!$I$1)</f>
        <v>1.5969193634294601</v>
      </c>
      <c r="U137" s="614">
        <f>VLOOKUP($E137,MIDS!$A$2:$K$17,MIDS!$J$1)+0.01</f>
        <v>3.1423231287922598E-2</v>
      </c>
      <c r="V137" s="615">
        <f ca="1">(1+$U137/2)^(-($W137-$A$3)/(365.25/2))</f>
        <v>0.99455164754067327</v>
      </c>
      <c r="W137" s="57">
        <v>37351</v>
      </c>
      <c r="X137" s="618">
        <f ca="1">($P137-$J137)*$G137*$H137*$V137</f>
        <v>-213605.79643653496</v>
      </c>
    </row>
    <row r="138" spans="1:25" x14ac:dyDescent="0.25">
      <c r="G138" s="612"/>
      <c r="H138" s="98"/>
      <c r="I138" s="98"/>
      <c r="J138" s="99"/>
      <c r="N138" s="99"/>
      <c r="O138" s="613"/>
      <c r="P138" s="613"/>
      <c r="Q138" s="613"/>
      <c r="R138" s="613"/>
      <c r="S138" s="613"/>
      <c r="T138" s="613"/>
      <c r="X138" s="617">
        <f ca="1">SUM(X135:X137)</f>
        <v>-602068.18609521142</v>
      </c>
      <c r="Y138" s="617">
        <f ca="1">$X138</f>
        <v>-602068.18609521142</v>
      </c>
    </row>
    <row r="139" spans="1:25" x14ac:dyDescent="0.25">
      <c r="G139" s="612"/>
      <c r="H139" s="98"/>
      <c r="I139" s="98"/>
      <c r="J139" s="99"/>
      <c r="N139" s="99"/>
      <c r="O139" s="613"/>
      <c r="P139" s="613"/>
      <c r="Q139" s="613"/>
      <c r="R139" s="613"/>
      <c r="S139" s="613"/>
      <c r="T139" s="613"/>
      <c r="X139" s="616"/>
    </row>
    <row r="140" spans="1:25" x14ac:dyDescent="0.25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2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3">
        <f>VLOOKUP($E140,MIDS!$A$2:$H$17,MIDS!$D$1)</f>
        <v>3.4249999999999998</v>
      </c>
      <c r="Q140" s="99" t="s">
        <v>104</v>
      </c>
      <c r="R140" s="99" t="s">
        <v>104</v>
      </c>
      <c r="S140" s="99" t="s">
        <v>104</v>
      </c>
      <c r="T140" s="613">
        <f>VLOOKUP($E140,MIDS!$A$2:$I$17,MIDS!$I$1)</f>
        <v>1.59644923256968</v>
      </c>
      <c r="U140" s="614">
        <f>VLOOKUP($E140,MIDS!$A$2:$K$17,MIDS!$J$1)+0.01</f>
        <v>3.2498996784448397E-2</v>
      </c>
      <c r="V140" s="615">
        <f t="shared" ref="V140:V149" ca="1" si="26">(1+$U140/2)^(-($W140-$A$3)/(365.25/2))</f>
        <v>0.9995587862534242</v>
      </c>
      <c r="W140" s="57">
        <v>37292</v>
      </c>
      <c r="X140" s="616">
        <f t="shared" ref="X140:X149" ca="1" si="27">($P140-$J140)*$G140*$H140*$V140</f>
        <v>-2323.9741780392305</v>
      </c>
    </row>
    <row r="141" spans="1:25" x14ac:dyDescent="0.25">
      <c r="A141" s="97"/>
      <c r="B141" s="97"/>
      <c r="C141" s="97"/>
      <c r="D141" s="97"/>
      <c r="E141" s="57">
        <v>37288</v>
      </c>
      <c r="F141" s="57">
        <v>37315</v>
      </c>
      <c r="G141" s="612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3">
        <f>VLOOKUP($E141,MIDS!$A$2:$H$17,MIDS!$D$1)</f>
        <v>3.2373481439117771</v>
      </c>
      <c r="Q141" s="99" t="s">
        <v>104</v>
      </c>
      <c r="R141" s="99" t="s">
        <v>104</v>
      </c>
      <c r="S141" s="99" t="s">
        <v>104</v>
      </c>
      <c r="T141" s="613">
        <f>VLOOKUP($E141,MIDS!$A$2:$I$17,MIDS!$I$1)</f>
        <v>1.59681326943571</v>
      </c>
      <c r="U141" s="614">
        <f>VLOOKUP($E141,MIDS!$A$2:$K$17,MIDS!$J$1)+0.01</f>
        <v>3.2357807992756699E-2</v>
      </c>
      <c r="V141" s="615">
        <f t="shared" ca="1" si="26"/>
        <v>0.99710410064753074</v>
      </c>
      <c r="W141" s="57">
        <v>37320</v>
      </c>
      <c r="X141" s="616">
        <f t="shared" ca="1" si="27"/>
        <v>-28289.099539316045</v>
      </c>
    </row>
    <row r="142" spans="1:25" x14ac:dyDescent="0.25">
      <c r="A142" s="97"/>
      <c r="B142" s="97"/>
      <c r="C142" s="97"/>
      <c r="D142" s="97"/>
      <c r="E142" s="57">
        <v>37316</v>
      </c>
      <c r="F142" s="57">
        <v>37346</v>
      </c>
      <c r="G142" s="612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3">
        <f>VLOOKUP($E142,MIDS!$A$2:$H$17,MIDS!$D$1)</f>
        <v>3.2693485701305276</v>
      </c>
      <c r="Q142" s="99" t="s">
        <v>104</v>
      </c>
      <c r="R142" s="99" t="s">
        <v>104</v>
      </c>
      <c r="S142" s="99" t="s">
        <v>104</v>
      </c>
      <c r="T142" s="613">
        <f>VLOOKUP($E142,MIDS!$A$2:$I$17,MIDS!$I$1)</f>
        <v>1.5969193634294601</v>
      </c>
      <c r="U142" s="614">
        <f>VLOOKUP($E142,MIDS!$A$2:$K$17,MIDS!$J$1)+0.01</f>
        <v>3.1423231287922598E-2</v>
      </c>
      <c r="V142" s="615">
        <f t="shared" ca="1" si="26"/>
        <v>0.99455164754067327</v>
      </c>
      <c r="W142" s="57">
        <v>37351</v>
      </c>
      <c r="X142" s="616">
        <f t="shared" ca="1" si="27"/>
        <v>-26306.857413437585</v>
      </c>
    </row>
    <row r="143" spans="1:25" x14ac:dyDescent="0.25">
      <c r="A143" s="97"/>
      <c r="B143" s="97"/>
      <c r="C143" s="97"/>
      <c r="D143" s="97"/>
      <c r="E143" s="57">
        <v>37347</v>
      </c>
      <c r="F143" s="57">
        <v>37376</v>
      </c>
      <c r="G143" s="612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3">
        <f>VLOOKUP($E143,MIDS!$A$2:$H$17,MIDS!$D$1)</f>
        <v>3.2091089985439405</v>
      </c>
      <c r="Q143" s="99" t="s">
        <v>104</v>
      </c>
      <c r="R143" s="99" t="s">
        <v>104</v>
      </c>
      <c r="S143" s="99" t="s">
        <v>104</v>
      </c>
      <c r="T143" s="613">
        <f>VLOOKUP($E143,MIDS!$A$2:$I$17,MIDS!$I$1)</f>
        <v>1.5970706148904601</v>
      </c>
      <c r="U143" s="614">
        <f>VLOOKUP($E143,MIDS!$A$2:$K$17,MIDS!$J$1)+0.01</f>
        <v>3.1096333445509904E-2</v>
      </c>
      <c r="V143" s="615">
        <f t="shared" ca="1" si="26"/>
        <v>0.99209013720755657</v>
      </c>
      <c r="W143" s="57">
        <v>37381</v>
      </c>
      <c r="X143" s="616">
        <f t="shared" ca="1" si="27"/>
        <v>-34359.702797179823</v>
      </c>
    </row>
    <row r="144" spans="1:25" x14ac:dyDescent="0.25">
      <c r="A144" s="97"/>
      <c r="B144" s="97"/>
      <c r="C144" s="97"/>
      <c r="D144" s="97"/>
      <c r="E144" s="57">
        <v>37377</v>
      </c>
      <c r="F144" s="57">
        <v>37407</v>
      </c>
      <c r="G144" s="612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3">
        <f>VLOOKUP($E144,MIDS!$A$2:$H$17,MIDS!$D$1)</f>
        <v>3.2862069623540355</v>
      </c>
      <c r="Q144" s="99" t="s">
        <v>104</v>
      </c>
      <c r="R144" s="99" t="s">
        <v>104</v>
      </c>
      <c r="S144" s="99" t="s">
        <v>104</v>
      </c>
      <c r="T144" s="613">
        <f>VLOOKUP($E144,MIDS!$A$2:$I$17,MIDS!$I$1)</f>
        <v>1.5970208995271298</v>
      </c>
      <c r="U144" s="614">
        <f>VLOOKUP($E144,MIDS!$A$2:$K$17,MIDS!$J$1)+0.01</f>
        <v>3.0769158457843802E-2</v>
      </c>
      <c r="V144" s="615">
        <f t="shared" ca="1" si="26"/>
        <v>0.98960442068016397</v>
      </c>
      <c r="W144" s="57">
        <v>37412</v>
      </c>
      <c r="X144" s="616">
        <f t="shared" ca="1" si="27"/>
        <v>-23590.111838262972</v>
      </c>
    </row>
    <row r="145" spans="1:25" x14ac:dyDescent="0.25">
      <c r="A145" s="97"/>
      <c r="B145" s="97"/>
      <c r="C145" s="97"/>
      <c r="D145" s="97"/>
      <c r="E145" s="57">
        <v>37408</v>
      </c>
      <c r="F145" s="57">
        <v>37437</v>
      </c>
      <c r="G145" s="612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3">
        <f>VLOOKUP($E145,MIDS!$A$2:$H$17,MIDS!$D$1)</f>
        <v>3.375126928273215</v>
      </c>
      <c r="Q145" s="99" t="s">
        <v>104</v>
      </c>
      <c r="R145" s="99" t="s">
        <v>104</v>
      </c>
      <c r="S145" s="99" t="s">
        <v>104</v>
      </c>
      <c r="T145" s="613">
        <f>VLOOKUP($E145,MIDS!$A$2:$I$17,MIDS!$I$1)</f>
        <v>1.5968376306888898</v>
      </c>
      <c r="U145" s="614">
        <f>VLOOKUP($E145,MIDS!$A$2:$K$17,MIDS!$J$1)+0.01</f>
        <v>3.0431077675346502E-2</v>
      </c>
      <c r="V145" s="615">
        <f t="shared" ca="1" si="26"/>
        <v>0.98726510357309194</v>
      </c>
      <c r="W145" s="57">
        <v>37442</v>
      </c>
      <c r="X145" s="616">
        <f t="shared" ca="1" si="27"/>
        <v>-9607.037981617339</v>
      </c>
    </row>
    <row r="146" spans="1:25" x14ac:dyDescent="0.25">
      <c r="A146" s="97"/>
      <c r="B146" s="97"/>
      <c r="C146" s="97"/>
      <c r="D146" s="97"/>
      <c r="E146" s="57">
        <v>37438</v>
      </c>
      <c r="F146" s="57">
        <v>37468</v>
      </c>
      <c r="G146" s="612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3">
        <f>VLOOKUP($E146,MIDS!$A$2:$H$17,MIDS!$D$1)</f>
        <v>3.4472160050014238</v>
      </c>
      <c r="Q146" s="99" t="s">
        <v>104</v>
      </c>
      <c r="R146" s="99" t="s">
        <v>104</v>
      </c>
      <c r="S146" s="99" t="s">
        <v>104</v>
      </c>
      <c r="T146" s="613">
        <f>VLOOKUP($E146,MIDS!$A$2:$I$17,MIDS!$I$1)</f>
        <v>1.5965785466956899</v>
      </c>
      <c r="U146" s="614">
        <f>VLOOKUP($E146,MIDS!$A$2:$K$17,MIDS!$J$1)+0.01</f>
        <v>3.0337513930975203E-2</v>
      </c>
      <c r="V146" s="615">
        <f t="shared" ca="1" si="26"/>
        <v>0.98478387024532821</v>
      </c>
      <c r="W146" s="57">
        <v>37473</v>
      </c>
      <c r="X146" s="616">
        <f t="shared" ca="1" si="27"/>
        <v>1101.46182661683</v>
      </c>
    </row>
    <row r="147" spans="1:25" x14ac:dyDescent="0.25">
      <c r="A147" s="97"/>
      <c r="B147" s="97"/>
      <c r="C147" s="97"/>
      <c r="D147" s="97"/>
      <c r="E147" s="57">
        <v>37469</v>
      </c>
      <c r="F147" s="57">
        <v>37499</v>
      </c>
      <c r="G147" s="612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3">
        <f>VLOOKUP($E147,MIDS!$A$2:$H$17,MIDS!$D$1)</f>
        <v>3.5144731947111385</v>
      </c>
      <c r="Q147" s="99" t="s">
        <v>104</v>
      </c>
      <c r="R147" s="99" t="s">
        <v>104</v>
      </c>
      <c r="S147" s="99" t="s">
        <v>104</v>
      </c>
      <c r="T147" s="613">
        <f>VLOOKUP($E147,MIDS!$A$2:$I$17,MIDS!$I$1)</f>
        <v>1.5961971721563299</v>
      </c>
      <c r="U147" s="614">
        <f>VLOOKUP($E147,MIDS!$A$2:$K$17,MIDS!$J$1)+0.01</f>
        <v>3.0526012398671698E-2</v>
      </c>
      <c r="V147" s="615">
        <f t="shared" ca="1" si="26"/>
        <v>0.98216210506436652</v>
      </c>
      <c r="W147" s="57">
        <v>37504</v>
      </c>
      <c r="X147" s="616">
        <f t="shared" ca="1" si="27"/>
        <v>11337.436201695846</v>
      </c>
    </row>
    <row r="148" spans="1:25" x14ac:dyDescent="0.25">
      <c r="A148" s="97"/>
      <c r="B148" s="97"/>
      <c r="C148" s="97"/>
      <c r="D148" s="97"/>
      <c r="E148" s="57">
        <v>37500</v>
      </c>
      <c r="F148" s="57">
        <v>37529</v>
      </c>
      <c r="G148" s="612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3">
        <f>VLOOKUP($E148,MIDS!$A$2:$H$17,MIDS!$D$1)</f>
        <v>3.5284998808898793</v>
      </c>
      <c r="Q148" s="99" t="s">
        <v>104</v>
      </c>
      <c r="R148" s="99" t="s">
        <v>104</v>
      </c>
      <c r="S148" s="99" t="s">
        <v>104</v>
      </c>
      <c r="T148" s="613">
        <f>VLOOKUP($E148,MIDS!$A$2:$I$17,MIDS!$I$1)</f>
        <v>1.5956986585221398</v>
      </c>
      <c r="U148" s="614">
        <f>VLOOKUP($E148,MIDS!$A$2:$K$17,MIDS!$J$1)+0.01</f>
        <v>3.0714510878404405E-2</v>
      </c>
      <c r="V148" s="615">
        <f t="shared" ca="1" si="26"/>
        <v>0.97959820544470888</v>
      </c>
      <c r="W148" s="57">
        <v>37534</v>
      </c>
      <c r="X148" s="616">
        <f t="shared" ca="1" si="27"/>
        <v>13004.148675269447</v>
      </c>
    </row>
    <row r="149" spans="1:25" x14ac:dyDescent="0.25">
      <c r="A149" s="97"/>
      <c r="B149" s="97"/>
      <c r="C149" s="97"/>
      <c r="D149" s="97"/>
      <c r="E149" s="57">
        <v>37530</v>
      </c>
      <c r="F149" s="57">
        <v>37560</v>
      </c>
      <c r="G149" s="612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3">
        <f>VLOOKUP($E149,MIDS!$A$2:$H$17,MIDS!$D$1)</f>
        <v>3.5803391694509035</v>
      </c>
      <c r="Q149" s="99" t="s">
        <v>104</v>
      </c>
      <c r="R149" s="99" t="s">
        <v>104</v>
      </c>
      <c r="S149" s="99" t="s">
        <v>104</v>
      </c>
      <c r="T149" s="613">
        <f>VLOOKUP($E149,MIDS!$A$2:$I$17,MIDS!$I$1)</f>
        <v>1.5952104403564999</v>
      </c>
      <c r="U149" s="614">
        <f>VLOOKUP($E149,MIDS!$A$2:$K$17,MIDS!$J$1)+0.01</f>
        <v>3.1077679971705602E-2</v>
      </c>
      <c r="V149" s="615">
        <f t="shared" ca="1" si="26"/>
        <v>0.97680129866219301</v>
      </c>
      <c r="W149" s="57">
        <v>37565</v>
      </c>
      <c r="X149" s="618">
        <f t="shared" ca="1" si="27"/>
        <v>21247.939860786497</v>
      </c>
    </row>
    <row r="150" spans="1:25" x14ac:dyDescent="0.25">
      <c r="A150" s="97"/>
      <c r="B150" s="97"/>
      <c r="C150" s="97"/>
      <c r="D150" s="97"/>
      <c r="G150" s="612"/>
      <c r="H150" s="98"/>
      <c r="I150" s="98"/>
      <c r="J150" s="99"/>
      <c r="N150" s="99"/>
      <c r="O150" s="613"/>
      <c r="P150" s="613"/>
      <c r="Q150" s="613"/>
      <c r="R150" s="613"/>
      <c r="S150" s="613"/>
      <c r="T150" s="613"/>
      <c r="W150" s="57"/>
      <c r="X150" s="617">
        <f ca="1">SUM(X140:X149)</f>
        <v>-77785.797183484377</v>
      </c>
      <c r="Y150" s="617">
        <f ca="1">$X150</f>
        <v>-77785.797183484377</v>
      </c>
    </row>
    <row r="151" spans="1:25" x14ac:dyDescent="0.25">
      <c r="A151" s="97"/>
      <c r="B151" s="97"/>
      <c r="C151" s="97"/>
      <c r="D151" s="97"/>
      <c r="G151" s="612"/>
      <c r="H151" s="98"/>
      <c r="I151" s="98"/>
      <c r="J151" s="99"/>
      <c r="N151" s="99"/>
      <c r="O151" s="613"/>
      <c r="P151" s="613"/>
      <c r="Q151" s="613"/>
      <c r="R151" s="613"/>
      <c r="S151" s="613"/>
      <c r="T151" s="613"/>
      <c r="W151" s="57"/>
      <c r="X151" s="616"/>
    </row>
    <row r="152" spans="1:25" x14ac:dyDescent="0.25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2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3">
        <f>VLOOKUP($E152,MIDS!$A$2:$H$17,MIDS!$D$1)</f>
        <v>3.2091089985439405</v>
      </c>
      <c r="Q152" s="99" t="s">
        <v>104</v>
      </c>
      <c r="R152" s="99" t="s">
        <v>104</v>
      </c>
      <c r="S152" s="99" t="s">
        <v>104</v>
      </c>
      <c r="T152" s="613">
        <f>VLOOKUP($E152,MIDS!$A$2:$I$17,MIDS!$I$1)</f>
        <v>1.5970706148904601</v>
      </c>
      <c r="U152" s="614">
        <f>VLOOKUP($E152,MIDS!$A$2:$K$17,MIDS!$J$1)+0.01</f>
        <v>3.1096333445509904E-2</v>
      </c>
      <c r="V152" s="615">
        <f t="shared" ref="V152:V158" ca="1" si="30">(1+$U152/2)^(-($W152-$A$3)/(365.25/2))</f>
        <v>0.99209013720755657</v>
      </c>
      <c r="W152" s="57">
        <v>37381</v>
      </c>
      <c r="X152" s="616">
        <f t="shared" ref="X152:X158" ca="1" si="31">($P152-$J152)*$G152*$H152*$V152</f>
        <v>288121.38422924723</v>
      </c>
    </row>
    <row r="153" spans="1:25" x14ac:dyDescent="0.25">
      <c r="A153" s="97"/>
      <c r="B153" s="97"/>
      <c r="C153" s="97"/>
      <c r="D153" s="97"/>
      <c r="E153" s="57">
        <v>37377</v>
      </c>
      <c r="F153" s="57">
        <v>37407</v>
      </c>
      <c r="G153" s="612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3">
        <f>VLOOKUP($E153,MIDS!$A$2:$H$17,MIDS!$D$1)</f>
        <v>3.2862069623540355</v>
      </c>
      <c r="Q153" s="99" t="s">
        <v>104</v>
      </c>
      <c r="R153" s="99" t="s">
        <v>104</v>
      </c>
      <c r="S153" s="99" t="s">
        <v>104</v>
      </c>
      <c r="T153" s="613">
        <f>VLOOKUP($E153,MIDS!$A$2:$I$17,MIDS!$I$1)</f>
        <v>1.5970208995271298</v>
      </c>
      <c r="U153" s="614">
        <f>VLOOKUP($E153,MIDS!$A$2:$K$17,MIDS!$J$1)+0.01</f>
        <v>3.0769158457843802E-2</v>
      </c>
      <c r="V153" s="615">
        <f t="shared" ca="1" si="30"/>
        <v>0.98960442068016397</v>
      </c>
      <c r="W153" s="57">
        <v>37412</v>
      </c>
      <c r="X153" s="616">
        <f t="shared" ca="1" si="31"/>
        <v>288701.30018381146</v>
      </c>
    </row>
    <row r="154" spans="1:25" x14ac:dyDescent="0.25">
      <c r="A154" s="97"/>
      <c r="B154" s="97"/>
      <c r="C154" s="97"/>
      <c r="D154" s="97"/>
      <c r="E154" s="57">
        <v>37408</v>
      </c>
      <c r="F154" s="57">
        <v>37437</v>
      </c>
      <c r="G154" s="612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3">
        <f>VLOOKUP($E154,MIDS!$A$2:$H$17,MIDS!$D$1)</f>
        <v>3.375126928273215</v>
      </c>
      <c r="Q154" s="99" t="s">
        <v>104</v>
      </c>
      <c r="R154" s="99" t="s">
        <v>104</v>
      </c>
      <c r="S154" s="99" t="s">
        <v>104</v>
      </c>
      <c r="T154" s="613">
        <f>VLOOKUP($E154,MIDS!$A$2:$I$17,MIDS!$I$1)</f>
        <v>1.5968376306888898</v>
      </c>
      <c r="U154" s="614">
        <f>VLOOKUP($E154,MIDS!$A$2:$K$17,MIDS!$J$1)+0.01</f>
        <v>3.0431077675346502E-2</v>
      </c>
      <c r="V154" s="615">
        <f t="shared" ca="1" si="30"/>
        <v>0.98726510357309194</v>
      </c>
      <c r="W154" s="57">
        <v>37442</v>
      </c>
      <c r="X154" s="616">
        <f t="shared" ca="1" si="31"/>
        <v>269510.21553069988</v>
      </c>
    </row>
    <row r="155" spans="1:25" x14ac:dyDescent="0.25">
      <c r="A155" s="97"/>
      <c r="B155" s="97"/>
      <c r="C155" s="97"/>
      <c r="D155" s="97"/>
      <c r="E155" s="57">
        <v>37438</v>
      </c>
      <c r="F155" s="57">
        <v>37468</v>
      </c>
      <c r="G155" s="612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3">
        <f>VLOOKUP($E155,MIDS!$A$2:$H$17,MIDS!$D$1)</f>
        <v>3.4472160050014238</v>
      </c>
      <c r="Q155" s="99" t="s">
        <v>104</v>
      </c>
      <c r="R155" s="99" t="s">
        <v>104</v>
      </c>
      <c r="S155" s="99" t="s">
        <v>104</v>
      </c>
      <c r="T155" s="613">
        <f>VLOOKUP($E155,MIDS!$A$2:$I$17,MIDS!$I$1)</f>
        <v>1.5965785466956899</v>
      </c>
      <c r="U155" s="614">
        <f>VLOOKUP($E155,MIDS!$A$2:$K$17,MIDS!$J$1)+0.01</f>
        <v>3.0337513930975203E-2</v>
      </c>
      <c r="V155" s="615">
        <f t="shared" ca="1" si="30"/>
        <v>0.98478387024532821</v>
      </c>
      <c r="W155" s="57">
        <v>37473</v>
      </c>
      <c r="X155" s="616">
        <f t="shared" ca="1" si="31"/>
        <v>270091.31827267009</v>
      </c>
    </row>
    <row r="156" spans="1:25" x14ac:dyDescent="0.25">
      <c r="A156" s="97"/>
      <c r="B156" s="97"/>
      <c r="C156" s="97"/>
      <c r="D156" s="97"/>
      <c r="E156" s="57">
        <v>37469</v>
      </c>
      <c r="F156" s="57">
        <v>37499</v>
      </c>
      <c r="G156" s="612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3">
        <f>VLOOKUP($E156,MIDS!$A$2:$H$17,MIDS!$D$1)</f>
        <v>3.5144731947111385</v>
      </c>
      <c r="Q156" s="99" t="s">
        <v>104</v>
      </c>
      <c r="R156" s="99" t="s">
        <v>104</v>
      </c>
      <c r="S156" s="99" t="s">
        <v>104</v>
      </c>
      <c r="T156" s="613">
        <f>VLOOKUP($E156,MIDS!$A$2:$I$17,MIDS!$I$1)</f>
        <v>1.5961971721563299</v>
      </c>
      <c r="U156" s="614">
        <f>VLOOKUP($E156,MIDS!$A$2:$K$17,MIDS!$J$1)+0.01</f>
        <v>3.0526012398671698E-2</v>
      </c>
      <c r="V156" s="615">
        <f t="shared" ca="1" si="30"/>
        <v>0.98216210506436652</v>
      </c>
      <c r="W156" s="57">
        <v>37504</v>
      </c>
      <c r="X156" s="616">
        <f t="shared" ca="1" si="31"/>
        <v>262205.0262515042</v>
      </c>
    </row>
    <row r="157" spans="1:25" x14ac:dyDescent="0.25">
      <c r="A157" s="97"/>
      <c r="B157" s="97"/>
      <c r="C157" s="97"/>
      <c r="D157" s="97"/>
      <c r="E157" s="57">
        <v>37500</v>
      </c>
      <c r="F157" s="57">
        <v>37529</v>
      </c>
      <c r="G157" s="612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3">
        <f>VLOOKUP($E157,MIDS!$A$2:$H$17,MIDS!$D$1)</f>
        <v>3.5284998808898793</v>
      </c>
      <c r="Q157" s="99" t="s">
        <v>104</v>
      </c>
      <c r="R157" s="99" t="s">
        <v>104</v>
      </c>
      <c r="S157" s="99" t="s">
        <v>104</v>
      </c>
      <c r="T157" s="613">
        <f>VLOOKUP($E157,MIDS!$A$2:$I$17,MIDS!$I$1)</f>
        <v>1.5956986585221398</v>
      </c>
      <c r="U157" s="614">
        <f>VLOOKUP($E157,MIDS!$A$2:$K$17,MIDS!$J$1)+0.01</f>
        <v>3.0714510878404405E-2</v>
      </c>
      <c r="V157" s="615">
        <f t="shared" ca="1" si="30"/>
        <v>0.97959820544470888</v>
      </c>
      <c r="W157" s="57">
        <v>37534</v>
      </c>
      <c r="X157" s="616">
        <f t="shared" ca="1" si="31"/>
        <v>251641.64826155675</v>
      </c>
    </row>
    <row r="158" spans="1:25" x14ac:dyDescent="0.25">
      <c r="A158" s="97"/>
      <c r="B158" s="97"/>
      <c r="C158" s="97"/>
      <c r="D158" s="97"/>
      <c r="E158" s="57">
        <v>37530</v>
      </c>
      <c r="F158" s="57">
        <v>37560</v>
      </c>
      <c r="G158" s="612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3">
        <f>VLOOKUP($E158,MIDS!$A$2:$H$17,MIDS!$D$1)</f>
        <v>3.5803391694509035</v>
      </c>
      <c r="Q158" s="99" t="s">
        <v>104</v>
      </c>
      <c r="R158" s="99" t="s">
        <v>104</v>
      </c>
      <c r="S158" s="99" t="s">
        <v>104</v>
      </c>
      <c r="T158" s="613">
        <f>VLOOKUP($E158,MIDS!$A$2:$I$17,MIDS!$I$1)</f>
        <v>1.5952104403564999</v>
      </c>
      <c r="U158" s="614">
        <f>VLOOKUP($E158,MIDS!$A$2:$K$17,MIDS!$J$1)+0.01</f>
        <v>3.1077679971705602E-2</v>
      </c>
      <c r="V158" s="615">
        <f t="shared" ca="1" si="30"/>
        <v>0.97680129866219301</v>
      </c>
      <c r="W158" s="57">
        <v>37565</v>
      </c>
      <c r="X158" s="618">
        <f t="shared" ca="1" si="31"/>
        <v>253793.19729123893</v>
      </c>
    </row>
    <row r="159" spans="1:25" x14ac:dyDescent="0.25">
      <c r="A159" s="97"/>
      <c r="B159" s="97"/>
      <c r="C159" s="97"/>
      <c r="D159" s="97"/>
      <c r="G159" s="612"/>
      <c r="H159" s="98"/>
      <c r="I159" s="98"/>
      <c r="J159" s="99"/>
      <c r="N159" s="99"/>
      <c r="O159" s="613"/>
      <c r="P159" s="613"/>
      <c r="Q159" s="613"/>
      <c r="R159" s="613"/>
      <c r="S159" s="613"/>
      <c r="T159" s="613"/>
      <c r="W159" s="57"/>
      <c r="X159" s="617">
        <f ca="1">SUM(X152:X158)</f>
        <v>1884064.0900207285</v>
      </c>
      <c r="Y159" s="617">
        <f ca="1">$X159</f>
        <v>1884064.0900207285</v>
      </c>
    </row>
    <row r="160" spans="1:25" x14ac:dyDescent="0.25">
      <c r="A160" s="97"/>
      <c r="B160" s="97"/>
      <c r="C160" s="97"/>
      <c r="D160" s="97"/>
      <c r="G160" s="612"/>
      <c r="H160" s="98"/>
      <c r="I160" s="98"/>
      <c r="J160" s="99"/>
      <c r="N160" s="99"/>
      <c r="O160" s="613"/>
      <c r="P160" s="613"/>
      <c r="Q160" s="613"/>
      <c r="R160" s="613"/>
      <c r="S160" s="613"/>
      <c r="T160" s="613"/>
      <c r="W160" s="57"/>
      <c r="X160" s="616"/>
    </row>
    <row r="161" spans="1:25" x14ac:dyDescent="0.25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2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3">
        <f>VLOOKUP($E161,MIDS!$A$2:$H$17,MIDS!$D$1)</f>
        <v>3.2091089985439405</v>
      </c>
      <c r="Q161" s="99" t="s">
        <v>104</v>
      </c>
      <c r="R161" s="99" t="s">
        <v>104</v>
      </c>
      <c r="S161" s="99" t="s">
        <v>104</v>
      </c>
      <c r="T161" s="613">
        <f>VLOOKUP($E161,MIDS!$A$2:$I$17,MIDS!$I$1)</f>
        <v>1.5970706148904601</v>
      </c>
      <c r="U161" s="614">
        <f>VLOOKUP($E161,MIDS!$A$2:$K$17,MIDS!$J$1)+0.01</f>
        <v>3.1096333445509904E-2</v>
      </c>
      <c r="V161" s="615">
        <f t="shared" ref="V161:V167" ca="1" si="34">(1+$U161/2)^(-($W161-$A$3)/(365.25/2))</f>
        <v>0.99209013720755657</v>
      </c>
      <c r="W161" s="57">
        <v>37381</v>
      </c>
      <c r="X161" s="616">
        <f t="shared" ref="X161:X167" ca="1" si="35">($P161-$J161)*$G161*$H161*$V161</f>
        <v>-220932.0796868655</v>
      </c>
    </row>
    <row r="162" spans="1:25" x14ac:dyDescent="0.25">
      <c r="A162" s="97"/>
      <c r="B162" s="97"/>
      <c r="C162" s="97"/>
      <c r="D162" s="97"/>
      <c r="E162" s="57">
        <v>37377</v>
      </c>
      <c r="F162" s="57">
        <v>37407</v>
      </c>
      <c r="G162" s="612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3">
        <f>VLOOKUP($E162,MIDS!$A$2:$H$17,MIDS!$D$1)</f>
        <v>3.2862069623540355</v>
      </c>
      <c r="Q162" s="99" t="s">
        <v>104</v>
      </c>
      <c r="R162" s="99" t="s">
        <v>104</v>
      </c>
      <c r="S162" s="99" t="s">
        <v>104</v>
      </c>
      <c r="T162" s="613">
        <f>VLOOKUP($E162,MIDS!$A$2:$I$17,MIDS!$I$1)</f>
        <v>1.5970208995271298</v>
      </c>
      <c r="U162" s="614">
        <f>VLOOKUP($E162,MIDS!$A$2:$K$17,MIDS!$J$1)+0.01</f>
        <v>3.0769158457843802E-2</v>
      </c>
      <c r="V162" s="615">
        <f t="shared" ca="1" si="34"/>
        <v>0.98960442068016397</v>
      </c>
      <c r="W162" s="57">
        <v>37412</v>
      </c>
      <c r="X162" s="616">
        <f t="shared" ca="1" si="35"/>
        <v>-219446.30881356192</v>
      </c>
    </row>
    <row r="163" spans="1:25" x14ac:dyDescent="0.25">
      <c r="A163" s="97"/>
      <c r="B163" s="97"/>
      <c r="C163" s="97"/>
      <c r="D163" s="97"/>
      <c r="E163" s="57">
        <v>37408</v>
      </c>
      <c r="F163" s="57">
        <v>37437</v>
      </c>
      <c r="G163" s="612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3">
        <f>VLOOKUP($E163,MIDS!$A$2:$H$17,MIDS!$D$1)</f>
        <v>3.375126928273215</v>
      </c>
      <c r="Q163" s="99" t="s">
        <v>104</v>
      </c>
      <c r="R163" s="99" t="s">
        <v>104</v>
      </c>
      <c r="S163" s="99" t="s">
        <v>104</v>
      </c>
      <c r="T163" s="613">
        <f>VLOOKUP($E163,MIDS!$A$2:$I$17,MIDS!$I$1)</f>
        <v>1.5968376306888898</v>
      </c>
      <c r="U163" s="614">
        <f>VLOOKUP($E163,MIDS!$A$2:$K$17,MIDS!$J$1)+0.01</f>
        <v>3.0431077675346502E-2</v>
      </c>
      <c r="V163" s="615">
        <f t="shared" ca="1" si="34"/>
        <v>0.98726510357309194</v>
      </c>
      <c r="W163" s="57">
        <v>37442</v>
      </c>
      <c r="X163" s="616">
        <f t="shared" ca="1" si="35"/>
        <v>-202647.68639121228</v>
      </c>
    </row>
    <row r="164" spans="1:25" x14ac:dyDescent="0.25">
      <c r="A164" s="97"/>
      <c r="B164" s="97"/>
      <c r="C164" s="97"/>
      <c r="D164" s="97"/>
      <c r="E164" s="57">
        <v>37438</v>
      </c>
      <c r="F164" s="57">
        <v>37468</v>
      </c>
      <c r="G164" s="612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3">
        <f>VLOOKUP($E164,MIDS!$A$2:$H$17,MIDS!$D$1)</f>
        <v>3.4472160050014238</v>
      </c>
      <c r="Q164" s="99" t="s">
        <v>104</v>
      </c>
      <c r="R164" s="99" t="s">
        <v>104</v>
      </c>
      <c r="S164" s="99" t="s">
        <v>104</v>
      </c>
      <c r="T164" s="613">
        <f>VLOOKUP($E164,MIDS!$A$2:$I$17,MIDS!$I$1)</f>
        <v>1.5965785466956899</v>
      </c>
      <c r="U164" s="614">
        <f>VLOOKUP($E164,MIDS!$A$2:$K$17,MIDS!$J$1)+0.01</f>
        <v>3.0337513930975203E-2</v>
      </c>
      <c r="V164" s="615">
        <f t="shared" ca="1" si="34"/>
        <v>0.98478387024532821</v>
      </c>
      <c r="W164" s="57">
        <v>37473</v>
      </c>
      <c r="X164" s="616">
        <f t="shared" ca="1" si="35"/>
        <v>-201173.68107322647</v>
      </c>
    </row>
    <row r="165" spans="1:25" x14ac:dyDescent="0.25">
      <c r="A165" s="97"/>
      <c r="B165" s="97"/>
      <c r="C165" s="97"/>
      <c r="D165" s="97"/>
      <c r="E165" s="57">
        <v>37469</v>
      </c>
      <c r="F165" s="57">
        <v>37499</v>
      </c>
      <c r="G165" s="612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3">
        <f>VLOOKUP($E165,MIDS!$A$2:$H$17,MIDS!$D$1)</f>
        <v>3.5144731947111385</v>
      </c>
      <c r="Q165" s="99" t="s">
        <v>104</v>
      </c>
      <c r="R165" s="99" t="s">
        <v>104</v>
      </c>
      <c r="S165" s="99" t="s">
        <v>104</v>
      </c>
      <c r="T165" s="613">
        <f>VLOOKUP($E165,MIDS!$A$2:$I$17,MIDS!$I$1)</f>
        <v>1.5961971721563299</v>
      </c>
      <c r="U165" s="614">
        <f>VLOOKUP($E165,MIDS!$A$2:$K$17,MIDS!$J$1)+0.01</f>
        <v>3.0526012398671698E-2</v>
      </c>
      <c r="V165" s="615">
        <f t="shared" ca="1" si="34"/>
        <v>0.98216210506436652</v>
      </c>
      <c r="W165" s="57">
        <v>37504</v>
      </c>
      <c r="X165" s="616">
        <f t="shared" ca="1" si="35"/>
        <v>-193470.86673383726</v>
      </c>
    </row>
    <row r="166" spans="1:25" x14ac:dyDescent="0.25">
      <c r="A166" s="97"/>
      <c r="B166" s="97"/>
      <c r="C166" s="97"/>
      <c r="D166" s="97"/>
      <c r="E166" s="57">
        <v>37500</v>
      </c>
      <c r="F166" s="57">
        <v>37529</v>
      </c>
      <c r="G166" s="612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3">
        <f>VLOOKUP($E166,MIDS!$A$2:$H$17,MIDS!$D$1)</f>
        <v>3.5284998808898793</v>
      </c>
      <c r="Q166" s="99" t="s">
        <v>104</v>
      </c>
      <c r="R166" s="99" t="s">
        <v>104</v>
      </c>
      <c r="S166" s="99" t="s">
        <v>104</v>
      </c>
      <c r="T166" s="613">
        <f>VLOOKUP($E166,MIDS!$A$2:$I$17,MIDS!$I$1)</f>
        <v>1.5956986585221398</v>
      </c>
      <c r="U166" s="614">
        <f>VLOOKUP($E166,MIDS!$A$2:$K$17,MIDS!$J$1)+0.01</f>
        <v>3.0714510878404405E-2</v>
      </c>
      <c r="V166" s="615">
        <f t="shared" ca="1" si="34"/>
        <v>0.97959820544470888</v>
      </c>
      <c r="W166" s="57">
        <v>37534</v>
      </c>
      <c r="X166" s="616">
        <f t="shared" ca="1" si="35"/>
        <v>-185298.3597978139</v>
      </c>
    </row>
    <row r="167" spans="1:25" x14ac:dyDescent="0.25">
      <c r="A167" s="97"/>
      <c r="B167" s="97"/>
      <c r="C167" s="97"/>
      <c r="D167" s="97"/>
      <c r="E167" s="57">
        <v>37530</v>
      </c>
      <c r="F167" s="57">
        <v>37560</v>
      </c>
      <c r="G167" s="612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3">
        <f>VLOOKUP($E167,MIDS!$A$2:$H$17,MIDS!$D$1)</f>
        <v>3.5803391694509035</v>
      </c>
      <c r="Q167" s="99" t="s">
        <v>104</v>
      </c>
      <c r="R167" s="99" t="s">
        <v>104</v>
      </c>
      <c r="S167" s="99" t="s">
        <v>104</v>
      </c>
      <c r="T167" s="613">
        <f>VLOOKUP($E167,MIDS!$A$2:$I$17,MIDS!$I$1)</f>
        <v>1.5952104403564999</v>
      </c>
      <c r="U167" s="614">
        <f>VLOOKUP($E167,MIDS!$A$2:$K$17,MIDS!$J$1)+0.01</f>
        <v>3.1077679971705602E-2</v>
      </c>
      <c r="V167" s="615">
        <f t="shared" ca="1" si="34"/>
        <v>0.97680129866219301</v>
      </c>
      <c r="W167" s="57">
        <v>37565</v>
      </c>
      <c r="X167" s="618">
        <f t="shared" ca="1" si="35"/>
        <v>-185434.20040761208</v>
      </c>
    </row>
    <row r="168" spans="1:25" x14ac:dyDescent="0.25">
      <c r="A168" s="97"/>
      <c r="B168" s="97"/>
      <c r="C168" s="97"/>
      <c r="D168" s="97"/>
      <c r="G168" s="612"/>
      <c r="H168" s="98"/>
      <c r="I168" s="98"/>
      <c r="J168" s="99"/>
      <c r="N168" s="99"/>
      <c r="O168" s="613"/>
      <c r="P168" s="613"/>
      <c r="Q168" s="613"/>
      <c r="R168" s="613"/>
      <c r="S168" s="613"/>
      <c r="T168" s="613"/>
      <c r="X168" s="617">
        <f ca="1">SUM(X161:X167)</f>
        <v>-1408403.1829041294</v>
      </c>
      <c r="Y168" s="617">
        <f ca="1">$X168</f>
        <v>-1408403.1829041294</v>
      </c>
    </row>
    <row r="169" spans="1:25" x14ac:dyDescent="0.25">
      <c r="A169" s="97"/>
      <c r="B169" s="97"/>
      <c r="C169" s="97"/>
      <c r="D169" s="97"/>
      <c r="G169" s="612"/>
      <c r="H169" s="98"/>
      <c r="I169" s="98"/>
      <c r="J169" s="99"/>
      <c r="N169" s="99"/>
      <c r="O169" s="613"/>
      <c r="P169" s="613"/>
      <c r="Q169" s="613"/>
      <c r="R169" s="613"/>
      <c r="S169" s="613"/>
      <c r="T169" s="613"/>
      <c r="X169" s="616"/>
    </row>
    <row r="170" spans="1:25" x14ac:dyDescent="0.25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2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3">
        <f>VLOOKUP($E170,MIDS!$A$2:$H$17,MIDS!$D$1)</f>
        <v>3.2091089985439405</v>
      </c>
      <c r="Q170" s="99" t="s">
        <v>104</v>
      </c>
      <c r="R170" s="99" t="s">
        <v>104</v>
      </c>
      <c r="S170" s="99" t="s">
        <v>104</v>
      </c>
      <c r="T170" s="613">
        <f>VLOOKUP($E170,MIDS!$A$2:$I$17,MIDS!$I$1)</f>
        <v>1.5970706148904601</v>
      </c>
      <c r="U170" s="614">
        <f>VLOOKUP($E170,MIDS!$A$2:$K$17,MIDS!$J$1)+0.01</f>
        <v>3.1096333445509904E-2</v>
      </c>
      <c r="V170" s="615">
        <f t="shared" ref="V170:V176" ca="1" si="38">(1+$U170/2)^(-($W170-$A$3)/(365.25/2))</f>
        <v>0.99209013720755657</v>
      </c>
      <c r="W170" s="57">
        <v>37381</v>
      </c>
      <c r="X170" s="616">
        <f t="shared" ref="X170:X176" ca="1" si="39">($P170-$J170)*$G170*$H170*$V170</f>
        <v>219890.3850427976</v>
      </c>
    </row>
    <row r="171" spans="1:25" x14ac:dyDescent="0.25">
      <c r="A171" s="97"/>
      <c r="B171" s="97"/>
      <c r="C171" s="97"/>
      <c r="D171" s="97"/>
      <c r="E171" s="57">
        <v>37377</v>
      </c>
      <c r="F171" s="57">
        <v>37407</v>
      </c>
      <c r="G171" s="612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3">
        <f>VLOOKUP($E171,MIDS!$A$2:$H$17,MIDS!$D$1)</f>
        <v>3.2862069623540355</v>
      </c>
      <c r="Q171" s="99" t="s">
        <v>104</v>
      </c>
      <c r="R171" s="99" t="s">
        <v>104</v>
      </c>
      <c r="S171" s="99" t="s">
        <v>104</v>
      </c>
      <c r="T171" s="613">
        <f>VLOOKUP($E171,MIDS!$A$2:$I$17,MIDS!$I$1)</f>
        <v>1.5970208995271298</v>
      </c>
      <c r="U171" s="614">
        <f>VLOOKUP($E171,MIDS!$A$2:$K$17,MIDS!$J$1)+0.01</f>
        <v>3.0769158457843802E-2</v>
      </c>
      <c r="V171" s="615">
        <f t="shared" ca="1" si="38"/>
        <v>0.98960442068016397</v>
      </c>
      <c r="W171" s="57">
        <v>37412</v>
      </c>
      <c r="X171" s="616">
        <f t="shared" ca="1" si="39"/>
        <v>218372.58801712398</v>
      </c>
    </row>
    <row r="172" spans="1:25" x14ac:dyDescent="0.25">
      <c r="A172" s="97"/>
      <c r="B172" s="97"/>
      <c r="C172" s="97"/>
      <c r="D172" s="97"/>
      <c r="E172" s="57">
        <v>37408</v>
      </c>
      <c r="F172" s="57">
        <v>37437</v>
      </c>
      <c r="G172" s="612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3">
        <f>VLOOKUP($E172,MIDS!$A$2:$H$17,MIDS!$D$1)</f>
        <v>3.375126928273215</v>
      </c>
      <c r="Q172" s="99" t="s">
        <v>104</v>
      </c>
      <c r="R172" s="99" t="s">
        <v>104</v>
      </c>
      <c r="S172" s="99" t="s">
        <v>104</v>
      </c>
      <c r="T172" s="613">
        <f>VLOOKUP($E172,MIDS!$A$2:$I$17,MIDS!$I$1)</f>
        <v>1.5968376306888898</v>
      </c>
      <c r="U172" s="614">
        <f>VLOOKUP($E172,MIDS!$A$2:$K$17,MIDS!$J$1)+0.01</f>
        <v>3.0431077675346502E-2</v>
      </c>
      <c r="V172" s="615">
        <f t="shared" ca="1" si="38"/>
        <v>0.98726510357309194</v>
      </c>
      <c r="W172" s="57">
        <v>37442</v>
      </c>
      <c r="X172" s="616">
        <f t="shared" ca="1" si="39"/>
        <v>201611.05803246051</v>
      </c>
    </row>
    <row r="173" spans="1:25" x14ac:dyDescent="0.25">
      <c r="A173" s="97"/>
      <c r="B173" s="97"/>
      <c r="C173" s="97"/>
      <c r="D173" s="97"/>
      <c r="E173" s="57">
        <v>37438</v>
      </c>
      <c r="F173" s="57">
        <v>37468</v>
      </c>
      <c r="G173" s="612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3">
        <f>VLOOKUP($E173,MIDS!$A$2:$H$17,MIDS!$D$1)</f>
        <v>3.4472160050014238</v>
      </c>
      <c r="Q173" s="99" t="s">
        <v>104</v>
      </c>
      <c r="R173" s="99" t="s">
        <v>104</v>
      </c>
      <c r="S173" s="99" t="s">
        <v>104</v>
      </c>
      <c r="T173" s="613">
        <f>VLOOKUP($E173,MIDS!$A$2:$I$17,MIDS!$I$1)</f>
        <v>1.5965785466956899</v>
      </c>
      <c r="U173" s="614">
        <f>VLOOKUP($E173,MIDS!$A$2:$K$17,MIDS!$J$1)+0.01</f>
        <v>3.0337513930975203E-2</v>
      </c>
      <c r="V173" s="615">
        <f t="shared" ca="1" si="38"/>
        <v>0.98478387024532821</v>
      </c>
      <c r="W173" s="57">
        <v>37473</v>
      </c>
      <c r="X173" s="616">
        <f t="shared" ca="1" si="39"/>
        <v>200105.19057401028</v>
      </c>
    </row>
    <row r="174" spans="1:25" x14ac:dyDescent="0.25">
      <c r="A174" s="97"/>
      <c r="B174" s="97"/>
      <c r="C174" s="97"/>
      <c r="D174" s="97"/>
      <c r="E174" s="57">
        <v>37469</v>
      </c>
      <c r="F174" s="57">
        <v>37499</v>
      </c>
      <c r="G174" s="612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3">
        <f>VLOOKUP($E174,MIDS!$A$2:$H$17,MIDS!$D$1)</f>
        <v>3.5144731947111385</v>
      </c>
      <c r="Q174" s="99" t="s">
        <v>104</v>
      </c>
      <c r="R174" s="99" t="s">
        <v>104</v>
      </c>
      <c r="S174" s="99" t="s">
        <v>104</v>
      </c>
      <c r="T174" s="613">
        <f>VLOOKUP($E174,MIDS!$A$2:$I$17,MIDS!$I$1)</f>
        <v>1.5961971721563299</v>
      </c>
      <c r="U174" s="614">
        <f>VLOOKUP($E174,MIDS!$A$2:$K$17,MIDS!$J$1)+0.01</f>
        <v>3.0526012398671698E-2</v>
      </c>
      <c r="V174" s="615">
        <f t="shared" ca="1" si="38"/>
        <v>0.98216210506436652</v>
      </c>
      <c r="W174" s="57">
        <v>37504</v>
      </c>
      <c r="X174" s="616">
        <f t="shared" ca="1" si="39"/>
        <v>192405.22084984242</v>
      </c>
    </row>
    <row r="175" spans="1:25" x14ac:dyDescent="0.25">
      <c r="A175" s="97"/>
      <c r="B175" s="97"/>
      <c r="C175" s="97"/>
      <c r="D175" s="97"/>
      <c r="E175" s="57">
        <v>37500</v>
      </c>
      <c r="F175" s="57">
        <v>37529</v>
      </c>
      <c r="G175" s="612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3">
        <f>VLOOKUP($E175,MIDS!$A$2:$H$17,MIDS!$D$1)</f>
        <v>3.5284998808898793</v>
      </c>
      <c r="Q175" s="99" t="s">
        <v>104</v>
      </c>
      <c r="R175" s="99" t="s">
        <v>104</v>
      </c>
      <c r="S175" s="99" t="s">
        <v>104</v>
      </c>
      <c r="T175" s="613">
        <f>VLOOKUP($E175,MIDS!$A$2:$I$17,MIDS!$I$1)</f>
        <v>1.5956986585221398</v>
      </c>
      <c r="U175" s="614">
        <f>VLOOKUP($E175,MIDS!$A$2:$K$17,MIDS!$J$1)+0.01</f>
        <v>3.0714510878404405E-2</v>
      </c>
      <c r="V175" s="615">
        <f t="shared" ca="1" si="38"/>
        <v>0.97959820544470888</v>
      </c>
      <c r="W175" s="57">
        <v>37534</v>
      </c>
      <c r="X175" s="616">
        <f t="shared" ca="1" si="39"/>
        <v>184269.78168209695</v>
      </c>
    </row>
    <row r="176" spans="1:25" x14ac:dyDescent="0.25">
      <c r="A176" s="97"/>
      <c r="B176" s="97"/>
      <c r="C176" s="97"/>
      <c r="D176" s="97"/>
      <c r="E176" s="57">
        <v>37530</v>
      </c>
      <c r="F176" s="57">
        <v>37560</v>
      </c>
      <c r="G176" s="612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3">
        <f>VLOOKUP($E176,MIDS!$A$2:$H$17,MIDS!$D$1)</f>
        <v>3.5803391694509035</v>
      </c>
      <c r="Q176" s="99" t="s">
        <v>104</v>
      </c>
      <c r="R176" s="99" t="s">
        <v>104</v>
      </c>
      <c r="S176" s="99" t="s">
        <v>104</v>
      </c>
      <c r="T176" s="613">
        <f>VLOOKUP($E176,MIDS!$A$2:$I$17,MIDS!$I$1)</f>
        <v>1.5952104403564999</v>
      </c>
      <c r="U176" s="614">
        <f>VLOOKUP($E176,MIDS!$A$2:$K$17,MIDS!$J$1)+0.01</f>
        <v>3.1077679971705602E-2</v>
      </c>
      <c r="V176" s="615">
        <f t="shared" ca="1" si="38"/>
        <v>0.97680129866219301</v>
      </c>
      <c r="W176" s="57">
        <v>37565</v>
      </c>
      <c r="X176" s="618">
        <f t="shared" ca="1" si="39"/>
        <v>184374.37099856359</v>
      </c>
    </row>
    <row r="177" spans="1:25" x14ac:dyDescent="0.25">
      <c r="A177" s="97"/>
      <c r="B177" s="97"/>
      <c r="C177" s="97"/>
      <c r="D177" s="97"/>
      <c r="G177" s="612"/>
      <c r="H177" s="98"/>
      <c r="I177" s="98"/>
      <c r="J177" s="99"/>
      <c r="N177" s="99"/>
      <c r="O177" s="613"/>
      <c r="P177" s="613"/>
      <c r="Q177" s="613"/>
      <c r="R177" s="613"/>
      <c r="S177" s="613"/>
      <c r="T177" s="613"/>
      <c r="X177" s="617">
        <f ca="1">SUM(X170:X176)</f>
        <v>1401028.5951968953</v>
      </c>
      <c r="Y177" s="617">
        <f ca="1">$X177</f>
        <v>1401028.5951968953</v>
      </c>
    </row>
    <row r="178" spans="1:25" x14ac:dyDescent="0.25">
      <c r="A178" s="97"/>
      <c r="B178" s="97"/>
      <c r="C178" s="97"/>
      <c r="D178" s="97"/>
      <c r="G178" s="612"/>
      <c r="H178" s="98"/>
      <c r="I178" s="98"/>
      <c r="J178" s="99"/>
      <c r="N178" s="99"/>
      <c r="O178" s="613"/>
      <c r="P178" s="613"/>
      <c r="Q178" s="613"/>
      <c r="R178" s="613"/>
      <c r="S178" s="613"/>
      <c r="T178" s="613"/>
      <c r="X178" s="616"/>
    </row>
    <row r="179" spans="1:25" x14ac:dyDescent="0.25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2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3">
        <f>VLOOKUP($E179,MIDS!$A$2:$H$17,MIDS!$D$1)</f>
        <v>3.2091089985439405</v>
      </c>
      <c r="Q179" s="99" t="s">
        <v>104</v>
      </c>
      <c r="R179" s="99" t="s">
        <v>104</v>
      </c>
      <c r="S179" s="99" t="s">
        <v>104</v>
      </c>
      <c r="T179" s="613">
        <f>VLOOKUP($E179,MIDS!$A$2:$I$17,MIDS!$I$1)</f>
        <v>1.5970706148904601</v>
      </c>
      <c r="U179" s="614">
        <f>VLOOKUP($E179,MIDS!$A$2:$K$17,MIDS!$J$1)+0.01</f>
        <v>3.1096333445509904E-2</v>
      </c>
      <c r="V179" s="615">
        <f t="shared" ref="V179:V185" ca="1" si="42">(1+$U179/2)^(-($W179-$A$3)/(365.25/2))</f>
        <v>0.99209013720755657</v>
      </c>
      <c r="W179" s="57">
        <v>37381</v>
      </c>
      <c r="X179" s="616">
        <f t="shared" ref="X179:X185" ca="1" si="43">($P179-$J179)*$G179*$H179*$V179</f>
        <v>-123012.7831444796</v>
      </c>
    </row>
    <row r="180" spans="1:25" x14ac:dyDescent="0.25">
      <c r="A180" s="97"/>
      <c r="B180" s="97"/>
      <c r="C180" s="97"/>
      <c r="D180" s="97"/>
      <c r="E180" s="57">
        <v>37377</v>
      </c>
      <c r="F180" s="57">
        <v>37407</v>
      </c>
      <c r="G180" s="612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3">
        <f>VLOOKUP($E180,MIDS!$A$2:$H$17,MIDS!$D$1)</f>
        <v>3.2862069623540355</v>
      </c>
      <c r="Q180" s="99" t="s">
        <v>104</v>
      </c>
      <c r="R180" s="99" t="s">
        <v>104</v>
      </c>
      <c r="S180" s="99" t="s">
        <v>104</v>
      </c>
      <c r="T180" s="613">
        <f>VLOOKUP($E180,MIDS!$A$2:$I$17,MIDS!$I$1)</f>
        <v>1.5970208995271298</v>
      </c>
      <c r="U180" s="614">
        <f>VLOOKUP($E180,MIDS!$A$2:$K$17,MIDS!$J$1)+0.01</f>
        <v>3.0769158457843802E-2</v>
      </c>
      <c r="V180" s="615">
        <f t="shared" ca="1" si="42"/>
        <v>0.98960442068016397</v>
      </c>
      <c r="W180" s="57">
        <v>37412</v>
      </c>
      <c r="X180" s="616">
        <f t="shared" ca="1" si="43"/>
        <v>-118516.55394839196</v>
      </c>
    </row>
    <row r="181" spans="1:25" x14ac:dyDescent="0.25">
      <c r="A181" s="97"/>
      <c r="B181" s="97"/>
      <c r="C181" s="97"/>
      <c r="D181" s="97"/>
      <c r="E181" s="57">
        <v>37408</v>
      </c>
      <c r="F181" s="57">
        <v>37437</v>
      </c>
      <c r="G181" s="612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3">
        <f>VLOOKUP($E181,MIDS!$A$2:$H$17,MIDS!$D$1)</f>
        <v>3.375126928273215</v>
      </c>
      <c r="Q181" s="99" t="s">
        <v>104</v>
      </c>
      <c r="R181" s="99" t="s">
        <v>104</v>
      </c>
      <c r="S181" s="99" t="s">
        <v>104</v>
      </c>
      <c r="T181" s="613">
        <f>VLOOKUP($E181,MIDS!$A$2:$I$17,MIDS!$I$1)</f>
        <v>1.5968376306888898</v>
      </c>
      <c r="U181" s="614">
        <f>VLOOKUP($E181,MIDS!$A$2:$K$17,MIDS!$J$1)+0.01</f>
        <v>3.0431077675346502E-2</v>
      </c>
      <c r="V181" s="615">
        <f t="shared" ca="1" si="42"/>
        <v>0.98726510357309194</v>
      </c>
      <c r="W181" s="57">
        <v>37442</v>
      </c>
      <c r="X181" s="616">
        <f t="shared" ca="1" si="43"/>
        <v>-105204.62066854803</v>
      </c>
    </row>
    <row r="182" spans="1:25" x14ac:dyDescent="0.25">
      <c r="A182" s="97"/>
      <c r="B182" s="97"/>
      <c r="C182" s="97"/>
      <c r="D182" s="97"/>
      <c r="E182" s="57">
        <v>37438</v>
      </c>
      <c r="F182" s="57">
        <v>37468</v>
      </c>
      <c r="G182" s="612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3">
        <f>VLOOKUP($E182,MIDS!$A$2:$H$17,MIDS!$D$1)</f>
        <v>3.4472160050014238</v>
      </c>
      <c r="Q182" s="99" t="s">
        <v>104</v>
      </c>
      <c r="R182" s="99" t="s">
        <v>104</v>
      </c>
      <c r="S182" s="99" t="s">
        <v>104</v>
      </c>
      <c r="T182" s="613">
        <f>VLOOKUP($E182,MIDS!$A$2:$I$17,MIDS!$I$1)</f>
        <v>1.5965785466956899</v>
      </c>
      <c r="U182" s="614">
        <f>VLOOKUP($E182,MIDS!$A$2:$K$17,MIDS!$J$1)+0.01</f>
        <v>3.0337513930975203E-2</v>
      </c>
      <c r="V182" s="615">
        <f t="shared" ca="1" si="42"/>
        <v>0.98478387024532821</v>
      </c>
      <c r="W182" s="57">
        <v>37473</v>
      </c>
      <c r="X182" s="616">
        <f t="shared" ca="1" si="43"/>
        <v>-100735.5741469054</v>
      </c>
    </row>
    <row r="183" spans="1:25" x14ac:dyDescent="0.25">
      <c r="A183" s="97"/>
      <c r="B183" s="97"/>
      <c r="C183" s="97"/>
      <c r="D183" s="97"/>
      <c r="E183" s="57">
        <v>37469</v>
      </c>
      <c r="F183" s="57">
        <v>37499</v>
      </c>
      <c r="G183" s="612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3">
        <f>VLOOKUP($E183,MIDS!$A$2:$H$17,MIDS!$D$1)</f>
        <v>3.5144731947111385</v>
      </c>
      <c r="Q183" s="99" t="s">
        <v>104</v>
      </c>
      <c r="R183" s="99" t="s">
        <v>104</v>
      </c>
      <c r="S183" s="99" t="s">
        <v>104</v>
      </c>
      <c r="T183" s="613">
        <f>VLOOKUP($E183,MIDS!$A$2:$I$17,MIDS!$I$1)</f>
        <v>1.5961971721563299</v>
      </c>
      <c r="U183" s="614">
        <f>VLOOKUP($E183,MIDS!$A$2:$K$17,MIDS!$J$1)+0.01</f>
        <v>3.0526012398671698E-2</v>
      </c>
      <c r="V183" s="615">
        <f t="shared" ca="1" si="42"/>
        <v>0.98216210506436652</v>
      </c>
      <c r="W183" s="57">
        <v>37504</v>
      </c>
      <c r="X183" s="616">
        <f t="shared" ca="1" si="43"/>
        <v>-93300.153638322459</v>
      </c>
    </row>
    <row r="184" spans="1:25" x14ac:dyDescent="0.25">
      <c r="A184" s="97"/>
      <c r="B184" s="97"/>
      <c r="C184" s="97"/>
      <c r="D184" s="97"/>
      <c r="E184" s="57">
        <v>37500</v>
      </c>
      <c r="F184" s="57">
        <v>37529</v>
      </c>
      <c r="G184" s="612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3">
        <f>VLOOKUP($E184,MIDS!$A$2:$H$17,MIDS!$D$1)</f>
        <v>3.5284998808898793</v>
      </c>
      <c r="Q184" s="99" t="s">
        <v>104</v>
      </c>
      <c r="R184" s="99" t="s">
        <v>104</v>
      </c>
      <c r="S184" s="99" t="s">
        <v>104</v>
      </c>
      <c r="T184" s="613">
        <f>VLOOKUP($E184,MIDS!$A$2:$I$17,MIDS!$I$1)</f>
        <v>1.5956986585221398</v>
      </c>
      <c r="U184" s="614">
        <f>VLOOKUP($E184,MIDS!$A$2:$K$17,MIDS!$J$1)+0.01</f>
        <v>3.0714510878404405E-2</v>
      </c>
      <c r="V184" s="615">
        <f t="shared" ca="1" si="42"/>
        <v>0.97959820544470888</v>
      </c>
      <c r="W184" s="57">
        <v>37534</v>
      </c>
      <c r="X184" s="616">
        <f t="shared" ca="1" si="43"/>
        <v>-88612.016920421069</v>
      </c>
    </row>
    <row r="185" spans="1:25" x14ac:dyDescent="0.25">
      <c r="A185" s="97"/>
      <c r="B185" s="97"/>
      <c r="C185" s="97"/>
      <c r="D185" s="97"/>
      <c r="E185" s="57">
        <v>37530</v>
      </c>
      <c r="F185" s="57">
        <v>37560</v>
      </c>
      <c r="G185" s="612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3">
        <f>VLOOKUP($E185,MIDS!$A$2:$H$17,MIDS!$D$1)</f>
        <v>3.5803391694509035</v>
      </c>
      <c r="Q185" s="99" t="s">
        <v>104</v>
      </c>
      <c r="R185" s="99" t="s">
        <v>104</v>
      </c>
      <c r="S185" s="99" t="s">
        <v>104</v>
      </c>
      <c r="T185" s="613">
        <f>VLOOKUP($E185,MIDS!$A$2:$I$17,MIDS!$I$1)</f>
        <v>1.5952104403564999</v>
      </c>
      <c r="U185" s="614">
        <f>VLOOKUP($E185,MIDS!$A$2:$K$17,MIDS!$J$1)+0.01</f>
        <v>3.1077679971705602E-2</v>
      </c>
      <c r="V185" s="615">
        <f t="shared" ca="1" si="42"/>
        <v>0.97680129866219301</v>
      </c>
      <c r="W185" s="57">
        <v>37565</v>
      </c>
      <c r="X185" s="618">
        <f t="shared" ca="1" si="43"/>
        <v>-85810.235957054974</v>
      </c>
    </row>
    <row r="186" spans="1:25" x14ac:dyDescent="0.25">
      <c r="A186" s="29"/>
      <c r="B186" s="29"/>
      <c r="C186" s="29"/>
      <c r="D186" s="29"/>
      <c r="E186" s="29"/>
      <c r="F186" s="29"/>
      <c r="G186" s="612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3"/>
      <c r="P186" s="613"/>
      <c r="Q186" s="613"/>
      <c r="R186" s="613"/>
      <c r="S186" s="613"/>
      <c r="T186" s="613"/>
      <c r="X186" s="617">
        <f ca="1">SUM(X179:X185)</f>
        <v>-715191.93842412345</v>
      </c>
      <c r="Y186" s="617">
        <f ca="1">$X186</f>
        <v>-715191.93842412345</v>
      </c>
    </row>
    <row r="187" spans="1:25" x14ac:dyDescent="0.25">
      <c r="A187" s="29"/>
      <c r="B187" s="29"/>
      <c r="C187" s="29"/>
      <c r="D187" s="29"/>
      <c r="E187" s="29"/>
      <c r="F187" s="29"/>
      <c r="G187" s="612"/>
      <c r="H187" s="29"/>
      <c r="I187" s="29"/>
      <c r="J187" s="29"/>
      <c r="N187" s="99"/>
      <c r="O187" s="613"/>
      <c r="P187" s="613"/>
      <c r="Q187" s="613"/>
      <c r="R187" s="613"/>
      <c r="S187" s="613"/>
      <c r="T187" s="613"/>
      <c r="X187" s="616"/>
    </row>
    <row r="188" spans="1:25" x14ac:dyDescent="0.25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2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3">
        <f>VLOOKUP($E188,MIDS!$A$2:$H$17,MIDS!$D$1)</f>
        <v>3.4249999999999998</v>
      </c>
      <c r="Q188" s="99" t="s">
        <v>104</v>
      </c>
      <c r="R188" s="99" t="s">
        <v>104</v>
      </c>
      <c r="S188" s="613">
        <f>VLOOKUP($E188,MIDS!$A$2:$K$17,MIDS!$H$1)</f>
        <v>0</v>
      </c>
      <c r="T188" s="613">
        <f>VLOOKUP($E188,MIDS!$A$2:$I$17,MIDS!$I$1)</f>
        <v>1.59644923256968</v>
      </c>
      <c r="U188" s="614">
        <f>VLOOKUP($E188,MIDS!$A$2:$K$17,MIDS!$J$1)+0.01</f>
        <v>3.2498996784448397E-2</v>
      </c>
      <c r="V188" s="615">
        <f ca="1">(1+$U188/2)^(-($W188-$A$3)/(365.25/2))</f>
        <v>0.9995587862534242</v>
      </c>
      <c r="W188" s="57">
        <v>37292</v>
      </c>
      <c r="X188" s="616">
        <f ca="1">($J188-$S188)*$G188*$H188*$V188</f>
        <v>0</v>
      </c>
    </row>
    <row r="189" spans="1:25" x14ac:dyDescent="0.25">
      <c r="A189" s="97"/>
      <c r="B189" s="97"/>
      <c r="C189" s="97"/>
      <c r="D189" s="97"/>
      <c r="E189" s="57">
        <v>37288</v>
      </c>
      <c r="F189" s="57">
        <v>37315</v>
      </c>
      <c r="G189" s="612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3">
        <f>VLOOKUP($E189,MIDS!$A$2:$H$17,MIDS!$D$1)</f>
        <v>3.2373481439117771</v>
      </c>
      <c r="Q189" s="99" t="s">
        <v>104</v>
      </c>
      <c r="R189" s="99" t="s">
        <v>104</v>
      </c>
      <c r="S189" s="613">
        <f>VLOOKUP($E189,MIDS!$A$2:$K$17,MIDS!$H$1)</f>
        <v>0</v>
      </c>
      <c r="T189" s="613">
        <f>VLOOKUP($E189,MIDS!$A$2:$I$17,MIDS!$I$1)</f>
        <v>1.59681326943571</v>
      </c>
      <c r="U189" s="614">
        <f>VLOOKUP($E189,MIDS!$A$2:$K$17,MIDS!$J$1)+0.01</f>
        <v>3.2357807992756699E-2</v>
      </c>
      <c r="V189" s="615">
        <f ca="1">(1+$U189/2)^(-($W189-$A$3)/(365.25/2))</f>
        <v>0.99710410064753074</v>
      </c>
      <c r="W189" s="57">
        <v>37320</v>
      </c>
      <c r="X189" s="616">
        <f ca="1">($J189-$S189)*$G189*$H189*$V189</f>
        <v>0</v>
      </c>
    </row>
    <row r="190" spans="1:25" x14ac:dyDescent="0.25">
      <c r="A190" s="97"/>
      <c r="B190" s="97"/>
      <c r="C190" s="97"/>
      <c r="D190" s="97"/>
      <c r="E190" s="57">
        <v>37316</v>
      </c>
      <c r="F190" s="57">
        <v>37346</v>
      </c>
      <c r="G190" s="612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3">
        <f>VLOOKUP($E190,MIDS!$A$2:$H$17,MIDS!$D$1)</f>
        <v>3.2693485701305276</v>
      </c>
      <c r="Q190" s="99" t="s">
        <v>104</v>
      </c>
      <c r="R190" s="99" t="s">
        <v>104</v>
      </c>
      <c r="S190" s="613">
        <f>VLOOKUP($E190,MIDS!$A$2:$K$17,MIDS!$H$1)</f>
        <v>0</v>
      </c>
      <c r="T190" s="613">
        <f>VLOOKUP($E190,MIDS!$A$2:$I$17,MIDS!$I$1)</f>
        <v>1.5969193634294601</v>
      </c>
      <c r="U190" s="614">
        <f>VLOOKUP($E190,MIDS!$A$2:$K$17,MIDS!$J$1)+0.01</f>
        <v>3.1423231287922598E-2</v>
      </c>
      <c r="V190" s="615">
        <f ca="1">(1+$U190/2)^(-($W190-$A$3)/(365.25/2))</f>
        <v>0.99455164754067327</v>
      </c>
      <c r="W190" s="57">
        <v>37351</v>
      </c>
      <c r="X190" s="618">
        <f ca="1">($J190-$S190)*$G190*$H190*$V190</f>
        <v>0</v>
      </c>
    </row>
    <row r="191" spans="1:25" x14ac:dyDescent="0.25">
      <c r="A191" s="97"/>
      <c r="B191" s="97"/>
      <c r="C191" s="97"/>
      <c r="D191" s="97"/>
      <c r="G191" s="612"/>
      <c r="H191" s="98"/>
      <c r="I191" s="98"/>
      <c r="J191" s="99"/>
      <c r="N191" s="99"/>
      <c r="O191" s="99"/>
      <c r="P191" s="613"/>
      <c r="Q191" s="99"/>
      <c r="R191" s="99"/>
      <c r="S191" s="613"/>
      <c r="T191" s="613"/>
      <c r="U191" s="614"/>
      <c r="V191" s="615"/>
      <c r="W191" s="57"/>
      <c r="X191" s="616">
        <f ca="1">SUM(X188:X190)</f>
        <v>0</v>
      </c>
      <c r="Y191" s="617">
        <f ca="1">$X191</f>
        <v>0</v>
      </c>
    </row>
    <row r="192" spans="1:25" x14ac:dyDescent="0.25">
      <c r="A192" s="97"/>
      <c r="B192" s="97"/>
      <c r="C192" s="97"/>
      <c r="D192" s="97"/>
      <c r="G192" s="612"/>
      <c r="H192" s="98"/>
      <c r="I192" s="98"/>
      <c r="J192" s="99"/>
      <c r="N192" s="99"/>
      <c r="O192" s="613"/>
      <c r="P192" s="613"/>
      <c r="Q192" s="613"/>
      <c r="R192" s="613"/>
      <c r="S192" s="613"/>
      <c r="T192" s="613"/>
      <c r="X192" s="616"/>
    </row>
    <row r="193" spans="1:25" x14ac:dyDescent="0.25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2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3">
        <f>VLOOKUP($E193,MIDS!$A$2:$H$17,MIDS!$D$1)</f>
        <v>3.4249999999999998</v>
      </c>
      <c r="Q193" s="99" t="s">
        <v>104</v>
      </c>
      <c r="R193" s="99" t="s">
        <v>104</v>
      </c>
      <c r="S193" s="613">
        <f>VLOOKUP($E193,MIDS!$A$2:$K$17,MIDS!$H$1)</f>
        <v>0</v>
      </c>
      <c r="T193" s="613">
        <f>VLOOKUP($E193,MIDS!$A$2:$I$17,MIDS!$I$1)</f>
        <v>1.59644923256968</v>
      </c>
      <c r="U193" s="614">
        <f>VLOOKUP($E193,MIDS!$A$2:$K$17,MIDS!$J$1)+0.01</f>
        <v>3.2498996784448397E-2</v>
      </c>
      <c r="V193" s="615">
        <f ca="1">(1+$U193/2)^(-($W193-$A$3)/(365.25/2))</f>
        <v>0.9995587862534242</v>
      </c>
      <c r="W193" s="57">
        <v>37292</v>
      </c>
      <c r="X193" s="616">
        <f ca="1">($J193-$S193)*$G193*$H193*$V193</f>
        <v>0</v>
      </c>
    </row>
    <row r="194" spans="1:25" x14ac:dyDescent="0.25">
      <c r="A194" s="97"/>
      <c r="B194" s="97"/>
      <c r="C194" s="97"/>
      <c r="D194" s="97"/>
      <c r="E194" s="57">
        <v>37288</v>
      </c>
      <c r="F194" s="57">
        <v>37315</v>
      </c>
      <c r="G194" s="612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3">
        <f>VLOOKUP($E194,MIDS!$A$2:$H$17,MIDS!$D$1)</f>
        <v>3.2373481439117771</v>
      </c>
      <c r="Q194" s="99" t="s">
        <v>104</v>
      </c>
      <c r="R194" s="99" t="s">
        <v>104</v>
      </c>
      <c r="S194" s="613">
        <f>VLOOKUP($E194,MIDS!$A$2:$K$17,MIDS!$H$1)</f>
        <v>0</v>
      </c>
      <c r="T194" s="613">
        <f>VLOOKUP($E194,MIDS!$A$2:$I$17,MIDS!$I$1)</f>
        <v>1.59681326943571</v>
      </c>
      <c r="U194" s="614">
        <f>VLOOKUP($E194,MIDS!$A$2:$K$17,MIDS!$J$1)+0.01</f>
        <v>3.2357807992756699E-2</v>
      </c>
      <c r="V194" s="615">
        <f ca="1">(1+$U194/2)^(-($W194-$A$3)/(365.25/2))</f>
        <v>0.99710410064753074</v>
      </c>
      <c r="W194" s="57">
        <v>37320</v>
      </c>
      <c r="X194" s="616">
        <f ca="1">($J194-$S194)*$G194*$H194*$V194</f>
        <v>0</v>
      </c>
    </row>
    <row r="195" spans="1:25" x14ac:dyDescent="0.25">
      <c r="A195" s="97"/>
      <c r="B195" s="97"/>
      <c r="C195" s="97"/>
      <c r="D195" s="97"/>
      <c r="E195" s="57">
        <v>37316</v>
      </c>
      <c r="F195" s="57">
        <v>37346</v>
      </c>
      <c r="G195" s="612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3">
        <f>VLOOKUP($E195,MIDS!$A$2:$H$17,MIDS!$D$1)</f>
        <v>3.2693485701305276</v>
      </c>
      <c r="Q195" s="99" t="s">
        <v>104</v>
      </c>
      <c r="R195" s="99" t="s">
        <v>104</v>
      </c>
      <c r="S195" s="613">
        <f>VLOOKUP($E195,MIDS!$A$2:$K$17,MIDS!$H$1)</f>
        <v>0</v>
      </c>
      <c r="T195" s="613">
        <f>VLOOKUP($E195,MIDS!$A$2:$I$17,MIDS!$I$1)</f>
        <v>1.5969193634294601</v>
      </c>
      <c r="U195" s="614">
        <f>VLOOKUP($E195,MIDS!$A$2:$K$17,MIDS!$J$1)+0.01</f>
        <v>3.1423231287922598E-2</v>
      </c>
      <c r="V195" s="615">
        <f ca="1">(1+$U195/2)^(-($W195-$A$3)/(365.25/2))</f>
        <v>0.99455164754067327</v>
      </c>
      <c r="W195" s="57">
        <v>37351</v>
      </c>
      <c r="X195" s="618">
        <f ca="1">($J195-$S195)*$G195*$H195*$V195</f>
        <v>0</v>
      </c>
    </row>
    <row r="196" spans="1:25" x14ac:dyDescent="0.25">
      <c r="A196" s="29"/>
      <c r="B196" s="29"/>
      <c r="C196" s="29"/>
      <c r="D196" s="29"/>
      <c r="E196" s="29"/>
      <c r="F196" s="29"/>
      <c r="G196" s="612"/>
      <c r="H196" s="29"/>
      <c r="I196" s="29"/>
      <c r="J196" s="29"/>
      <c r="N196" s="99"/>
      <c r="X196" s="616">
        <f ca="1">SUM(X193:X195)</f>
        <v>0</v>
      </c>
      <c r="Y196" s="617">
        <f ca="1">$X196</f>
        <v>0</v>
      </c>
    </row>
    <row r="197" spans="1:25" x14ac:dyDescent="0.25">
      <c r="A197" s="29"/>
      <c r="B197" s="29"/>
      <c r="C197" s="29"/>
      <c r="D197" s="29"/>
      <c r="E197" s="29"/>
      <c r="F197" s="29"/>
      <c r="G197" s="612"/>
      <c r="H197" s="29"/>
      <c r="I197" s="29"/>
      <c r="J197" s="29"/>
      <c r="N197" s="99"/>
      <c r="X197" s="616"/>
    </row>
    <row r="198" spans="1:25" x14ac:dyDescent="0.25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2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3">
        <f>VLOOKUP($E198,MIDS!$A$2:$H$17,MIDS!$F$1)-VLOOKUP($E198,MIDS!$A$3:$K$17,MIDS!$D$1)</f>
        <v>4.0000000000000036E-2</v>
      </c>
      <c r="Q198" s="99" t="s">
        <v>104</v>
      </c>
      <c r="R198" s="99" t="s">
        <v>104</v>
      </c>
      <c r="S198" s="99" t="s">
        <v>104</v>
      </c>
      <c r="T198" s="613">
        <f>VLOOKUP($E198,MIDS!$A$2:$I$17,MIDS!$I$1)</f>
        <v>1.59644923256968</v>
      </c>
      <c r="U198" s="614">
        <f>VLOOKUP($E198,MIDS!$A$2:$K$17,MIDS!$J$1)+0.01</f>
        <v>3.2498996784448397E-2</v>
      </c>
      <c r="V198" s="615">
        <f ca="1">(1+$U198/2)^(-($W198-$A$3)/(365.25/2))</f>
        <v>0.9995587862534242</v>
      </c>
      <c r="W198" s="57">
        <v>37292</v>
      </c>
      <c r="X198" s="616">
        <f ca="1">($P198-$J198)*$G198*$H198*$V198</f>
        <v>-11155.076054588213</v>
      </c>
    </row>
    <row r="199" spans="1:25" x14ac:dyDescent="0.25">
      <c r="E199" s="57">
        <v>37288</v>
      </c>
      <c r="F199" s="57">
        <v>37315</v>
      </c>
      <c r="G199" s="612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3">
        <f>VLOOKUP($E199,MIDS!$A$2:$H$17,MIDS!$F$1)-VLOOKUP($E199,MIDS!$A$3:$K$17,MIDS!$D$1)</f>
        <v>4.0000000000000036E-2</v>
      </c>
      <c r="Q199" s="99" t="s">
        <v>104</v>
      </c>
      <c r="R199" s="99" t="s">
        <v>104</v>
      </c>
      <c r="S199" s="99" t="s">
        <v>104</v>
      </c>
      <c r="T199" s="613">
        <f>VLOOKUP($E199,MIDS!$A$2:$I$17,MIDS!$I$1)</f>
        <v>1.59681326943571</v>
      </c>
      <c r="U199" s="614">
        <f>VLOOKUP($E199,MIDS!$A$2:$K$17,MIDS!$J$1)+0.01</f>
        <v>3.2357807992756699E-2</v>
      </c>
      <c r="V199" s="615">
        <f ca="1">(1+$U199/2)^(-($W199-$A$3)/(365.25/2))</f>
        <v>0.99710410064753074</v>
      </c>
      <c r="W199" s="57">
        <v>37320</v>
      </c>
      <c r="X199" s="616">
        <f ca="1">($P199-$J199)*$G199*$H199*$V199</f>
        <v>-10050.809334527108</v>
      </c>
    </row>
    <row r="200" spans="1:25" x14ac:dyDescent="0.25">
      <c r="E200" s="57">
        <v>37316</v>
      </c>
      <c r="F200" s="57">
        <v>37346</v>
      </c>
      <c r="G200" s="612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3">
        <f>VLOOKUP($E200,MIDS!$A$2:$H$17,MIDS!$F$1)-VLOOKUP($E200,MIDS!$A$3:$K$17,MIDS!$D$1)</f>
        <v>4.0000000000000036E-2</v>
      </c>
      <c r="Q200" s="99" t="s">
        <v>104</v>
      </c>
      <c r="R200" s="99" t="s">
        <v>104</v>
      </c>
      <c r="S200" s="99" t="s">
        <v>104</v>
      </c>
      <c r="T200" s="613">
        <f>VLOOKUP($E200,MIDS!$A$2:$I$17,MIDS!$I$1)</f>
        <v>1.5969193634294601</v>
      </c>
      <c r="U200" s="614">
        <f>VLOOKUP($E200,MIDS!$A$2:$K$17,MIDS!$J$1)+0.01</f>
        <v>3.1423231287922598E-2</v>
      </c>
      <c r="V200" s="615">
        <f ca="1">(1+$U200/2)^(-($W200-$A$3)/(365.25/2))</f>
        <v>0.99455164754067327</v>
      </c>
      <c r="W200" s="57">
        <v>37351</v>
      </c>
      <c r="X200" s="618">
        <f ca="1">($P200-$J200)*$G200*$H200*$V200</f>
        <v>-11099.196386553911</v>
      </c>
    </row>
    <row r="201" spans="1:25" x14ac:dyDescent="0.25">
      <c r="G201" s="612"/>
      <c r="H201" s="98"/>
      <c r="I201" s="98"/>
      <c r="J201" s="99"/>
      <c r="N201" s="99"/>
      <c r="O201" s="99"/>
      <c r="P201" s="613"/>
      <c r="Q201" s="99"/>
      <c r="R201" s="99"/>
      <c r="S201" s="99"/>
      <c r="T201" s="613"/>
      <c r="U201" s="614"/>
      <c r="V201" s="615"/>
      <c r="W201" s="57"/>
      <c r="X201" s="619">
        <f ca="1">SUM(X198:X200)</f>
        <v>-32305.08177566923</v>
      </c>
      <c r="Y201" s="617">
        <f ca="1">$X201</f>
        <v>-32305.08177566923</v>
      </c>
    </row>
    <row r="202" spans="1:25" x14ac:dyDescent="0.25">
      <c r="G202" s="612"/>
      <c r="H202" s="98"/>
      <c r="I202" s="98"/>
      <c r="J202" s="99"/>
      <c r="N202" s="99"/>
      <c r="X202" s="616"/>
    </row>
    <row r="203" spans="1:25" x14ac:dyDescent="0.25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2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3">
        <f>VLOOKUP($E203,MIDS!$A$2:$H$17,MIDS!$F$1)-VLOOKUP($E203,MIDS!$A$3:$K$17,MIDS!$D$1)</f>
        <v>4.0000000000000036E-2</v>
      </c>
      <c r="Q203" s="99" t="s">
        <v>104</v>
      </c>
      <c r="R203" s="99" t="s">
        <v>104</v>
      </c>
      <c r="S203" s="99" t="s">
        <v>104</v>
      </c>
      <c r="T203" s="613">
        <f>VLOOKUP($E203,MIDS!$A$2:$I$17,MIDS!$I$1)</f>
        <v>1.59644923256968</v>
      </c>
      <c r="U203" s="614">
        <f>VLOOKUP($E203,MIDS!$A$2:$K$17,MIDS!$J$1)+0.01</f>
        <v>3.2498996784448397E-2</v>
      </c>
      <c r="V203" s="615">
        <f ca="1">(1+$U203/2)^(-($W203-$A$3)/(365.25/2))</f>
        <v>0.9995587862534242</v>
      </c>
      <c r="W203" s="57">
        <v>37292</v>
      </c>
      <c r="X203" s="616">
        <f ca="1">($P203-$J203)*$G203*$H203*$V203</f>
        <v>-55775.38027294106</v>
      </c>
    </row>
    <row r="204" spans="1:25" x14ac:dyDescent="0.25">
      <c r="A204" s="97"/>
      <c r="B204" s="97"/>
      <c r="C204" s="97"/>
      <c r="D204" s="97"/>
      <c r="E204" s="57">
        <v>37288</v>
      </c>
      <c r="F204" s="57">
        <v>37315</v>
      </c>
      <c r="G204" s="612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3">
        <f>VLOOKUP($E204,MIDS!$A$2:$H$17,MIDS!$F$1)-VLOOKUP($E204,MIDS!$A$3:$K$17,MIDS!$D$1)</f>
        <v>4.0000000000000036E-2</v>
      </c>
      <c r="Q204" s="99" t="s">
        <v>104</v>
      </c>
      <c r="R204" s="99" t="s">
        <v>104</v>
      </c>
      <c r="S204" s="99" t="s">
        <v>104</v>
      </c>
      <c r="T204" s="613">
        <f>VLOOKUP($E204,MIDS!$A$2:$I$17,MIDS!$I$1)</f>
        <v>1.59681326943571</v>
      </c>
      <c r="U204" s="614">
        <f>VLOOKUP($E204,MIDS!$A$2:$K$17,MIDS!$J$1)+0.01</f>
        <v>3.2357807992756699E-2</v>
      </c>
      <c r="V204" s="615">
        <f ca="1">(1+$U204/2)^(-($W204-$A$3)/(365.25/2))</f>
        <v>0.99710410064753074</v>
      </c>
      <c r="W204" s="57">
        <v>37320</v>
      </c>
      <c r="X204" s="616">
        <f ca="1">($P204-$J204)*$G204*$H204*$V204</f>
        <v>-50254.046672635544</v>
      </c>
    </row>
    <row r="205" spans="1:25" x14ac:dyDescent="0.25">
      <c r="A205" s="97"/>
      <c r="B205" s="97"/>
      <c r="C205" s="97"/>
      <c r="D205" s="97"/>
      <c r="E205" s="57">
        <v>37316</v>
      </c>
      <c r="F205" s="57">
        <v>37346</v>
      </c>
      <c r="G205" s="612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3">
        <f>VLOOKUP($E205,MIDS!$A$2:$H$17,MIDS!$F$1)-VLOOKUP($E205,MIDS!$A$3:$K$17,MIDS!$D$1)</f>
        <v>4.0000000000000036E-2</v>
      </c>
      <c r="Q205" s="99" t="s">
        <v>104</v>
      </c>
      <c r="R205" s="99" t="s">
        <v>104</v>
      </c>
      <c r="S205" s="99" t="s">
        <v>104</v>
      </c>
      <c r="T205" s="613">
        <f>VLOOKUP($E205,MIDS!$A$2:$I$17,MIDS!$I$1)</f>
        <v>1.5969193634294601</v>
      </c>
      <c r="U205" s="614">
        <f>VLOOKUP($E205,MIDS!$A$2:$K$17,MIDS!$J$1)+0.01</f>
        <v>3.1423231287922598E-2</v>
      </c>
      <c r="V205" s="615">
        <f ca="1">(1+$U205/2)^(-($W205-$A$3)/(365.25/2))</f>
        <v>0.99455164754067327</v>
      </c>
      <c r="W205" s="57">
        <v>37351</v>
      </c>
      <c r="X205" s="618">
        <f ca="1">($P205-$J205)*$G205*$H205*$V205</f>
        <v>-55495.981932769559</v>
      </c>
    </row>
    <row r="206" spans="1:25" x14ac:dyDescent="0.25">
      <c r="A206" s="97"/>
      <c r="B206" s="97"/>
      <c r="C206" s="97"/>
      <c r="D206" s="97"/>
      <c r="G206" s="612"/>
      <c r="H206" s="98"/>
      <c r="I206" s="98"/>
      <c r="J206" s="99"/>
      <c r="N206" s="99"/>
      <c r="O206" s="99"/>
      <c r="P206" s="613"/>
      <c r="Q206" s="99"/>
      <c r="R206" s="99"/>
      <c r="S206" s="99"/>
      <c r="T206" s="613"/>
      <c r="U206" s="614"/>
      <c r="V206" s="615"/>
      <c r="W206" s="57"/>
      <c r="X206" s="619">
        <f ca="1">SUM(X203:X205)</f>
        <v>-161525.40887834615</v>
      </c>
      <c r="Y206" s="617">
        <f ca="1">$X206</f>
        <v>-161525.40887834615</v>
      </c>
    </row>
    <row r="207" spans="1:25" x14ac:dyDescent="0.25">
      <c r="A207" s="97"/>
      <c r="B207" s="97"/>
      <c r="C207" s="97"/>
      <c r="D207" s="97"/>
      <c r="G207" s="612"/>
      <c r="H207" s="98"/>
      <c r="I207" s="98"/>
      <c r="J207" s="99"/>
      <c r="N207" s="99"/>
      <c r="X207" s="616"/>
    </row>
    <row r="208" spans="1:25" x14ac:dyDescent="0.25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2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3">
        <f>VLOOKUP($E208,MIDS!$A$2:$H$17,MIDS!$F$1)-VLOOKUP($E208,MIDS!$A$3:$K$17,MIDS!$D$1)</f>
        <v>9.9999999999997868E-3</v>
      </c>
      <c r="Q208" s="99" t="s">
        <v>104</v>
      </c>
      <c r="R208" s="99" t="s">
        <v>104</v>
      </c>
      <c r="S208" s="99" t="s">
        <v>104</v>
      </c>
      <c r="T208" s="613">
        <f>VLOOKUP($E208,MIDS!$A$2:$I$17,MIDS!$I$1)</f>
        <v>1.5970706148904601</v>
      </c>
      <c r="U208" s="614">
        <f>VLOOKUP($E208,MIDS!$A$2:$K$17,MIDS!$J$1)+0.01</f>
        <v>3.1096333445509904E-2</v>
      </c>
      <c r="V208" s="615">
        <f t="shared" ref="V208:V214" ca="1" si="46">(1+$U208/2)^(-($W208-$A$3)/(365.25/2))</f>
        <v>0.99209013720755657</v>
      </c>
      <c r="W208" s="57">
        <v>37381</v>
      </c>
      <c r="X208" s="616">
        <f t="shared" ref="X208:X214" ca="1" si="47">($P208-$J208)*$G208*$H208*$V208</f>
        <v>-16369.487263924711</v>
      </c>
    </row>
    <row r="209" spans="1:25" x14ac:dyDescent="0.25">
      <c r="A209" s="97"/>
      <c r="B209" s="97"/>
      <c r="C209" s="97"/>
      <c r="D209" s="97"/>
      <c r="E209" s="57">
        <v>37377</v>
      </c>
      <c r="F209" s="57">
        <v>37407</v>
      </c>
      <c r="G209" s="612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3">
        <f>VLOOKUP($E209,MIDS!$A$2:$H$17,MIDS!$F$1)-VLOOKUP($E209,MIDS!$A$3:$K$17,MIDS!$D$1)</f>
        <v>9.9999999999997868E-3</v>
      </c>
      <c r="Q209" s="99" t="s">
        <v>104</v>
      </c>
      <c r="R209" s="99" t="s">
        <v>104</v>
      </c>
      <c r="S209" s="99" t="s">
        <v>104</v>
      </c>
      <c r="T209" s="613">
        <f>VLOOKUP($E209,MIDS!$A$2:$I$17,MIDS!$I$1)</f>
        <v>1.5970208995271298</v>
      </c>
      <c r="U209" s="614">
        <f>VLOOKUP($E209,MIDS!$A$2:$K$17,MIDS!$J$1)+0.01</f>
        <v>3.0769158457843802E-2</v>
      </c>
      <c r="V209" s="615">
        <f t="shared" ca="1" si="46"/>
        <v>0.98960442068016397</v>
      </c>
      <c r="W209" s="57">
        <v>37412</v>
      </c>
      <c r="X209" s="616">
        <f t="shared" ca="1" si="47"/>
        <v>-16872.755372596828</v>
      </c>
    </row>
    <row r="210" spans="1:25" x14ac:dyDescent="0.25">
      <c r="A210" s="97"/>
      <c r="B210" s="97"/>
      <c r="C210" s="97"/>
      <c r="D210" s="97"/>
      <c r="E210" s="57">
        <v>37408</v>
      </c>
      <c r="F210" s="57">
        <v>37437</v>
      </c>
      <c r="G210" s="612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3">
        <f>VLOOKUP($E210,MIDS!$A$2:$H$17,MIDS!$F$1)-VLOOKUP($E210,MIDS!$A$3:$K$17,MIDS!$D$1)</f>
        <v>9.9999999999997868E-3</v>
      </c>
      <c r="Q210" s="99" t="s">
        <v>104</v>
      </c>
      <c r="R210" s="99" t="s">
        <v>104</v>
      </c>
      <c r="S210" s="99" t="s">
        <v>104</v>
      </c>
      <c r="T210" s="613">
        <f>VLOOKUP($E210,MIDS!$A$2:$I$17,MIDS!$I$1)</f>
        <v>1.5968376306888898</v>
      </c>
      <c r="U210" s="614">
        <f>VLOOKUP($E210,MIDS!$A$2:$K$17,MIDS!$J$1)+0.01</f>
        <v>3.0431077675346502E-2</v>
      </c>
      <c r="V210" s="615">
        <f t="shared" ca="1" si="46"/>
        <v>0.98726510357309194</v>
      </c>
      <c r="W210" s="57">
        <v>37442</v>
      </c>
      <c r="X210" s="616">
        <f t="shared" ca="1" si="47"/>
        <v>-16289.874208956046</v>
      </c>
    </row>
    <row r="211" spans="1:25" x14ac:dyDescent="0.25">
      <c r="A211" s="97"/>
      <c r="B211" s="97"/>
      <c r="C211" s="97"/>
      <c r="D211" s="97"/>
      <c r="E211" s="57">
        <v>37438</v>
      </c>
      <c r="F211" s="57">
        <v>37468</v>
      </c>
      <c r="G211" s="612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3">
        <f>VLOOKUP($E211,MIDS!$A$2:$H$17,MIDS!$F$1)-VLOOKUP($E211,MIDS!$A$3:$K$17,MIDS!$D$1)</f>
        <v>9.9999999999997868E-3</v>
      </c>
      <c r="Q211" s="99" t="s">
        <v>104</v>
      </c>
      <c r="R211" s="99" t="s">
        <v>104</v>
      </c>
      <c r="S211" s="99" t="s">
        <v>104</v>
      </c>
      <c r="T211" s="613">
        <f>VLOOKUP($E211,MIDS!$A$2:$I$17,MIDS!$I$1)</f>
        <v>1.5965785466956899</v>
      </c>
      <c r="U211" s="614">
        <f>VLOOKUP($E211,MIDS!$A$2:$K$17,MIDS!$J$1)+0.01</f>
        <v>3.0337513930975203E-2</v>
      </c>
      <c r="V211" s="615">
        <f t="shared" ca="1" si="46"/>
        <v>0.98478387024532821</v>
      </c>
      <c r="W211" s="57">
        <v>37473</v>
      </c>
      <c r="X211" s="616">
        <f t="shared" ca="1" si="47"/>
        <v>-16790.564987682879</v>
      </c>
    </row>
    <row r="212" spans="1:25" x14ac:dyDescent="0.25">
      <c r="A212" s="97"/>
      <c r="B212" s="97"/>
      <c r="C212" s="97"/>
      <c r="D212" s="97"/>
      <c r="E212" s="57">
        <v>37469</v>
      </c>
      <c r="F212" s="57">
        <v>37499</v>
      </c>
      <c r="G212" s="612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3">
        <f>VLOOKUP($E212,MIDS!$A$2:$H$17,MIDS!$F$1)-VLOOKUP($E212,MIDS!$A$3:$K$17,MIDS!$D$1)</f>
        <v>9.9999999999997868E-3</v>
      </c>
      <c r="Q212" s="99" t="s">
        <v>104</v>
      </c>
      <c r="R212" s="99" t="s">
        <v>104</v>
      </c>
      <c r="S212" s="99" t="s">
        <v>104</v>
      </c>
      <c r="T212" s="613">
        <f>VLOOKUP($E212,MIDS!$A$2:$I$17,MIDS!$I$1)</f>
        <v>1.5961971721563299</v>
      </c>
      <c r="U212" s="614">
        <f>VLOOKUP($E212,MIDS!$A$2:$K$17,MIDS!$J$1)+0.01</f>
        <v>3.0526012398671698E-2</v>
      </c>
      <c r="V212" s="615">
        <f t="shared" ca="1" si="46"/>
        <v>0.98216210506436652</v>
      </c>
      <c r="W212" s="57">
        <v>37504</v>
      </c>
      <c r="X212" s="616">
        <f t="shared" ca="1" si="47"/>
        <v>-16745.863891347482</v>
      </c>
    </row>
    <row r="213" spans="1:25" x14ac:dyDescent="0.25">
      <c r="A213" s="97"/>
      <c r="B213" s="97"/>
      <c r="C213" s="97"/>
      <c r="D213" s="97"/>
      <c r="E213" s="57">
        <v>37500</v>
      </c>
      <c r="F213" s="57">
        <v>37529</v>
      </c>
      <c r="G213" s="612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3">
        <f>VLOOKUP($E213,MIDS!$A$2:$H$17,MIDS!$F$1)-VLOOKUP($E213,MIDS!$A$3:$K$17,MIDS!$D$1)</f>
        <v>9.9999999999997868E-3</v>
      </c>
      <c r="Q213" s="99" t="s">
        <v>104</v>
      </c>
      <c r="R213" s="99" t="s">
        <v>104</v>
      </c>
      <c r="S213" s="99" t="s">
        <v>104</v>
      </c>
      <c r="T213" s="613">
        <f>VLOOKUP($E213,MIDS!$A$2:$I$17,MIDS!$I$1)</f>
        <v>1.5956986585221398</v>
      </c>
      <c r="U213" s="614">
        <f>VLOOKUP($E213,MIDS!$A$2:$K$17,MIDS!$J$1)+0.01</f>
        <v>3.0714510878404405E-2</v>
      </c>
      <c r="V213" s="615">
        <f t="shared" ca="1" si="46"/>
        <v>0.97959820544470888</v>
      </c>
      <c r="W213" s="57">
        <v>37534</v>
      </c>
      <c r="X213" s="616">
        <f t="shared" ca="1" si="47"/>
        <v>-16163.370389837724</v>
      </c>
    </row>
    <row r="214" spans="1:25" x14ac:dyDescent="0.25">
      <c r="A214" s="97"/>
      <c r="B214" s="97"/>
      <c r="C214" s="97"/>
      <c r="D214" s="97"/>
      <c r="E214" s="57">
        <v>37530</v>
      </c>
      <c r="F214" s="57">
        <v>37560</v>
      </c>
      <c r="G214" s="612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3">
        <f>VLOOKUP($E214,MIDS!$A$2:$H$17,MIDS!$F$1)-VLOOKUP($E214,MIDS!$A$3:$K$17,MIDS!$D$1)</f>
        <v>9.9999999999997868E-3</v>
      </c>
      <c r="Q214" s="99" t="s">
        <v>104</v>
      </c>
      <c r="R214" s="99" t="s">
        <v>104</v>
      </c>
      <c r="S214" s="99" t="s">
        <v>104</v>
      </c>
      <c r="T214" s="613">
        <f>VLOOKUP($E214,MIDS!$A$2:$I$17,MIDS!$I$1)</f>
        <v>1.5952104403564999</v>
      </c>
      <c r="U214" s="614">
        <f>VLOOKUP($E214,MIDS!$A$2:$K$17,MIDS!$J$1)+0.01</f>
        <v>3.1077679971705602E-2</v>
      </c>
      <c r="V214" s="615">
        <f t="shared" ca="1" si="46"/>
        <v>0.97680129866219301</v>
      </c>
      <c r="W214" s="57">
        <v>37565</v>
      </c>
      <c r="X214" s="618">
        <f t="shared" ca="1" si="47"/>
        <v>-16654.462142190423</v>
      </c>
    </row>
    <row r="215" spans="1:25" x14ac:dyDescent="0.25">
      <c r="A215" s="97"/>
      <c r="B215" s="97"/>
      <c r="C215" s="97"/>
      <c r="D215" s="97"/>
      <c r="G215" s="612"/>
      <c r="H215" s="98"/>
      <c r="I215" s="98"/>
      <c r="J215" s="99"/>
      <c r="N215" s="99"/>
      <c r="O215" s="99"/>
      <c r="P215" s="613"/>
      <c r="Q215" s="99"/>
      <c r="R215" s="99"/>
      <c r="S215" s="99"/>
      <c r="T215" s="613"/>
      <c r="U215" s="614"/>
      <c r="V215" s="615"/>
      <c r="W215" s="57"/>
      <c r="X215" s="619">
        <f ca="1">SUM(X208:X214)</f>
        <v>-115886.37825653609</v>
      </c>
      <c r="Y215" s="617">
        <f ca="1">$X215</f>
        <v>-115886.37825653609</v>
      </c>
    </row>
    <row r="216" spans="1:25" x14ac:dyDescent="0.25">
      <c r="A216" s="97"/>
      <c r="B216" s="97"/>
      <c r="C216" s="97"/>
      <c r="D216" s="97"/>
      <c r="G216" s="612"/>
      <c r="H216" s="98"/>
      <c r="I216" s="98"/>
      <c r="J216" s="99"/>
      <c r="N216" s="99"/>
      <c r="X216" s="616"/>
    </row>
    <row r="217" spans="1:25" x14ac:dyDescent="0.25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2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3">
        <f>VLOOKUP($E217,MIDS!$A$2:$H$17,MIDS!$F$1)-VLOOKUP($E217,MIDS!$A$3:$K$17,MIDS!$D$1)</f>
        <v>9.9999999999997868E-3</v>
      </c>
      <c r="Q217" s="99" t="s">
        <v>104</v>
      </c>
      <c r="R217" s="99" t="s">
        <v>104</v>
      </c>
      <c r="S217" s="99" t="s">
        <v>104</v>
      </c>
      <c r="T217" s="613">
        <f>VLOOKUP($E217,MIDS!$A$2:$I$17,MIDS!$I$1)</f>
        <v>1.5970706148904601</v>
      </c>
      <c r="U217" s="614">
        <f>VLOOKUP($E217,MIDS!$A$2:$K$17,MIDS!$J$1)+0.01</f>
        <v>3.1096333445509904E-2</v>
      </c>
      <c r="V217" s="615">
        <f t="shared" ref="V217:V223" ca="1" si="50">(1+$U217/2)^(-($W217-$A$3)/(365.25/2))</f>
        <v>0.99209013720755657</v>
      </c>
      <c r="W217" s="57">
        <v>37381</v>
      </c>
      <c r="X217" s="616">
        <f t="shared" ref="X217:X223" ca="1" si="51">($P217-$J217)*$G217*$H217*$V217</f>
        <v>-14881.35205811338</v>
      </c>
    </row>
    <row r="218" spans="1:25" x14ac:dyDescent="0.25">
      <c r="E218" s="57">
        <v>37377</v>
      </c>
      <c r="F218" s="57">
        <v>37407</v>
      </c>
      <c r="G218" s="612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3">
        <f>VLOOKUP($E218,MIDS!$A$2:$H$17,MIDS!$F$1)-VLOOKUP($E218,MIDS!$A$3:$K$17,MIDS!$D$1)</f>
        <v>9.9999999999997868E-3</v>
      </c>
      <c r="Q218" s="99" t="s">
        <v>104</v>
      </c>
      <c r="R218" s="99" t="s">
        <v>104</v>
      </c>
      <c r="S218" s="99" t="s">
        <v>104</v>
      </c>
      <c r="T218" s="613">
        <f>VLOOKUP($E218,MIDS!$A$2:$I$17,MIDS!$I$1)</f>
        <v>1.5970208995271298</v>
      </c>
      <c r="U218" s="614">
        <f>VLOOKUP($E218,MIDS!$A$2:$K$17,MIDS!$J$1)+0.01</f>
        <v>3.0769158457843802E-2</v>
      </c>
      <c r="V218" s="615">
        <f t="shared" ca="1" si="50"/>
        <v>0.98960442068016397</v>
      </c>
      <c r="W218" s="57">
        <v>37412</v>
      </c>
      <c r="X218" s="616">
        <f t="shared" ca="1" si="51"/>
        <v>-15338.868520542575</v>
      </c>
    </row>
    <row r="219" spans="1:25" x14ac:dyDescent="0.25">
      <c r="E219" s="57">
        <v>37408</v>
      </c>
      <c r="F219" s="57">
        <v>37437</v>
      </c>
      <c r="G219" s="612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3">
        <f>VLOOKUP($E219,MIDS!$A$2:$H$17,MIDS!$F$1)-VLOOKUP($E219,MIDS!$A$3:$K$17,MIDS!$D$1)</f>
        <v>9.9999999999997868E-3</v>
      </c>
      <c r="Q219" s="99" t="s">
        <v>104</v>
      </c>
      <c r="R219" s="99" t="s">
        <v>104</v>
      </c>
      <c r="S219" s="99" t="s">
        <v>104</v>
      </c>
      <c r="T219" s="613">
        <f>VLOOKUP($E219,MIDS!$A$2:$I$17,MIDS!$I$1)</f>
        <v>1.5968376306888898</v>
      </c>
      <c r="U219" s="614">
        <f>VLOOKUP($E219,MIDS!$A$2:$K$17,MIDS!$J$1)+0.01</f>
        <v>3.0431077675346502E-2</v>
      </c>
      <c r="V219" s="615">
        <f t="shared" ca="1" si="50"/>
        <v>0.98726510357309194</v>
      </c>
      <c r="W219" s="57">
        <v>37442</v>
      </c>
      <c r="X219" s="616">
        <f t="shared" ca="1" si="51"/>
        <v>-14808.976553596409</v>
      </c>
    </row>
    <row r="220" spans="1:25" x14ac:dyDescent="0.25">
      <c r="E220" s="57">
        <v>37438</v>
      </c>
      <c r="F220" s="57">
        <v>37468</v>
      </c>
      <c r="G220" s="612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3">
        <f>VLOOKUP($E220,MIDS!$A$2:$H$17,MIDS!$F$1)-VLOOKUP($E220,MIDS!$A$3:$K$17,MIDS!$D$1)</f>
        <v>9.9999999999997868E-3</v>
      </c>
      <c r="Q220" s="99" t="s">
        <v>104</v>
      </c>
      <c r="R220" s="99" t="s">
        <v>104</v>
      </c>
      <c r="S220" s="99" t="s">
        <v>104</v>
      </c>
      <c r="T220" s="613">
        <f>VLOOKUP($E220,MIDS!$A$2:$I$17,MIDS!$I$1)</f>
        <v>1.5965785466956899</v>
      </c>
      <c r="U220" s="614">
        <f>VLOOKUP($E220,MIDS!$A$2:$K$17,MIDS!$J$1)+0.01</f>
        <v>3.0337513930975203E-2</v>
      </c>
      <c r="V220" s="615">
        <f t="shared" ca="1" si="50"/>
        <v>0.98478387024532821</v>
      </c>
      <c r="W220" s="57">
        <v>37473</v>
      </c>
      <c r="X220" s="616">
        <f t="shared" ca="1" si="51"/>
        <v>-15264.149988802621</v>
      </c>
    </row>
    <row r="221" spans="1:25" x14ac:dyDescent="0.25">
      <c r="E221" s="57">
        <v>37469</v>
      </c>
      <c r="F221" s="57">
        <v>37499</v>
      </c>
      <c r="G221" s="612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3">
        <f>VLOOKUP($E221,MIDS!$A$2:$H$17,MIDS!$F$1)-VLOOKUP($E221,MIDS!$A$3:$K$17,MIDS!$D$1)</f>
        <v>9.9999999999997868E-3</v>
      </c>
      <c r="Q221" s="99" t="s">
        <v>104</v>
      </c>
      <c r="R221" s="99" t="s">
        <v>104</v>
      </c>
      <c r="S221" s="99" t="s">
        <v>104</v>
      </c>
      <c r="T221" s="613">
        <f>VLOOKUP($E221,MIDS!$A$2:$I$17,MIDS!$I$1)</f>
        <v>1.5961971721563299</v>
      </c>
      <c r="U221" s="614">
        <f>VLOOKUP($E221,MIDS!$A$2:$K$17,MIDS!$J$1)+0.01</f>
        <v>3.0526012398671698E-2</v>
      </c>
      <c r="V221" s="615">
        <f t="shared" ca="1" si="50"/>
        <v>0.98216210506436652</v>
      </c>
      <c r="W221" s="57">
        <v>37504</v>
      </c>
      <c r="X221" s="616">
        <f t="shared" ca="1" si="51"/>
        <v>-15223.512628497714</v>
      </c>
    </row>
    <row r="222" spans="1:25" x14ac:dyDescent="0.25">
      <c r="E222" s="57">
        <v>37500</v>
      </c>
      <c r="F222" s="57">
        <v>37529</v>
      </c>
      <c r="G222" s="612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3">
        <f>VLOOKUP($E222,MIDS!$A$2:$H$17,MIDS!$F$1)-VLOOKUP($E222,MIDS!$A$3:$K$17,MIDS!$D$1)</f>
        <v>9.9999999999997868E-3</v>
      </c>
      <c r="Q222" s="99" t="s">
        <v>104</v>
      </c>
      <c r="R222" s="99" t="s">
        <v>104</v>
      </c>
      <c r="S222" s="99" t="s">
        <v>104</v>
      </c>
      <c r="T222" s="613">
        <f>VLOOKUP($E222,MIDS!$A$2:$I$17,MIDS!$I$1)</f>
        <v>1.5956986585221398</v>
      </c>
      <c r="U222" s="614">
        <f>VLOOKUP($E222,MIDS!$A$2:$K$17,MIDS!$J$1)+0.01</f>
        <v>3.0714510878404405E-2</v>
      </c>
      <c r="V222" s="615">
        <f t="shared" ca="1" si="50"/>
        <v>0.97959820544470888</v>
      </c>
      <c r="W222" s="57">
        <v>37534</v>
      </c>
      <c r="X222" s="616">
        <f t="shared" ca="1" si="51"/>
        <v>-14693.973081670663</v>
      </c>
    </row>
    <row r="223" spans="1:25" x14ac:dyDescent="0.25">
      <c r="E223" s="57">
        <v>37530</v>
      </c>
      <c r="F223" s="57">
        <v>37560</v>
      </c>
      <c r="G223" s="612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3">
        <f>VLOOKUP($E223,MIDS!$A$2:$H$17,MIDS!$F$1)-VLOOKUP($E223,MIDS!$A$3:$K$17,MIDS!$D$1)</f>
        <v>9.9999999999997868E-3</v>
      </c>
      <c r="Q223" s="99" t="s">
        <v>104</v>
      </c>
      <c r="R223" s="99" t="s">
        <v>104</v>
      </c>
      <c r="S223" s="99" t="s">
        <v>104</v>
      </c>
      <c r="T223" s="613">
        <f>VLOOKUP($E223,MIDS!$A$2:$I$17,MIDS!$I$1)</f>
        <v>1.5952104403564999</v>
      </c>
      <c r="U223" s="614">
        <f>VLOOKUP($E223,MIDS!$A$2:$K$17,MIDS!$J$1)+0.01</f>
        <v>3.1077679971705602E-2</v>
      </c>
      <c r="V223" s="615">
        <f t="shared" ca="1" si="50"/>
        <v>0.97680129866219301</v>
      </c>
      <c r="W223" s="57">
        <v>37565</v>
      </c>
      <c r="X223" s="618">
        <f t="shared" ca="1" si="51"/>
        <v>-15140.420129264025</v>
      </c>
    </row>
    <row r="224" spans="1:25" x14ac:dyDescent="0.25">
      <c r="G224" s="612"/>
      <c r="H224" s="98"/>
      <c r="I224" s="98"/>
      <c r="J224" s="99"/>
      <c r="N224" s="99"/>
      <c r="X224" s="617">
        <f ca="1">SUM(X217:X223)</f>
        <v>-105351.25296048739</v>
      </c>
      <c r="Y224" s="617">
        <f ca="1">$X224</f>
        <v>-105351.25296048739</v>
      </c>
    </row>
    <row r="225" spans="1:25" x14ac:dyDescent="0.25">
      <c r="G225" s="612"/>
      <c r="H225" s="98"/>
      <c r="I225" s="98"/>
      <c r="J225" s="99"/>
      <c r="N225" s="99"/>
      <c r="X225" s="616"/>
    </row>
    <row r="226" spans="1:25" ht="13.8" thickBot="1" x14ac:dyDescent="0.3">
      <c r="A226" s="29"/>
      <c r="B226" s="29"/>
      <c r="C226" s="29"/>
      <c r="D226" s="29"/>
      <c r="E226" s="29"/>
      <c r="F226" s="29"/>
      <c r="G226" s="612"/>
      <c r="H226" s="29"/>
      <c r="I226" s="29"/>
      <c r="J226" s="29"/>
      <c r="N226" s="99"/>
      <c r="X226" s="616"/>
      <c r="Y226" s="620">
        <f ca="1">SUM(Y20:Y224)</f>
        <v>27109444.858120225</v>
      </c>
    </row>
    <row r="227" spans="1:25" ht="13.8" thickTop="1" x14ac:dyDescent="0.25">
      <c r="A227" s="29"/>
      <c r="B227" s="29"/>
      <c r="C227" s="29"/>
      <c r="D227" s="29"/>
      <c r="E227" s="29"/>
      <c r="F227" s="29"/>
      <c r="G227" s="612"/>
      <c r="H227" s="29"/>
      <c r="I227" s="29"/>
      <c r="J227" s="29"/>
      <c r="N227" s="99"/>
      <c r="X227" s="616"/>
    </row>
    <row r="228" spans="1:25" x14ac:dyDescent="0.25">
      <c r="A228" s="29"/>
      <c r="B228" s="29"/>
      <c r="C228" s="29"/>
      <c r="D228" s="29"/>
      <c r="E228" s="29"/>
      <c r="F228" s="29"/>
      <c r="G228" s="612"/>
      <c r="H228" s="29"/>
      <c r="I228" s="29"/>
      <c r="J228" s="29"/>
      <c r="N228" s="99"/>
      <c r="X228" s="616"/>
    </row>
    <row r="229" spans="1:25" x14ac:dyDescent="0.25">
      <c r="G229" s="612"/>
      <c r="N229" s="99"/>
      <c r="X229" s="616"/>
    </row>
    <row r="230" spans="1:25" x14ac:dyDescent="0.25">
      <c r="G230" s="612"/>
      <c r="N230" s="99"/>
      <c r="X230" s="616"/>
    </row>
    <row r="231" spans="1:25" x14ac:dyDescent="0.25">
      <c r="G231" s="612"/>
      <c r="N231" s="99"/>
      <c r="X231" s="616"/>
    </row>
    <row r="232" spans="1:25" x14ac:dyDescent="0.25">
      <c r="G232" s="612"/>
      <c r="N232" s="99"/>
      <c r="X232" s="616"/>
    </row>
    <row r="233" spans="1:25" x14ac:dyDescent="0.25">
      <c r="G233" s="612"/>
      <c r="N233" s="99"/>
      <c r="X233" s="616"/>
    </row>
    <row r="234" spans="1:25" x14ac:dyDescent="0.25">
      <c r="G234" s="612"/>
      <c r="N234" s="99"/>
      <c r="X234" s="616"/>
    </row>
    <row r="235" spans="1:25" x14ac:dyDescent="0.25">
      <c r="G235" s="612"/>
      <c r="N235" s="99"/>
      <c r="X235" s="616"/>
    </row>
    <row r="236" spans="1:25" x14ac:dyDescent="0.25">
      <c r="G236" s="612"/>
      <c r="N236" s="99"/>
      <c r="X236" s="616"/>
    </row>
    <row r="237" spans="1:25" x14ac:dyDescent="0.25">
      <c r="G237" s="612"/>
      <c r="N237" s="99"/>
      <c r="X237" s="616"/>
    </row>
    <row r="238" spans="1:25" x14ac:dyDescent="0.25">
      <c r="G238" s="612"/>
      <c r="N238" s="99"/>
      <c r="X238" s="616"/>
    </row>
    <row r="239" spans="1:25" x14ac:dyDescent="0.25">
      <c r="G239" s="612"/>
      <c r="N239" s="99"/>
      <c r="X239" s="616"/>
    </row>
    <row r="240" spans="1:25" x14ac:dyDescent="0.25">
      <c r="G240" s="612"/>
      <c r="N240" s="99"/>
      <c r="X240" s="616"/>
    </row>
    <row r="241" spans="7:24" x14ac:dyDescent="0.25">
      <c r="G241" s="612"/>
      <c r="N241" s="99"/>
      <c r="X241" s="616"/>
    </row>
    <row r="242" spans="7:24" x14ac:dyDescent="0.25">
      <c r="G242" s="612"/>
      <c r="N242" s="99"/>
      <c r="X242" s="616"/>
    </row>
    <row r="243" spans="7:24" x14ac:dyDescent="0.25">
      <c r="G243" s="612"/>
      <c r="N243" s="99"/>
      <c r="X243" s="616"/>
    </row>
    <row r="244" spans="7:24" x14ac:dyDescent="0.25">
      <c r="G244" s="612"/>
      <c r="N244" s="99"/>
      <c r="X244" s="616"/>
    </row>
    <row r="245" spans="7:24" x14ac:dyDescent="0.25">
      <c r="G245" s="612"/>
      <c r="N245" s="99"/>
      <c r="X245" s="616"/>
    </row>
    <row r="246" spans="7:24" x14ac:dyDescent="0.25">
      <c r="G246" s="612"/>
      <c r="N246" s="99"/>
      <c r="X246" s="616"/>
    </row>
    <row r="247" spans="7:24" x14ac:dyDescent="0.25">
      <c r="G247" s="612"/>
      <c r="N247" s="99"/>
      <c r="X247" s="616"/>
    </row>
    <row r="248" spans="7:24" x14ac:dyDescent="0.25">
      <c r="G248" s="612"/>
      <c r="N248" s="99"/>
      <c r="X248" s="616"/>
    </row>
    <row r="249" spans="7:24" x14ac:dyDescent="0.25">
      <c r="G249" s="612"/>
      <c r="N249" s="99"/>
      <c r="X249" s="616"/>
    </row>
    <row r="250" spans="7:24" x14ac:dyDescent="0.25">
      <c r="G250" s="612"/>
      <c r="N250" s="99"/>
      <c r="X250" s="616"/>
    </row>
    <row r="251" spans="7:24" x14ac:dyDescent="0.25">
      <c r="G251" s="612"/>
      <c r="N251" s="99"/>
      <c r="X251" s="616"/>
    </row>
    <row r="252" spans="7:24" x14ac:dyDescent="0.25">
      <c r="G252" s="612"/>
      <c r="N252" s="99"/>
      <c r="X252" s="616"/>
    </row>
    <row r="253" spans="7:24" x14ac:dyDescent="0.25">
      <c r="G253" s="612"/>
      <c r="N253" s="99"/>
      <c r="X253" s="616"/>
    </row>
    <row r="254" spans="7:24" x14ac:dyDescent="0.25">
      <c r="G254" s="612"/>
      <c r="N254" s="99"/>
      <c r="X254" s="616"/>
    </row>
    <row r="255" spans="7:24" x14ac:dyDescent="0.25">
      <c r="G255" s="612"/>
      <c r="N255" s="99"/>
      <c r="X255" s="616"/>
    </row>
    <row r="256" spans="7:24" x14ac:dyDescent="0.25">
      <c r="G256" s="612"/>
      <c r="N256" s="99"/>
      <c r="X256" s="616"/>
    </row>
    <row r="257" spans="7:24" x14ac:dyDescent="0.25">
      <c r="G257" s="612"/>
      <c r="N257" s="99"/>
      <c r="X257" s="616"/>
    </row>
    <row r="258" spans="7:24" x14ac:dyDescent="0.25">
      <c r="G258" s="612"/>
      <c r="N258" s="99"/>
      <c r="X258" s="616"/>
    </row>
    <row r="259" spans="7:24" x14ac:dyDescent="0.25">
      <c r="G259" s="612"/>
      <c r="N259" s="99"/>
      <c r="X259" s="616"/>
    </row>
    <row r="260" spans="7:24" x14ac:dyDescent="0.25">
      <c r="G260" s="612"/>
      <c r="N260" s="99"/>
      <c r="X260" s="616"/>
    </row>
    <row r="261" spans="7:24" x14ac:dyDescent="0.25">
      <c r="G261" s="612"/>
      <c r="N261" s="99"/>
      <c r="X261" s="616"/>
    </row>
    <row r="262" spans="7:24" x14ac:dyDescent="0.25">
      <c r="G262" s="612"/>
      <c r="N262" s="99"/>
      <c r="X262" s="616"/>
    </row>
    <row r="263" spans="7:24" x14ac:dyDescent="0.25">
      <c r="G263" s="612"/>
      <c r="N263" s="99"/>
      <c r="X263" s="616"/>
    </row>
    <row r="264" spans="7:24" x14ac:dyDescent="0.25">
      <c r="G264" s="612"/>
      <c r="N264" s="99"/>
      <c r="X264" s="616"/>
    </row>
    <row r="265" spans="7:24" x14ac:dyDescent="0.25">
      <c r="G265" s="612"/>
      <c r="N265" s="99"/>
      <c r="X265" s="616"/>
    </row>
    <row r="266" spans="7:24" x14ac:dyDescent="0.25">
      <c r="G266" s="612"/>
      <c r="N266" s="99"/>
      <c r="X266" s="616"/>
    </row>
    <row r="267" spans="7:24" x14ac:dyDescent="0.25">
      <c r="G267" s="612"/>
      <c r="N267" s="99"/>
      <c r="X267" s="616"/>
    </row>
    <row r="268" spans="7:24" x14ac:dyDescent="0.25">
      <c r="G268" s="612"/>
      <c r="N268" s="99"/>
      <c r="X268" s="616"/>
    </row>
    <row r="269" spans="7:24" x14ac:dyDescent="0.25">
      <c r="G269" s="612"/>
      <c r="N269" s="99"/>
      <c r="X269" s="616"/>
    </row>
    <row r="270" spans="7:24" x14ac:dyDescent="0.25">
      <c r="G270" s="612"/>
      <c r="N270" s="99"/>
      <c r="X270" s="616"/>
    </row>
    <row r="271" spans="7:24" x14ac:dyDescent="0.25">
      <c r="G271" s="612"/>
      <c r="N271" s="99"/>
      <c r="X271" s="616"/>
    </row>
    <row r="272" spans="7:24" x14ac:dyDescent="0.25">
      <c r="G272" s="612"/>
      <c r="N272" s="99"/>
      <c r="X272" s="616"/>
    </row>
    <row r="273" spans="7:24" x14ac:dyDescent="0.25">
      <c r="G273" s="612"/>
      <c r="N273" s="99"/>
      <c r="X273" s="616"/>
    </row>
    <row r="274" spans="7:24" x14ac:dyDescent="0.25">
      <c r="G274" s="612"/>
      <c r="N274" s="99"/>
      <c r="X274" s="616"/>
    </row>
    <row r="275" spans="7:24" x14ac:dyDescent="0.25">
      <c r="G275" s="612"/>
      <c r="N275" s="99"/>
      <c r="X275" s="616"/>
    </row>
    <row r="276" spans="7:24" x14ac:dyDescent="0.25">
      <c r="G276" s="612"/>
      <c r="N276" s="99"/>
      <c r="X276" s="616"/>
    </row>
    <row r="277" spans="7:24" x14ac:dyDescent="0.25">
      <c r="G277" s="612"/>
      <c r="N277" s="99"/>
      <c r="X277" s="616"/>
    </row>
    <row r="278" spans="7:24" x14ac:dyDescent="0.25">
      <c r="G278" s="612"/>
      <c r="N278" s="99"/>
      <c r="X278" s="616"/>
    </row>
    <row r="279" spans="7:24" x14ac:dyDescent="0.25">
      <c r="G279" s="612"/>
      <c r="N279" s="99"/>
      <c r="X279" s="616"/>
    </row>
    <row r="280" spans="7:24" x14ac:dyDescent="0.25">
      <c r="G280" s="612"/>
      <c r="N280" s="99"/>
      <c r="X280" s="616"/>
    </row>
    <row r="281" spans="7:24" x14ac:dyDescent="0.25">
      <c r="G281" s="612"/>
      <c r="N281" s="99"/>
      <c r="X281" s="616"/>
    </row>
    <row r="282" spans="7:24" x14ac:dyDescent="0.25">
      <c r="G282" s="612"/>
      <c r="N282" s="99"/>
      <c r="X282" s="616"/>
    </row>
    <row r="283" spans="7:24" x14ac:dyDescent="0.25">
      <c r="G283" s="612"/>
      <c r="N283" s="99"/>
      <c r="X283" s="616"/>
    </row>
    <row r="284" spans="7:24" x14ac:dyDescent="0.25">
      <c r="G284" s="612"/>
      <c r="N284" s="99"/>
      <c r="X284" s="616"/>
    </row>
    <row r="285" spans="7:24" x14ac:dyDescent="0.25">
      <c r="G285" s="612"/>
      <c r="N285" s="99"/>
      <c r="X285" s="616"/>
    </row>
    <row r="286" spans="7:24" x14ac:dyDescent="0.25">
      <c r="G286" s="612"/>
      <c r="N286" s="99"/>
      <c r="X286" s="616"/>
    </row>
    <row r="287" spans="7:24" x14ac:dyDescent="0.25">
      <c r="G287" s="612"/>
      <c r="N287" s="99"/>
      <c r="X287" s="616"/>
    </row>
    <row r="288" spans="7:24" x14ac:dyDescent="0.25">
      <c r="G288" s="612"/>
      <c r="N288" s="99"/>
      <c r="X288" s="616"/>
    </row>
    <row r="289" spans="7:24" x14ac:dyDescent="0.25">
      <c r="G289" s="612"/>
      <c r="N289" s="99"/>
      <c r="X289" s="616"/>
    </row>
    <row r="290" spans="7:24" x14ac:dyDescent="0.25">
      <c r="G290" s="612"/>
      <c r="N290" s="99"/>
      <c r="X290" s="616"/>
    </row>
    <row r="291" spans="7:24" x14ac:dyDescent="0.25">
      <c r="G291" s="612"/>
      <c r="N291" s="99"/>
      <c r="X291" s="616"/>
    </row>
    <row r="292" spans="7:24" x14ac:dyDescent="0.25">
      <c r="G292" s="612"/>
      <c r="N292" s="99"/>
      <c r="X292" s="616"/>
    </row>
    <row r="293" spans="7:24" x14ac:dyDescent="0.25">
      <c r="G293" s="612"/>
      <c r="N293" s="99"/>
      <c r="X293" s="616"/>
    </row>
    <row r="294" spans="7:24" x14ac:dyDescent="0.25">
      <c r="G294" s="612"/>
      <c r="N294" s="99"/>
      <c r="X294" s="616"/>
    </row>
    <row r="295" spans="7:24" x14ac:dyDescent="0.25">
      <c r="G295" s="612"/>
      <c r="N295" s="99"/>
      <c r="X295" s="616"/>
    </row>
    <row r="296" spans="7:24" x14ac:dyDescent="0.25">
      <c r="G296" s="612"/>
      <c r="N296" s="99"/>
      <c r="X296" s="616"/>
    </row>
    <row r="297" spans="7:24" x14ac:dyDescent="0.25">
      <c r="G297" s="612"/>
      <c r="N297" s="99"/>
      <c r="X297" s="616"/>
    </row>
    <row r="298" spans="7:24" x14ac:dyDescent="0.25">
      <c r="G298" s="612"/>
      <c r="N298" s="99"/>
      <c r="X298" s="616"/>
    </row>
    <row r="299" spans="7:24" x14ac:dyDescent="0.25">
      <c r="G299" s="612"/>
      <c r="N299" s="99"/>
      <c r="X299" s="616"/>
    </row>
    <row r="300" spans="7:24" x14ac:dyDescent="0.25">
      <c r="G300" s="612"/>
      <c r="N300" s="99"/>
      <c r="X300" s="616"/>
    </row>
    <row r="301" spans="7:24" x14ac:dyDescent="0.25">
      <c r="G301" s="612"/>
      <c r="N301" s="99"/>
      <c r="X301" s="616"/>
    </row>
    <row r="302" spans="7:24" x14ac:dyDescent="0.25">
      <c r="G302" s="612"/>
      <c r="N302" s="99"/>
      <c r="X302" s="616"/>
    </row>
    <row r="303" spans="7:24" x14ac:dyDescent="0.25">
      <c r="G303" s="612"/>
      <c r="N303" s="99"/>
      <c r="X303" s="616"/>
    </row>
    <row r="304" spans="7:24" x14ac:dyDescent="0.25">
      <c r="G304" s="612"/>
      <c r="N304" s="99"/>
      <c r="X304" s="616"/>
    </row>
    <row r="305" spans="7:24" x14ac:dyDescent="0.25">
      <c r="G305" s="612"/>
      <c r="N305" s="99"/>
      <c r="X305" s="616"/>
    </row>
    <row r="306" spans="7:24" x14ac:dyDescent="0.25">
      <c r="G306" s="612"/>
      <c r="N306" s="99"/>
      <c r="X306" s="616"/>
    </row>
    <row r="307" spans="7:24" x14ac:dyDescent="0.25">
      <c r="G307" s="612"/>
      <c r="N307" s="99"/>
      <c r="X307" s="616"/>
    </row>
    <row r="308" spans="7:24" x14ac:dyDescent="0.25">
      <c r="G308" s="612"/>
      <c r="N308" s="99"/>
      <c r="X308" s="616"/>
    </row>
    <row r="309" spans="7:24" x14ac:dyDescent="0.25">
      <c r="G309" s="612"/>
      <c r="N309" s="99"/>
      <c r="X309" s="616"/>
    </row>
    <row r="310" spans="7:24" x14ac:dyDescent="0.25">
      <c r="G310" s="612"/>
      <c r="N310" s="99"/>
      <c r="X310" s="616"/>
    </row>
    <row r="311" spans="7:24" x14ac:dyDescent="0.25">
      <c r="G311" s="612"/>
      <c r="N311" s="99"/>
      <c r="X311" s="616"/>
    </row>
    <row r="312" spans="7:24" x14ac:dyDescent="0.25">
      <c r="G312" s="612"/>
      <c r="N312" s="99"/>
      <c r="X312" s="616"/>
    </row>
    <row r="313" spans="7:24" x14ac:dyDescent="0.25">
      <c r="G313" s="612"/>
      <c r="N313" s="99"/>
      <c r="X313" s="616"/>
    </row>
    <row r="314" spans="7:24" x14ac:dyDescent="0.25">
      <c r="G314" s="612"/>
      <c r="N314" s="99"/>
      <c r="X314" s="616"/>
    </row>
    <row r="315" spans="7:24" x14ac:dyDescent="0.25">
      <c r="G315" s="612"/>
      <c r="N315" s="99"/>
      <c r="X315" s="616"/>
    </row>
    <row r="316" spans="7:24" x14ac:dyDescent="0.25">
      <c r="G316" s="612"/>
      <c r="N316" s="99"/>
      <c r="X316" s="616"/>
    </row>
    <row r="317" spans="7:24" x14ac:dyDescent="0.25">
      <c r="G317" s="612"/>
      <c r="N317" s="99"/>
      <c r="X317" s="616"/>
    </row>
    <row r="318" spans="7:24" x14ac:dyDescent="0.25">
      <c r="G318" s="612"/>
      <c r="N318" s="99"/>
      <c r="X318" s="616"/>
    </row>
    <row r="319" spans="7:24" x14ac:dyDescent="0.25">
      <c r="G319" s="612"/>
      <c r="N319" s="99"/>
      <c r="X319" s="616"/>
    </row>
    <row r="320" spans="7:24" x14ac:dyDescent="0.25">
      <c r="G320" s="612"/>
      <c r="N320" s="99"/>
      <c r="X320" s="616"/>
    </row>
    <row r="321" spans="7:24" x14ac:dyDescent="0.25">
      <c r="G321" s="612"/>
      <c r="N321" s="99"/>
      <c r="X321" s="616"/>
    </row>
    <row r="322" spans="7:24" x14ac:dyDescent="0.25">
      <c r="G322" s="612"/>
      <c r="N322" s="99"/>
      <c r="X322" s="616"/>
    </row>
    <row r="323" spans="7:24" x14ac:dyDescent="0.25">
      <c r="G323" s="612"/>
      <c r="N323" s="99"/>
      <c r="X323" s="616"/>
    </row>
    <row r="324" spans="7:24" x14ac:dyDescent="0.25">
      <c r="G324" s="612"/>
      <c r="N324" s="99"/>
      <c r="X324" s="616"/>
    </row>
    <row r="325" spans="7:24" x14ac:dyDescent="0.25">
      <c r="G325" s="612"/>
      <c r="N325" s="99"/>
      <c r="X325" s="616"/>
    </row>
    <row r="326" spans="7:24" x14ac:dyDescent="0.25">
      <c r="G326" s="612"/>
      <c r="N326" s="99"/>
      <c r="X326" s="616"/>
    </row>
    <row r="327" spans="7:24" x14ac:dyDescent="0.25">
      <c r="G327" s="612"/>
      <c r="N327" s="99"/>
      <c r="X327" s="616"/>
    </row>
    <row r="328" spans="7:24" x14ac:dyDescent="0.25">
      <c r="G328" s="612"/>
      <c r="N328" s="99"/>
      <c r="X328" s="616"/>
    </row>
    <row r="329" spans="7:24" x14ac:dyDescent="0.25">
      <c r="G329" s="612"/>
      <c r="N329" s="99"/>
      <c r="X329" s="616"/>
    </row>
    <row r="330" spans="7:24" x14ac:dyDescent="0.25">
      <c r="G330" s="612"/>
      <c r="N330" s="99"/>
      <c r="X330" s="616"/>
    </row>
    <row r="331" spans="7:24" x14ac:dyDescent="0.25">
      <c r="G331" s="612"/>
      <c r="N331" s="99"/>
      <c r="X331" s="616"/>
    </row>
    <row r="332" spans="7:24" x14ac:dyDescent="0.25">
      <c r="G332" s="612"/>
      <c r="N332" s="99"/>
      <c r="X332" s="616"/>
    </row>
    <row r="333" spans="7:24" x14ac:dyDescent="0.25">
      <c r="G333" s="612"/>
      <c r="N333" s="99"/>
      <c r="X333" s="616"/>
    </row>
    <row r="334" spans="7:24" x14ac:dyDescent="0.25">
      <c r="G334" s="612"/>
      <c r="N334" s="99"/>
      <c r="X334" s="616"/>
    </row>
    <row r="335" spans="7:24" x14ac:dyDescent="0.25">
      <c r="G335" s="612"/>
      <c r="X335" s="616"/>
    </row>
    <row r="336" spans="7:24" x14ac:dyDescent="0.25">
      <c r="G336" s="612"/>
      <c r="X336" s="616"/>
    </row>
    <row r="337" spans="7:24" x14ac:dyDescent="0.25">
      <c r="G337" s="612"/>
      <c r="X337" s="616"/>
    </row>
    <row r="338" spans="7:24" x14ac:dyDescent="0.25">
      <c r="G338" s="612"/>
      <c r="X338" s="616"/>
    </row>
    <row r="339" spans="7:24" x14ac:dyDescent="0.25">
      <c r="G339" s="612"/>
      <c r="X339" s="616"/>
    </row>
    <row r="340" spans="7:24" x14ac:dyDescent="0.25">
      <c r="G340" s="612"/>
      <c r="X340" s="616"/>
    </row>
    <row r="341" spans="7:24" x14ac:dyDescent="0.25">
      <c r="G341" s="612"/>
      <c r="X341" s="616"/>
    </row>
    <row r="342" spans="7:24" x14ac:dyDescent="0.25">
      <c r="G342" s="612"/>
      <c r="X342" s="616"/>
    </row>
    <row r="343" spans="7:24" x14ac:dyDescent="0.25">
      <c r="G343" s="612"/>
      <c r="X343" s="616"/>
    </row>
    <row r="344" spans="7:24" x14ac:dyDescent="0.25">
      <c r="G344" s="612"/>
      <c r="X344" s="616"/>
    </row>
    <row r="345" spans="7:24" x14ac:dyDescent="0.25">
      <c r="G345" s="612"/>
      <c r="X345" s="616"/>
    </row>
    <row r="346" spans="7:24" x14ac:dyDescent="0.25">
      <c r="G346" s="612"/>
      <c r="X346" s="616"/>
    </row>
    <row r="347" spans="7:24" x14ac:dyDescent="0.25">
      <c r="G347" s="612"/>
      <c r="X347" s="616"/>
    </row>
    <row r="348" spans="7:24" x14ac:dyDescent="0.25">
      <c r="G348" s="612"/>
      <c r="X348" s="616"/>
    </row>
    <row r="349" spans="7:24" x14ac:dyDescent="0.25">
      <c r="G349" s="612"/>
      <c r="X349" s="616"/>
    </row>
    <row r="350" spans="7:24" x14ac:dyDescent="0.25">
      <c r="G350" s="612"/>
      <c r="X350" s="616"/>
    </row>
    <row r="351" spans="7:24" x14ac:dyDescent="0.25">
      <c r="G351" s="612"/>
      <c r="X351" s="616"/>
    </row>
    <row r="352" spans="7:24" x14ac:dyDescent="0.25">
      <c r="G352" s="612"/>
      <c r="X352" s="616"/>
    </row>
    <row r="353" spans="7:24" x14ac:dyDescent="0.25">
      <c r="G353" s="612"/>
      <c r="X353" s="616"/>
    </row>
    <row r="354" spans="7:24" x14ac:dyDescent="0.25">
      <c r="G354" s="612"/>
      <c r="X354" s="616"/>
    </row>
    <row r="355" spans="7:24" x14ac:dyDescent="0.25">
      <c r="G355" s="612"/>
      <c r="X355" s="616"/>
    </row>
    <row r="356" spans="7:24" x14ac:dyDescent="0.25">
      <c r="G356" s="612"/>
      <c r="X356" s="616"/>
    </row>
    <row r="357" spans="7:24" x14ac:dyDescent="0.25">
      <c r="G357" s="612"/>
      <c r="X357" s="616"/>
    </row>
    <row r="358" spans="7:24" x14ac:dyDescent="0.25">
      <c r="G358" s="612"/>
      <c r="X358" s="616"/>
    </row>
    <row r="359" spans="7:24" x14ac:dyDescent="0.25">
      <c r="G359" s="612"/>
      <c r="X359" s="616"/>
    </row>
    <row r="360" spans="7:24" x14ac:dyDescent="0.25">
      <c r="G360" s="612"/>
      <c r="X360" s="616"/>
    </row>
    <row r="361" spans="7:24" x14ac:dyDescent="0.25">
      <c r="G361" s="612"/>
      <c r="X361" s="616"/>
    </row>
    <row r="362" spans="7:24" x14ac:dyDescent="0.25">
      <c r="G362" s="612"/>
      <c r="X362" s="616"/>
    </row>
    <row r="363" spans="7:24" x14ac:dyDescent="0.25">
      <c r="G363" s="612"/>
      <c r="X363" s="616"/>
    </row>
    <row r="364" spans="7:24" x14ac:dyDescent="0.25">
      <c r="G364" s="612"/>
      <c r="X364" s="616"/>
    </row>
    <row r="365" spans="7:24" x14ac:dyDescent="0.25">
      <c r="G365" s="612"/>
      <c r="X365" s="616"/>
    </row>
    <row r="366" spans="7:24" x14ac:dyDescent="0.25">
      <c r="G366" s="612"/>
      <c r="X366" s="616"/>
    </row>
    <row r="367" spans="7:24" x14ac:dyDescent="0.25">
      <c r="G367" s="612"/>
      <c r="X367" s="616"/>
    </row>
    <row r="368" spans="7:24" x14ac:dyDescent="0.25">
      <c r="G368" s="612"/>
      <c r="X368" s="616"/>
    </row>
    <row r="369" spans="7:24" x14ac:dyDescent="0.25">
      <c r="G369" s="612"/>
      <c r="X369" s="616"/>
    </row>
    <row r="370" spans="7:24" x14ac:dyDescent="0.25">
      <c r="G370" s="612"/>
      <c r="X370" s="616"/>
    </row>
    <row r="371" spans="7:24" x14ac:dyDescent="0.25">
      <c r="G371" s="612"/>
      <c r="X371" s="616"/>
    </row>
    <row r="372" spans="7:24" x14ac:dyDescent="0.25">
      <c r="G372" s="612"/>
      <c r="X372" s="616"/>
    </row>
    <row r="373" spans="7:24" x14ac:dyDescent="0.25">
      <c r="G373" s="612"/>
      <c r="X373" s="616"/>
    </row>
    <row r="374" spans="7:24" x14ac:dyDescent="0.25">
      <c r="G374" s="612"/>
      <c r="X374" s="616"/>
    </row>
    <row r="375" spans="7:24" x14ac:dyDescent="0.25">
      <c r="G375" s="612"/>
      <c r="X375" s="616"/>
    </row>
    <row r="376" spans="7:24" x14ac:dyDescent="0.25">
      <c r="G376" s="612"/>
      <c r="X376" s="616"/>
    </row>
    <row r="377" spans="7:24" x14ac:dyDescent="0.25">
      <c r="G377" s="612"/>
      <c r="X377" s="616"/>
    </row>
    <row r="378" spans="7:24" x14ac:dyDescent="0.25">
      <c r="G378" s="612"/>
      <c r="X378" s="616"/>
    </row>
    <row r="379" spans="7:24" x14ac:dyDescent="0.25">
      <c r="G379" s="612"/>
      <c r="X379" s="616"/>
    </row>
    <row r="380" spans="7:24" x14ac:dyDescent="0.25">
      <c r="G380" s="612"/>
      <c r="X380" s="616"/>
    </row>
    <row r="381" spans="7:24" x14ac:dyDescent="0.25">
      <c r="G381" s="612"/>
      <c r="X381" s="616"/>
    </row>
    <row r="382" spans="7:24" x14ac:dyDescent="0.25">
      <c r="G382" s="612"/>
      <c r="X382" s="616"/>
    </row>
    <row r="383" spans="7:24" x14ac:dyDescent="0.25">
      <c r="G383" s="612"/>
      <c r="X383" s="616"/>
    </row>
    <row r="384" spans="7:24" x14ac:dyDescent="0.25">
      <c r="G384" s="612"/>
      <c r="X384" s="616"/>
    </row>
    <row r="385" spans="7:24" x14ac:dyDescent="0.25">
      <c r="G385" s="612"/>
      <c r="X385" s="616"/>
    </row>
    <row r="386" spans="7:24" x14ac:dyDescent="0.25">
      <c r="G386" s="612"/>
      <c r="X386" s="616"/>
    </row>
    <row r="387" spans="7:24" x14ac:dyDescent="0.25">
      <c r="G387" s="612"/>
      <c r="X387" s="616"/>
    </row>
    <row r="388" spans="7:24" x14ac:dyDescent="0.25">
      <c r="G388" s="612"/>
      <c r="X388" s="616"/>
    </row>
    <row r="389" spans="7:24" x14ac:dyDescent="0.25">
      <c r="G389" s="612"/>
      <c r="X389" s="616"/>
    </row>
    <row r="390" spans="7:24" x14ac:dyDescent="0.25">
      <c r="G390" s="612"/>
      <c r="X390" s="616"/>
    </row>
    <row r="391" spans="7:24" x14ac:dyDescent="0.25">
      <c r="G391" s="612"/>
      <c r="X391" s="616"/>
    </row>
    <row r="392" spans="7:24" x14ac:dyDescent="0.25">
      <c r="G392" s="612"/>
      <c r="X392" s="616"/>
    </row>
    <row r="393" spans="7:24" x14ac:dyDescent="0.25">
      <c r="G393" s="612"/>
      <c r="X393" s="616"/>
    </row>
    <row r="394" spans="7:24" x14ac:dyDescent="0.25">
      <c r="G394" s="612"/>
      <c r="X394" s="616"/>
    </row>
    <row r="395" spans="7:24" x14ac:dyDescent="0.25">
      <c r="G395" s="612"/>
      <c r="X395" s="616"/>
    </row>
    <row r="396" spans="7:24" x14ac:dyDescent="0.25">
      <c r="G396" s="612"/>
      <c r="X396" s="616"/>
    </row>
    <row r="397" spans="7:24" x14ac:dyDescent="0.25">
      <c r="G397" s="612"/>
      <c r="X397" s="616"/>
    </row>
    <row r="398" spans="7:24" x14ac:dyDescent="0.25">
      <c r="G398" s="612"/>
      <c r="X398" s="616"/>
    </row>
    <row r="399" spans="7:24" x14ac:dyDescent="0.25">
      <c r="G399" s="612"/>
      <c r="X399" s="616"/>
    </row>
    <row r="400" spans="7:24" x14ac:dyDescent="0.25">
      <c r="G400" s="612"/>
      <c r="X400" s="616"/>
    </row>
    <row r="401" spans="7:24" x14ac:dyDescent="0.25">
      <c r="G401" s="612"/>
      <c r="X401" s="616"/>
    </row>
    <row r="402" spans="7:24" x14ac:dyDescent="0.25">
      <c r="G402" s="612"/>
      <c r="X402" s="616"/>
    </row>
    <row r="403" spans="7:24" x14ac:dyDescent="0.25">
      <c r="G403" s="612"/>
      <c r="X403" s="616"/>
    </row>
    <row r="404" spans="7:24" x14ac:dyDescent="0.25">
      <c r="G404" s="612"/>
      <c r="X404" s="616"/>
    </row>
    <row r="405" spans="7:24" x14ac:dyDescent="0.25">
      <c r="G405" s="612"/>
      <c r="X405" s="616"/>
    </row>
    <row r="406" spans="7:24" x14ac:dyDescent="0.25">
      <c r="G406" s="612"/>
      <c r="X406" s="616"/>
    </row>
    <row r="407" spans="7:24" x14ac:dyDescent="0.25">
      <c r="G407" s="612"/>
      <c r="X407" s="616"/>
    </row>
    <row r="408" spans="7:24" x14ac:dyDescent="0.25">
      <c r="G408" s="612"/>
      <c r="X408" s="616"/>
    </row>
    <row r="409" spans="7:24" x14ac:dyDescent="0.25">
      <c r="G409" s="612"/>
      <c r="X409" s="616"/>
    </row>
    <row r="410" spans="7:24" x14ac:dyDescent="0.25">
      <c r="G410" s="612"/>
      <c r="X410" s="616"/>
    </row>
    <row r="411" spans="7:24" x14ac:dyDescent="0.25">
      <c r="G411" s="612"/>
      <c r="X411" s="616"/>
    </row>
    <row r="412" spans="7:24" x14ac:dyDescent="0.25">
      <c r="G412" s="612"/>
      <c r="X412" s="616"/>
    </row>
    <row r="413" spans="7:24" x14ac:dyDescent="0.25">
      <c r="G413" s="612"/>
      <c r="X413" s="616"/>
    </row>
    <row r="414" spans="7:24" x14ac:dyDescent="0.25">
      <c r="G414" s="612"/>
      <c r="X414" s="616"/>
    </row>
    <row r="415" spans="7:24" x14ac:dyDescent="0.25">
      <c r="G415" s="612"/>
      <c r="X415" s="616"/>
    </row>
    <row r="416" spans="7:24" x14ac:dyDescent="0.25">
      <c r="G416" s="612"/>
      <c r="X416" s="616"/>
    </row>
    <row r="417" spans="7:24" x14ac:dyDescent="0.25">
      <c r="G417" s="612"/>
      <c r="X417" s="616"/>
    </row>
    <row r="418" spans="7:24" x14ac:dyDescent="0.25">
      <c r="G418" s="612"/>
      <c r="X418" s="616"/>
    </row>
    <row r="419" spans="7:24" x14ac:dyDescent="0.25">
      <c r="G419" s="612"/>
      <c r="X419" s="616"/>
    </row>
    <row r="420" spans="7:24" x14ac:dyDescent="0.25">
      <c r="G420" s="612"/>
      <c r="X420" s="616"/>
    </row>
    <row r="421" spans="7:24" x14ac:dyDescent="0.25">
      <c r="G421" s="612"/>
      <c r="X421" s="616"/>
    </row>
    <row r="422" spans="7:24" x14ac:dyDescent="0.25">
      <c r="G422" s="612"/>
      <c r="X422" s="616"/>
    </row>
    <row r="423" spans="7:24" x14ac:dyDescent="0.25">
      <c r="G423" s="612"/>
      <c r="X423" s="616"/>
    </row>
    <row r="424" spans="7:24" x14ac:dyDescent="0.25">
      <c r="G424" s="612"/>
      <c r="X424" s="616"/>
    </row>
    <row r="425" spans="7:24" x14ac:dyDescent="0.25">
      <c r="G425" s="612"/>
      <c r="X425" s="616"/>
    </row>
    <row r="426" spans="7:24" x14ac:dyDescent="0.25">
      <c r="G426" s="612"/>
      <c r="X426" s="616"/>
    </row>
    <row r="427" spans="7:24" x14ac:dyDescent="0.25">
      <c r="G427" s="612"/>
      <c r="X427" s="616"/>
    </row>
    <row r="428" spans="7:24" x14ac:dyDescent="0.25">
      <c r="G428" s="612"/>
      <c r="X428" s="616"/>
    </row>
    <row r="429" spans="7:24" x14ac:dyDescent="0.25">
      <c r="G429" s="612"/>
      <c r="X429" s="616"/>
    </row>
    <row r="430" spans="7:24" x14ac:dyDescent="0.25">
      <c r="G430" s="612"/>
      <c r="X430" s="616"/>
    </row>
    <row r="431" spans="7:24" x14ac:dyDescent="0.25">
      <c r="G431" s="612"/>
      <c r="X431" s="616"/>
    </row>
    <row r="432" spans="7:24" x14ac:dyDescent="0.25">
      <c r="G432" s="612"/>
      <c r="X432" s="616"/>
    </row>
    <row r="433" spans="7:24" x14ac:dyDescent="0.25">
      <c r="G433" s="612"/>
      <c r="X433" s="616"/>
    </row>
    <row r="434" spans="7:24" x14ac:dyDescent="0.25">
      <c r="G434" s="612"/>
      <c r="X434" s="616"/>
    </row>
    <row r="435" spans="7:24" x14ac:dyDescent="0.25">
      <c r="G435" s="612"/>
      <c r="X435" s="616"/>
    </row>
    <row r="436" spans="7:24" x14ac:dyDescent="0.25">
      <c r="G436" s="612"/>
      <c r="X436" s="616"/>
    </row>
    <row r="437" spans="7:24" x14ac:dyDescent="0.25">
      <c r="G437" s="612"/>
      <c r="X437" s="616"/>
    </row>
    <row r="438" spans="7:24" x14ac:dyDescent="0.25">
      <c r="G438" s="612"/>
      <c r="X438" s="616"/>
    </row>
    <row r="439" spans="7:24" x14ac:dyDescent="0.25">
      <c r="G439" s="612"/>
      <c r="X439" s="616"/>
    </row>
    <row r="440" spans="7:24" x14ac:dyDescent="0.25">
      <c r="G440" s="612"/>
      <c r="X440" s="616"/>
    </row>
    <row r="441" spans="7:24" x14ac:dyDescent="0.25">
      <c r="G441" s="612"/>
      <c r="X441" s="616"/>
    </row>
    <row r="442" spans="7:24" x14ac:dyDescent="0.25">
      <c r="G442" s="612"/>
      <c r="X442" s="616"/>
    </row>
    <row r="443" spans="7:24" x14ac:dyDescent="0.25">
      <c r="G443" s="612"/>
      <c r="X443" s="616"/>
    </row>
    <row r="444" spans="7:24" x14ac:dyDescent="0.25">
      <c r="G444" s="612"/>
      <c r="X444" s="616"/>
    </row>
    <row r="445" spans="7:24" x14ac:dyDescent="0.25">
      <c r="G445" s="612"/>
      <c r="X445" s="616"/>
    </row>
    <row r="446" spans="7:24" x14ac:dyDescent="0.25">
      <c r="G446" s="612"/>
      <c r="X446" s="616"/>
    </row>
    <row r="447" spans="7:24" x14ac:dyDescent="0.25">
      <c r="G447" s="612"/>
      <c r="X447" s="616"/>
    </row>
    <row r="448" spans="7:24" x14ac:dyDescent="0.25">
      <c r="G448" s="612"/>
      <c r="X448" s="616"/>
    </row>
    <row r="449" spans="7:24" x14ac:dyDescent="0.25">
      <c r="G449" s="612"/>
      <c r="X449" s="616"/>
    </row>
    <row r="450" spans="7:24" x14ac:dyDescent="0.25">
      <c r="G450" s="612"/>
      <c r="X450" s="616"/>
    </row>
    <row r="451" spans="7:24" x14ac:dyDescent="0.25">
      <c r="G451" s="612"/>
      <c r="X451" s="616"/>
    </row>
    <row r="452" spans="7:24" x14ac:dyDescent="0.25">
      <c r="G452" s="612"/>
      <c r="X452" s="616"/>
    </row>
    <row r="453" spans="7:24" x14ac:dyDescent="0.25">
      <c r="G453" s="612"/>
      <c r="X453" s="616"/>
    </row>
    <row r="454" spans="7:24" x14ac:dyDescent="0.25">
      <c r="G454" s="612"/>
      <c r="X454" s="616"/>
    </row>
    <row r="455" spans="7:24" x14ac:dyDescent="0.25">
      <c r="G455" s="612"/>
      <c r="X455" s="616"/>
    </row>
    <row r="456" spans="7:24" x14ac:dyDescent="0.25">
      <c r="G456" s="612"/>
      <c r="X456" s="616"/>
    </row>
    <row r="457" spans="7:24" x14ac:dyDescent="0.25">
      <c r="G457" s="612"/>
      <c r="X457" s="616"/>
    </row>
    <row r="458" spans="7:24" x14ac:dyDescent="0.25">
      <c r="G458" s="612"/>
      <c r="X458" s="616"/>
    </row>
    <row r="459" spans="7:24" x14ac:dyDescent="0.25">
      <c r="G459" s="612"/>
      <c r="X459" s="616"/>
    </row>
    <row r="460" spans="7:24" x14ac:dyDescent="0.25">
      <c r="G460" s="612"/>
      <c r="X460" s="616"/>
    </row>
    <row r="461" spans="7:24" x14ac:dyDescent="0.25">
      <c r="G461" s="612"/>
      <c r="X461" s="616"/>
    </row>
    <row r="462" spans="7:24" x14ac:dyDescent="0.25">
      <c r="G462" s="612"/>
      <c r="X462" s="616"/>
    </row>
    <row r="463" spans="7:24" x14ac:dyDescent="0.25">
      <c r="G463" s="612"/>
      <c r="X463" s="616"/>
    </row>
    <row r="464" spans="7:24" x14ac:dyDescent="0.25">
      <c r="G464" s="612"/>
      <c r="X464" s="616"/>
    </row>
    <row r="465" spans="7:24" x14ac:dyDescent="0.25">
      <c r="G465" s="612"/>
      <c r="X465" s="616"/>
    </row>
    <row r="466" spans="7:24" x14ac:dyDescent="0.25">
      <c r="G466" s="612"/>
      <c r="X466" s="616"/>
    </row>
    <row r="467" spans="7:24" x14ac:dyDescent="0.25">
      <c r="G467" s="612"/>
      <c r="X467" s="616"/>
    </row>
    <row r="468" spans="7:24" x14ac:dyDescent="0.25">
      <c r="G468" s="612"/>
      <c r="X468" s="616"/>
    </row>
    <row r="469" spans="7:24" x14ac:dyDescent="0.25">
      <c r="G469" s="612"/>
      <c r="X469" s="616"/>
    </row>
    <row r="470" spans="7:24" x14ac:dyDescent="0.25">
      <c r="G470" s="612"/>
      <c r="X470" s="616"/>
    </row>
    <row r="471" spans="7:24" x14ac:dyDescent="0.25">
      <c r="G471" s="612"/>
      <c r="X471" s="616"/>
    </row>
    <row r="472" spans="7:24" x14ac:dyDescent="0.25">
      <c r="G472" s="612"/>
      <c r="X472" s="616"/>
    </row>
    <row r="473" spans="7:24" x14ac:dyDescent="0.25">
      <c r="G473" s="612"/>
      <c r="X473" s="616"/>
    </row>
    <row r="474" spans="7:24" x14ac:dyDescent="0.25">
      <c r="G474" s="612"/>
      <c r="X474" s="616"/>
    </row>
    <row r="475" spans="7:24" x14ac:dyDescent="0.25">
      <c r="G475" s="612"/>
      <c r="X475" s="616"/>
    </row>
    <row r="476" spans="7:24" x14ac:dyDescent="0.25">
      <c r="G476" s="612"/>
      <c r="X476" s="616"/>
    </row>
    <row r="477" spans="7:24" x14ac:dyDescent="0.25">
      <c r="G477" s="612"/>
      <c r="X477" s="616"/>
    </row>
    <row r="478" spans="7:24" x14ac:dyDescent="0.25">
      <c r="G478" s="612"/>
      <c r="X478" s="616"/>
    </row>
    <row r="479" spans="7:24" x14ac:dyDescent="0.25">
      <c r="G479" s="612"/>
      <c r="X479" s="616"/>
    </row>
    <row r="480" spans="7:24" x14ac:dyDescent="0.25">
      <c r="G480" s="612"/>
      <c r="X480" s="616"/>
    </row>
    <row r="481" spans="7:24" x14ac:dyDescent="0.25">
      <c r="G481" s="612"/>
      <c r="X481" s="616"/>
    </row>
    <row r="482" spans="7:24" x14ac:dyDescent="0.25">
      <c r="G482" s="612"/>
      <c r="X482" s="616"/>
    </row>
    <row r="483" spans="7:24" x14ac:dyDescent="0.25">
      <c r="G483" s="612"/>
      <c r="X483" s="616"/>
    </row>
    <row r="484" spans="7:24" x14ac:dyDescent="0.25">
      <c r="G484" s="612"/>
      <c r="X484" s="616"/>
    </row>
    <row r="485" spans="7:24" x14ac:dyDescent="0.25">
      <c r="G485" s="612"/>
      <c r="X485" s="616"/>
    </row>
    <row r="486" spans="7:24" x14ac:dyDescent="0.25">
      <c r="G486" s="612"/>
      <c r="X486" s="616"/>
    </row>
    <row r="487" spans="7:24" x14ac:dyDescent="0.25">
      <c r="G487" s="612"/>
      <c r="X487" s="616"/>
    </row>
    <row r="488" spans="7:24" x14ac:dyDescent="0.25">
      <c r="G488" s="612"/>
      <c r="X488" s="616"/>
    </row>
    <row r="489" spans="7:24" x14ac:dyDescent="0.25">
      <c r="G489" s="612"/>
      <c r="X489" s="616"/>
    </row>
    <row r="490" spans="7:24" x14ac:dyDescent="0.25">
      <c r="G490" s="612"/>
      <c r="X490" s="616"/>
    </row>
    <row r="491" spans="7:24" x14ac:dyDescent="0.25">
      <c r="G491" s="612"/>
      <c r="X491" s="616"/>
    </row>
    <row r="492" spans="7:24" x14ac:dyDescent="0.25">
      <c r="G492" s="612"/>
      <c r="X492" s="616"/>
    </row>
    <row r="493" spans="7:24" x14ac:dyDescent="0.25">
      <c r="G493" s="612"/>
      <c r="X493" s="616"/>
    </row>
    <row r="494" spans="7:24" x14ac:dyDescent="0.25">
      <c r="G494" s="612"/>
      <c r="X494" s="616"/>
    </row>
    <row r="495" spans="7:24" x14ac:dyDescent="0.25">
      <c r="G495" s="612"/>
      <c r="X495" s="616"/>
    </row>
    <row r="496" spans="7:24" x14ac:dyDescent="0.25">
      <c r="G496" s="612"/>
      <c r="X496" s="616"/>
    </row>
    <row r="497" spans="7:24" x14ac:dyDescent="0.25">
      <c r="G497" s="612"/>
      <c r="X497" s="616"/>
    </row>
    <row r="498" spans="7:24" x14ac:dyDescent="0.25">
      <c r="G498" s="612"/>
      <c r="X498" s="616"/>
    </row>
    <row r="499" spans="7:24" x14ac:dyDescent="0.25">
      <c r="G499" s="612"/>
      <c r="X499" s="616"/>
    </row>
    <row r="500" spans="7:24" x14ac:dyDescent="0.25">
      <c r="G500" s="612"/>
      <c r="X500" s="616"/>
    </row>
    <row r="501" spans="7:24" x14ac:dyDescent="0.25">
      <c r="G501" s="612"/>
      <c r="X501" s="616"/>
    </row>
    <row r="502" spans="7:24" x14ac:dyDescent="0.25">
      <c r="G502" s="612"/>
      <c r="X502" s="616"/>
    </row>
    <row r="503" spans="7:24" x14ac:dyDescent="0.25">
      <c r="G503" s="612"/>
      <c r="X503" s="616"/>
    </row>
    <row r="504" spans="7:24" x14ac:dyDescent="0.25">
      <c r="G504" s="612"/>
      <c r="X504" s="616"/>
    </row>
    <row r="505" spans="7:24" x14ac:dyDescent="0.25">
      <c r="G505" s="612"/>
      <c r="X505" s="616"/>
    </row>
    <row r="506" spans="7:24" x14ac:dyDescent="0.25">
      <c r="G506" s="612"/>
      <c r="X506" s="616"/>
    </row>
    <row r="507" spans="7:24" x14ac:dyDescent="0.25">
      <c r="G507" s="612"/>
      <c r="X507" s="616"/>
    </row>
    <row r="508" spans="7:24" x14ac:dyDescent="0.25">
      <c r="G508" s="612"/>
      <c r="X508" s="616"/>
    </row>
    <row r="509" spans="7:24" x14ac:dyDescent="0.25">
      <c r="G509" s="612"/>
      <c r="X509" s="616"/>
    </row>
    <row r="510" spans="7:24" x14ac:dyDescent="0.25">
      <c r="G510" s="612"/>
      <c r="X510" s="616"/>
    </row>
    <row r="511" spans="7:24" x14ac:dyDescent="0.25">
      <c r="G511" s="612"/>
      <c r="X511" s="616"/>
    </row>
    <row r="512" spans="7:24" x14ac:dyDescent="0.25">
      <c r="G512" s="612"/>
      <c r="X512" s="616"/>
    </row>
    <row r="513" spans="7:24" x14ac:dyDescent="0.25">
      <c r="G513" s="612"/>
      <c r="X513" s="616"/>
    </row>
    <row r="514" spans="7:24" x14ac:dyDescent="0.25">
      <c r="G514" s="612"/>
      <c r="X514" s="616"/>
    </row>
    <row r="515" spans="7:24" x14ac:dyDescent="0.25">
      <c r="G515" s="612"/>
      <c r="X515" s="616"/>
    </row>
    <row r="516" spans="7:24" x14ac:dyDescent="0.25">
      <c r="G516" s="612"/>
      <c r="X516" s="616"/>
    </row>
    <row r="517" spans="7:24" x14ac:dyDescent="0.25">
      <c r="G517" s="612"/>
      <c r="X517" s="616"/>
    </row>
    <row r="518" spans="7:24" x14ac:dyDescent="0.25">
      <c r="G518" s="612"/>
      <c r="X518" s="616"/>
    </row>
    <row r="519" spans="7:24" x14ac:dyDescent="0.25">
      <c r="G519" s="612"/>
      <c r="X519" s="616"/>
    </row>
    <row r="520" spans="7:24" x14ac:dyDescent="0.25">
      <c r="G520" s="612"/>
      <c r="X520" s="616"/>
    </row>
    <row r="521" spans="7:24" x14ac:dyDescent="0.25">
      <c r="G521" s="612"/>
      <c r="X521" s="616"/>
    </row>
    <row r="522" spans="7:24" x14ac:dyDescent="0.25">
      <c r="G522" s="612"/>
      <c r="X522" s="616"/>
    </row>
    <row r="523" spans="7:24" x14ac:dyDescent="0.25">
      <c r="G523" s="612"/>
      <c r="X523" s="616"/>
    </row>
    <row r="524" spans="7:24" x14ac:dyDescent="0.25">
      <c r="G524" s="612"/>
      <c r="X524" s="616"/>
    </row>
    <row r="525" spans="7:24" x14ac:dyDescent="0.25">
      <c r="G525" s="612"/>
      <c r="X525" s="616"/>
    </row>
    <row r="526" spans="7:24" x14ac:dyDescent="0.25">
      <c r="G526" s="612"/>
      <c r="X526" s="616"/>
    </row>
    <row r="527" spans="7:24" x14ac:dyDescent="0.25">
      <c r="G527" s="612"/>
      <c r="X527" s="616"/>
    </row>
    <row r="528" spans="7:24" x14ac:dyDescent="0.25">
      <c r="G528" s="612"/>
      <c r="X528" s="616"/>
    </row>
    <row r="529" spans="7:24" x14ac:dyDescent="0.25">
      <c r="G529" s="612"/>
      <c r="X529" s="616"/>
    </row>
    <row r="530" spans="7:24" x14ac:dyDescent="0.25">
      <c r="G530" s="612"/>
      <c r="X530" s="616"/>
    </row>
    <row r="531" spans="7:24" x14ac:dyDescent="0.25">
      <c r="G531" s="612"/>
      <c r="X531" s="616"/>
    </row>
    <row r="532" spans="7:24" x14ac:dyDescent="0.25">
      <c r="G532" s="612"/>
      <c r="X532" s="616"/>
    </row>
    <row r="533" spans="7:24" x14ac:dyDescent="0.25">
      <c r="G533" s="612"/>
      <c r="X533" s="616"/>
    </row>
    <row r="534" spans="7:24" x14ac:dyDescent="0.25">
      <c r="G534" s="612"/>
      <c r="X534" s="616"/>
    </row>
    <row r="535" spans="7:24" x14ac:dyDescent="0.25">
      <c r="G535" s="612"/>
      <c r="X535" s="616"/>
    </row>
    <row r="536" spans="7:24" x14ac:dyDescent="0.25">
      <c r="G536" s="612"/>
      <c r="X536" s="616"/>
    </row>
    <row r="537" spans="7:24" x14ac:dyDescent="0.25">
      <c r="G537" s="612"/>
      <c r="X537" s="616"/>
    </row>
    <row r="538" spans="7:24" x14ac:dyDescent="0.25">
      <c r="G538" s="612"/>
      <c r="X538" s="616"/>
    </row>
    <row r="539" spans="7:24" x14ac:dyDescent="0.25">
      <c r="G539" s="612"/>
      <c r="X539" s="616"/>
    </row>
    <row r="540" spans="7:24" x14ac:dyDescent="0.25">
      <c r="G540" s="612"/>
      <c r="X540" s="616"/>
    </row>
    <row r="541" spans="7:24" x14ac:dyDescent="0.25">
      <c r="G541" s="612"/>
      <c r="X541" s="616"/>
    </row>
    <row r="542" spans="7:24" x14ac:dyDescent="0.25">
      <c r="G542" s="612"/>
      <c r="X542" s="616"/>
    </row>
    <row r="543" spans="7:24" x14ac:dyDescent="0.25">
      <c r="G543" s="612"/>
      <c r="X543" s="616"/>
    </row>
    <row r="544" spans="7:24" x14ac:dyDescent="0.25">
      <c r="G544" s="612"/>
      <c r="X544" s="616"/>
    </row>
    <row r="545" spans="7:24" x14ac:dyDescent="0.25">
      <c r="G545" s="612"/>
      <c r="X545" s="616"/>
    </row>
    <row r="546" spans="7:24" x14ac:dyDescent="0.25">
      <c r="G546" s="612"/>
      <c r="X546" s="616"/>
    </row>
    <row r="547" spans="7:24" x14ac:dyDescent="0.25">
      <c r="G547" s="612"/>
      <c r="X547" s="616"/>
    </row>
    <row r="548" spans="7:24" x14ac:dyDescent="0.25">
      <c r="G548" s="612"/>
      <c r="X548" s="616"/>
    </row>
    <row r="549" spans="7:24" x14ac:dyDescent="0.25">
      <c r="G549" s="612"/>
      <c r="X549" s="616"/>
    </row>
    <row r="550" spans="7:24" x14ac:dyDescent="0.25">
      <c r="G550" s="612"/>
      <c r="X550" s="616"/>
    </row>
    <row r="551" spans="7:24" x14ac:dyDescent="0.25">
      <c r="G551" s="612"/>
      <c r="X551" s="616"/>
    </row>
    <row r="552" spans="7:24" x14ac:dyDescent="0.25">
      <c r="G552" s="612"/>
      <c r="X552" s="616"/>
    </row>
    <row r="553" spans="7:24" x14ac:dyDescent="0.25">
      <c r="G553" s="612"/>
      <c r="X553" s="616"/>
    </row>
    <row r="554" spans="7:24" x14ac:dyDescent="0.25">
      <c r="G554" s="612"/>
      <c r="X554" s="616"/>
    </row>
    <row r="555" spans="7:24" x14ac:dyDescent="0.25">
      <c r="G555" s="612"/>
      <c r="X555" s="616"/>
    </row>
    <row r="556" spans="7:24" x14ac:dyDescent="0.25">
      <c r="G556" s="612"/>
      <c r="X556" s="616"/>
    </row>
    <row r="557" spans="7:24" x14ac:dyDescent="0.25">
      <c r="G557" s="612"/>
      <c r="X557" s="616"/>
    </row>
    <row r="558" spans="7:24" x14ac:dyDescent="0.25">
      <c r="G558" s="612"/>
      <c r="X558" s="616"/>
    </row>
    <row r="559" spans="7:24" x14ac:dyDescent="0.25">
      <c r="G559" s="612"/>
      <c r="X559" s="616"/>
    </row>
    <row r="560" spans="7:24" x14ac:dyDescent="0.25">
      <c r="G560" s="612"/>
      <c r="X560" s="616"/>
    </row>
    <row r="561" spans="7:24" x14ac:dyDescent="0.25">
      <c r="G561" s="612"/>
      <c r="X561" s="616"/>
    </row>
    <row r="562" spans="7:24" x14ac:dyDescent="0.25">
      <c r="G562" s="612"/>
      <c r="X562" s="616"/>
    </row>
    <row r="563" spans="7:24" x14ac:dyDescent="0.25">
      <c r="G563" s="612"/>
      <c r="X563" s="616"/>
    </row>
    <row r="564" spans="7:24" x14ac:dyDescent="0.25">
      <c r="G564" s="612"/>
      <c r="X564" s="616"/>
    </row>
    <row r="565" spans="7:24" x14ac:dyDescent="0.25">
      <c r="G565" s="612"/>
      <c r="X565" s="616"/>
    </row>
    <row r="566" spans="7:24" x14ac:dyDescent="0.25">
      <c r="G566" s="612"/>
      <c r="X566" s="616"/>
    </row>
    <row r="567" spans="7:24" x14ac:dyDescent="0.25">
      <c r="G567" s="612"/>
      <c r="X567" s="616"/>
    </row>
    <row r="568" spans="7:24" x14ac:dyDescent="0.25">
      <c r="G568" s="612"/>
      <c r="X568" s="616"/>
    </row>
    <row r="569" spans="7:24" x14ac:dyDescent="0.25">
      <c r="G569" s="612"/>
      <c r="X569" s="616"/>
    </row>
    <row r="570" spans="7:24" x14ac:dyDescent="0.25">
      <c r="G570" s="612"/>
      <c r="X570" s="616"/>
    </row>
    <row r="571" spans="7:24" x14ac:dyDescent="0.25">
      <c r="G571" s="612"/>
      <c r="X571" s="616"/>
    </row>
    <row r="572" spans="7:24" x14ac:dyDescent="0.25">
      <c r="G572" s="612"/>
      <c r="X572" s="616"/>
    </row>
    <row r="573" spans="7:24" x14ac:dyDescent="0.25">
      <c r="G573" s="612"/>
      <c r="X573" s="616"/>
    </row>
    <row r="574" spans="7:24" x14ac:dyDescent="0.25">
      <c r="G574" s="612"/>
      <c r="X574" s="616"/>
    </row>
    <row r="575" spans="7:24" x14ac:dyDescent="0.25">
      <c r="G575" s="612"/>
      <c r="X575" s="616"/>
    </row>
    <row r="576" spans="7:24" x14ac:dyDescent="0.25">
      <c r="G576" s="612"/>
      <c r="X576" s="616"/>
    </row>
    <row r="577" spans="7:24" x14ac:dyDescent="0.25">
      <c r="G577" s="612"/>
      <c r="X577" s="616"/>
    </row>
    <row r="578" spans="7:24" x14ac:dyDescent="0.25">
      <c r="G578" s="612"/>
      <c r="X578" s="616"/>
    </row>
    <row r="579" spans="7:24" x14ac:dyDescent="0.25">
      <c r="G579" s="612"/>
      <c r="X579" s="616"/>
    </row>
    <row r="580" spans="7:24" x14ac:dyDescent="0.25">
      <c r="G580" s="612"/>
      <c r="X580" s="616"/>
    </row>
    <row r="581" spans="7:24" x14ac:dyDescent="0.25">
      <c r="G581" s="612"/>
      <c r="X581" s="616"/>
    </row>
    <row r="582" spans="7:24" x14ac:dyDescent="0.25">
      <c r="G582" s="612"/>
      <c r="X582" s="616"/>
    </row>
    <row r="583" spans="7:24" x14ac:dyDescent="0.25">
      <c r="G583" s="612"/>
      <c r="X583" s="616"/>
    </row>
    <row r="584" spans="7:24" x14ac:dyDescent="0.25">
      <c r="G584" s="612"/>
      <c r="X584" s="616"/>
    </row>
    <row r="585" spans="7:24" x14ac:dyDescent="0.25">
      <c r="G585" s="612"/>
      <c r="X585" s="616"/>
    </row>
    <row r="586" spans="7:24" x14ac:dyDescent="0.25">
      <c r="G586" s="612"/>
      <c r="X586" s="616"/>
    </row>
    <row r="587" spans="7:24" x14ac:dyDescent="0.25">
      <c r="G587" s="612"/>
      <c r="X587" s="616"/>
    </row>
    <row r="588" spans="7:24" x14ac:dyDescent="0.25">
      <c r="G588" s="612"/>
      <c r="X588" s="616"/>
    </row>
    <row r="589" spans="7:24" x14ac:dyDescent="0.25">
      <c r="G589" s="612"/>
      <c r="X589" s="616"/>
    </row>
    <row r="590" spans="7:24" x14ac:dyDescent="0.25">
      <c r="G590" s="612"/>
      <c r="X590" s="616"/>
    </row>
    <row r="591" spans="7:24" x14ac:dyDescent="0.25">
      <c r="G591" s="612"/>
      <c r="X591" s="616"/>
    </row>
    <row r="592" spans="7:24" x14ac:dyDescent="0.25">
      <c r="G592" s="612"/>
      <c r="X592" s="616"/>
    </row>
    <row r="593" spans="7:24" x14ac:dyDescent="0.25">
      <c r="G593" s="612"/>
      <c r="X593" s="616"/>
    </row>
    <row r="594" spans="7:24" x14ac:dyDescent="0.25">
      <c r="G594" s="612"/>
      <c r="X594" s="616"/>
    </row>
    <row r="595" spans="7:24" x14ac:dyDescent="0.25">
      <c r="G595" s="612"/>
      <c r="X595" s="616"/>
    </row>
    <row r="596" spans="7:24" x14ac:dyDescent="0.25">
      <c r="G596" s="612"/>
      <c r="X596" s="616"/>
    </row>
    <row r="597" spans="7:24" x14ac:dyDescent="0.25">
      <c r="G597" s="612"/>
      <c r="X597" s="616"/>
    </row>
    <row r="598" spans="7:24" x14ac:dyDescent="0.25">
      <c r="G598" s="612"/>
      <c r="X598" s="616"/>
    </row>
    <row r="599" spans="7:24" x14ac:dyDescent="0.25">
      <c r="G599" s="612"/>
      <c r="X599" s="616"/>
    </row>
    <row r="600" spans="7:24" x14ac:dyDescent="0.25">
      <c r="G600" s="612"/>
      <c r="X600" s="616"/>
    </row>
    <row r="601" spans="7:24" x14ac:dyDescent="0.25">
      <c r="G601" s="612"/>
      <c r="X601" s="616"/>
    </row>
    <row r="602" spans="7:24" x14ac:dyDescent="0.25">
      <c r="G602" s="612"/>
      <c r="X602" s="616"/>
    </row>
    <row r="603" spans="7:24" x14ac:dyDescent="0.25">
      <c r="G603" s="612"/>
      <c r="X603" s="616"/>
    </row>
    <row r="604" spans="7:24" x14ac:dyDescent="0.25">
      <c r="G604" s="612"/>
      <c r="X604" s="616"/>
    </row>
    <row r="605" spans="7:24" x14ac:dyDescent="0.25">
      <c r="G605" s="612"/>
      <c r="X605" s="616"/>
    </row>
    <row r="606" spans="7:24" x14ac:dyDescent="0.25">
      <c r="G606" s="612"/>
      <c r="X606" s="616"/>
    </row>
    <row r="607" spans="7:24" x14ac:dyDescent="0.25">
      <c r="G607" s="612"/>
      <c r="X607" s="616"/>
    </row>
    <row r="608" spans="7:24" x14ac:dyDescent="0.25">
      <c r="G608" s="612"/>
      <c r="X608" s="616"/>
    </row>
    <row r="609" spans="7:24" x14ac:dyDescent="0.25">
      <c r="G609" s="612"/>
      <c r="X609" s="616"/>
    </row>
    <row r="610" spans="7:24" x14ac:dyDescent="0.25">
      <c r="G610" s="612"/>
      <c r="X610" s="616"/>
    </row>
    <row r="611" spans="7:24" x14ac:dyDescent="0.25">
      <c r="G611" s="612"/>
      <c r="X611" s="616"/>
    </row>
    <row r="612" spans="7:24" x14ac:dyDescent="0.25">
      <c r="G612" s="612"/>
      <c r="X612" s="616"/>
    </row>
    <row r="613" spans="7:24" x14ac:dyDescent="0.25">
      <c r="G613" s="612"/>
      <c r="X613" s="616"/>
    </row>
    <row r="614" spans="7:24" x14ac:dyDescent="0.25">
      <c r="G614" s="612"/>
      <c r="X614" s="616"/>
    </row>
    <row r="615" spans="7:24" x14ac:dyDescent="0.25">
      <c r="G615" s="612"/>
      <c r="X615" s="616"/>
    </row>
    <row r="616" spans="7:24" x14ac:dyDescent="0.25">
      <c r="G616" s="612"/>
      <c r="X616" s="616"/>
    </row>
    <row r="617" spans="7:24" x14ac:dyDescent="0.25">
      <c r="G617" s="612"/>
      <c r="X617" s="616"/>
    </row>
    <row r="618" spans="7:24" x14ac:dyDescent="0.25">
      <c r="G618" s="612"/>
      <c r="X618" s="616"/>
    </row>
    <row r="619" spans="7:24" x14ac:dyDescent="0.25">
      <c r="G619" s="612"/>
      <c r="X619" s="616"/>
    </row>
    <row r="620" spans="7:24" x14ac:dyDescent="0.25">
      <c r="G620" s="612"/>
      <c r="X620" s="616"/>
    </row>
    <row r="621" spans="7:24" x14ac:dyDescent="0.25">
      <c r="G621" s="612"/>
      <c r="X621" s="616"/>
    </row>
    <row r="622" spans="7:24" x14ac:dyDescent="0.25">
      <c r="G622" s="612"/>
      <c r="X622" s="616"/>
    </row>
    <row r="623" spans="7:24" x14ac:dyDescent="0.25">
      <c r="G623" s="612"/>
      <c r="X623" s="616"/>
    </row>
    <row r="624" spans="7:24" x14ac:dyDescent="0.25">
      <c r="G624" s="612"/>
      <c r="X624" s="616"/>
    </row>
    <row r="625" spans="7:24" x14ac:dyDescent="0.25">
      <c r="G625" s="612"/>
      <c r="X625" s="616"/>
    </row>
    <row r="626" spans="7:24" x14ac:dyDescent="0.25">
      <c r="G626" s="612"/>
      <c r="X626" s="616"/>
    </row>
    <row r="627" spans="7:24" x14ac:dyDescent="0.25">
      <c r="G627" s="612"/>
      <c r="X627" s="616"/>
    </row>
    <row r="628" spans="7:24" x14ac:dyDescent="0.25">
      <c r="G628" s="612"/>
      <c r="X628" s="616"/>
    </row>
    <row r="629" spans="7:24" x14ac:dyDescent="0.25">
      <c r="G629" s="612"/>
      <c r="X629" s="616"/>
    </row>
    <row r="630" spans="7:24" x14ac:dyDescent="0.25">
      <c r="G630" s="612"/>
      <c r="X630" s="616"/>
    </row>
    <row r="631" spans="7:24" x14ac:dyDescent="0.25">
      <c r="G631" s="612"/>
      <c r="X631" s="616"/>
    </row>
    <row r="632" spans="7:24" x14ac:dyDescent="0.25">
      <c r="G632" s="612"/>
      <c r="X632" s="616"/>
    </row>
    <row r="633" spans="7:24" x14ac:dyDescent="0.25">
      <c r="G633" s="612"/>
      <c r="X633" s="616"/>
    </row>
    <row r="634" spans="7:24" x14ac:dyDescent="0.25">
      <c r="G634" s="612"/>
      <c r="X634" s="616"/>
    </row>
    <row r="635" spans="7:24" x14ac:dyDescent="0.25">
      <c r="G635" s="612"/>
      <c r="X635" s="616"/>
    </row>
    <row r="636" spans="7:24" x14ac:dyDescent="0.25">
      <c r="G636" s="612"/>
      <c r="X636" s="616"/>
    </row>
    <row r="637" spans="7:24" x14ac:dyDescent="0.25">
      <c r="G637" s="612"/>
      <c r="X637" s="616"/>
    </row>
    <row r="638" spans="7:24" x14ac:dyDescent="0.25">
      <c r="G638" s="612"/>
      <c r="X638" s="616"/>
    </row>
    <row r="639" spans="7:24" x14ac:dyDescent="0.25">
      <c r="G639" s="612"/>
      <c r="X639" s="616"/>
    </row>
    <row r="640" spans="7:24" x14ac:dyDescent="0.25">
      <c r="G640" s="612"/>
      <c r="X640" s="616"/>
    </row>
    <row r="641" spans="7:24" x14ac:dyDescent="0.25">
      <c r="G641" s="612"/>
      <c r="X641" s="616"/>
    </row>
    <row r="642" spans="7:24" x14ac:dyDescent="0.25">
      <c r="G642" s="612"/>
      <c r="X642" s="616"/>
    </row>
    <row r="643" spans="7:24" x14ac:dyDescent="0.25">
      <c r="G643" s="612"/>
      <c r="X643" s="616"/>
    </row>
    <row r="644" spans="7:24" x14ac:dyDescent="0.25">
      <c r="G644" s="612"/>
      <c r="X644" s="616"/>
    </row>
    <row r="645" spans="7:24" x14ac:dyDescent="0.25">
      <c r="G645" s="612"/>
      <c r="X645" s="616"/>
    </row>
    <row r="646" spans="7:24" x14ac:dyDescent="0.25">
      <c r="G646" s="612"/>
      <c r="X646" s="616"/>
    </row>
    <row r="647" spans="7:24" x14ac:dyDescent="0.25">
      <c r="G647" s="612"/>
      <c r="X647" s="616"/>
    </row>
    <row r="648" spans="7:24" x14ac:dyDescent="0.25">
      <c r="G648" s="612"/>
      <c r="X648" s="616"/>
    </row>
    <row r="649" spans="7:24" x14ac:dyDescent="0.25">
      <c r="G649" s="612"/>
      <c r="X649" s="616"/>
    </row>
    <row r="650" spans="7:24" x14ac:dyDescent="0.25">
      <c r="G650" s="612"/>
      <c r="X650" s="616"/>
    </row>
    <row r="651" spans="7:24" x14ac:dyDescent="0.25">
      <c r="G651" s="612"/>
      <c r="X651" s="616"/>
    </row>
    <row r="652" spans="7:24" x14ac:dyDescent="0.25">
      <c r="G652" s="612"/>
      <c r="X652" s="616"/>
    </row>
    <row r="653" spans="7:24" x14ac:dyDescent="0.25">
      <c r="G653" s="612"/>
      <c r="X653" s="616"/>
    </row>
    <row r="654" spans="7:24" x14ac:dyDescent="0.25">
      <c r="G654" s="612"/>
      <c r="X654" s="616"/>
    </row>
    <row r="655" spans="7:24" x14ac:dyDescent="0.25">
      <c r="G655" s="612"/>
      <c r="X655" s="616"/>
    </row>
    <row r="656" spans="7:24" x14ac:dyDescent="0.25">
      <c r="G656" s="612"/>
      <c r="X656" s="616"/>
    </row>
    <row r="657" spans="7:24" x14ac:dyDescent="0.25">
      <c r="G657" s="612"/>
      <c r="X657" s="616"/>
    </row>
    <row r="658" spans="7:24" x14ac:dyDescent="0.25">
      <c r="G658" s="612"/>
      <c r="X658" s="616"/>
    </row>
    <row r="659" spans="7:24" x14ac:dyDescent="0.25">
      <c r="G659" s="612"/>
      <c r="X659" s="616"/>
    </row>
    <row r="660" spans="7:24" x14ac:dyDescent="0.25">
      <c r="G660" s="612"/>
      <c r="X660" s="616"/>
    </row>
    <row r="661" spans="7:24" x14ac:dyDescent="0.25">
      <c r="G661" s="612"/>
      <c r="X661" s="616"/>
    </row>
    <row r="662" spans="7:24" x14ac:dyDescent="0.25">
      <c r="G662" s="612"/>
      <c r="X662" s="616"/>
    </row>
    <row r="663" spans="7:24" x14ac:dyDescent="0.25">
      <c r="G663" s="612"/>
      <c r="X663" s="616"/>
    </row>
    <row r="664" spans="7:24" x14ac:dyDescent="0.25">
      <c r="G664" s="612"/>
      <c r="X664" s="616"/>
    </row>
    <row r="665" spans="7:24" x14ac:dyDescent="0.25">
      <c r="G665" s="612"/>
      <c r="X665" s="616"/>
    </row>
    <row r="666" spans="7:24" x14ac:dyDescent="0.25">
      <c r="G666" s="612"/>
      <c r="X666" s="616"/>
    </row>
    <row r="667" spans="7:24" x14ac:dyDescent="0.25">
      <c r="G667" s="612"/>
      <c r="X667" s="616"/>
    </row>
    <row r="668" spans="7:24" x14ac:dyDescent="0.25">
      <c r="G668" s="612"/>
      <c r="X668" s="616"/>
    </row>
    <row r="669" spans="7:24" x14ac:dyDescent="0.25">
      <c r="G669" s="612"/>
      <c r="X669" s="616"/>
    </row>
    <row r="670" spans="7:24" x14ac:dyDescent="0.25">
      <c r="G670" s="612"/>
      <c r="X670" s="616"/>
    </row>
    <row r="671" spans="7:24" x14ac:dyDescent="0.25">
      <c r="G671" s="612"/>
      <c r="X671" s="616"/>
    </row>
    <row r="672" spans="7:24" x14ac:dyDescent="0.25">
      <c r="G672" s="612"/>
      <c r="X672" s="616"/>
    </row>
    <row r="673" spans="7:24" x14ac:dyDescent="0.25">
      <c r="G673" s="612"/>
      <c r="X673" s="616"/>
    </row>
    <row r="674" spans="7:24" x14ac:dyDescent="0.25">
      <c r="G674" s="612"/>
      <c r="X674" s="616"/>
    </row>
    <row r="675" spans="7:24" x14ac:dyDescent="0.25">
      <c r="G675" s="612"/>
      <c r="X675" s="616"/>
    </row>
    <row r="676" spans="7:24" x14ac:dyDescent="0.25">
      <c r="G676" s="612"/>
      <c r="X676" s="616"/>
    </row>
    <row r="677" spans="7:24" x14ac:dyDescent="0.25">
      <c r="G677" s="612"/>
      <c r="X677" s="616"/>
    </row>
    <row r="678" spans="7:24" x14ac:dyDescent="0.25">
      <c r="G678" s="612"/>
      <c r="X678" s="616"/>
    </row>
    <row r="679" spans="7:24" x14ac:dyDescent="0.25">
      <c r="G679" s="612"/>
      <c r="X679" s="616"/>
    </row>
    <row r="680" spans="7:24" x14ac:dyDescent="0.25">
      <c r="G680" s="612"/>
      <c r="X680" s="616"/>
    </row>
    <row r="681" spans="7:24" x14ac:dyDescent="0.25">
      <c r="G681" s="612"/>
      <c r="X681" s="616"/>
    </row>
    <row r="682" spans="7:24" x14ac:dyDescent="0.25">
      <c r="G682" s="612"/>
      <c r="X682" s="616"/>
    </row>
    <row r="683" spans="7:24" x14ac:dyDescent="0.25">
      <c r="G683" s="612"/>
      <c r="X683" s="616"/>
    </row>
    <row r="684" spans="7:24" x14ac:dyDescent="0.25">
      <c r="G684" s="612"/>
      <c r="X684" s="616"/>
    </row>
    <row r="685" spans="7:24" x14ac:dyDescent="0.25">
      <c r="G685" s="612"/>
      <c r="X685" s="616"/>
    </row>
    <row r="686" spans="7:24" x14ac:dyDescent="0.25">
      <c r="G686" s="612"/>
      <c r="X686" s="616"/>
    </row>
    <row r="687" spans="7:24" x14ac:dyDescent="0.25">
      <c r="G687" s="612"/>
      <c r="X687" s="616"/>
    </row>
    <row r="688" spans="7:24" x14ac:dyDescent="0.25">
      <c r="G688" s="612"/>
      <c r="X688" s="616"/>
    </row>
    <row r="689" spans="7:24" x14ac:dyDescent="0.25">
      <c r="G689" s="612"/>
      <c r="X689" s="616"/>
    </row>
    <row r="690" spans="7:24" x14ac:dyDescent="0.25">
      <c r="G690" s="612"/>
      <c r="X690" s="616"/>
    </row>
    <row r="691" spans="7:24" x14ac:dyDescent="0.25">
      <c r="G691" s="612"/>
      <c r="X691" s="616"/>
    </row>
    <row r="692" spans="7:24" x14ac:dyDescent="0.25">
      <c r="G692" s="612"/>
      <c r="X692" s="616"/>
    </row>
    <row r="693" spans="7:24" x14ac:dyDescent="0.25">
      <c r="G693" s="612"/>
      <c r="X693" s="616"/>
    </row>
    <row r="694" spans="7:24" x14ac:dyDescent="0.25">
      <c r="G694" s="612"/>
      <c r="X694" s="616"/>
    </row>
    <row r="695" spans="7:24" x14ac:dyDescent="0.25">
      <c r="G695" s="612"/>
      <c r="X695" s="616"/>
    </row>
    <row r="696" spans="7:24" x14ac:dyDescent="0.25">
      <c r="G696" s="612"/>
      <c r="X696" s="616"/>
    </row>
    <row r="697" spans="7:24" x14ac:dyDescent="0.25">
      <c r="G697" s="612"/>
      <c r="X697" s="616"/>
    </row>
    <row r="698" spans="7:24" x14ac:dyDescent="0.25">
      <c r="G698" s="612"/>
      <c r="X698" s="616"/>
    </row>
    <row r="699" spans="7:24" x14ac:dyDescent="0.25">
      <c r="G699" s="612"/>
      <c r="X699" s="616"/>
    </row>
    <row r="700" spans="7:24" x14ac:dyDescent="0.25">
      <c r="G700" s="612"/>
      <c r="X700" s="616"/>
    </row>
    <row r="701" spans="7:24" x14ac:dyDescent="0.25">
      <c r="G701" s="612"/>
      <c r="X701" s="616"/>
    </row>
    <row r="702" spans="7:24" x14ac:dyDescent="0.25">
      <c r="G702" s="612"/>
      <c r="X702" s="616"/>
    </row>
    <row r="703" spans="7:24" x14ac:dyDescent="0.25">
      <c r="G703" s="612"/>
      <c r="X703" s="616"/>
    </row>
    <row r="704" spans="7:24" x14ac:dyDescent="0.25">
      <c r="G704" s="612"/>
      <c r="X704" s="616"/>
    </row>
    <row r="705" spans="7:24" x14ac:dyDescent="0.25">
      <c r="G705" s="612"/>
      <c r="X705" s="616"/>
    </row>
    <row r="706" spans="7:24" x14ac:dyDescent="0.25">
      <c r="G706" s="612"/>
      <c r="X706" s="616"/>
    </row>
    <row r="707" spans="7:24" x14ac:dyDescent="0.25">
      <c r="G707" s="612"/>
      <c r="X707" s="616"/>
    </row>
    <row r="708" spans="7:24" x14ac:dyDescent="0.25">
      <c r="G708" s="612"/>
      <c r="X708" s="616"/>
    </row>
    <row r="709" spans="7:24" x14ac:dyDescent="0.25">
      <c r="G709" s="612"/>
      <c r="X709" s="616"/>
    </row>
    <row r="710" spans="7:24" x14ac:dyDescent="0.25">
      <c r="G710" s="612"/>
      <c r="X710" s="616"/>
    </row>
    <row r="711" spans="7:24" x14ac:dyDescent="0.25">
      <c r="G711" s="612"/>
      <c r="X711" s="616"/>
    </row>
    <row r="712" spans="7:24" x14ac:dyDescent="0.25">
      <c r="G712" s="612"/>
      <c r="X712" s="616"/>
    </row>
    <row r="713" spans="7:24" x14ac:dyDescent="0.25">
      <c r="G713" s="612"/>
      <c r="X713" s="616"/>
    </row>
    <row r="714" spans="7:24" x14ac:dyDescent="0.25">
      <c r="G714" s="612"/>
      <c r="X714" s="616"/>
    </row>
    <row r="715" spans="7:24" x14ac:dyDescent="0.25">
      <c r="G715" s="612"/>
      <c r="X715" s="616"/>
    </row>
    <row r="716" spans="7:24" x14ac:dyDescent="0.25">
      <c r="G716" s="612"/>
      <c r="X716" s="616"/>
    </row>
    <row r="717" spans="7:24" x14ac:dyDescent="0.25">
      <c r="G717" s="612"/>
      <c r="X717" s="616"/>
    </row>
    <row r="718" spans="7:24" x14ac:dyDescent="0.25">
      <c r="G718" s="612"/>
      <c r="X718" s="616"/>
    </row>
    <row r="719" spans="7:24" x14ac:dyDescent="0.25">
      <c r="G719" s="612"/>
      <c r="X719" s="616"/>
    </row>
    <row r="720" spans="7:24" x14ac:dyDescent="0.25">
      <c r="G720" s="612"/>
      <c r="X720" s="616"/>
    </row>
    <row r="721" spans="7:24" x14ac:dyDescent="0.25">
      <c r="G721" s="612"/>
      <c r="X721" s="616"/>
    </row>
    <row r="722" spans="7:24" x14ac:dyDescent="0.25">
      <c r="G722" s="612"/>
      <c r="X722" s="616"/>
    </row>
    <row r="723" spans="7:24" x14ac:dyDescent="0.25">
      <c r="G723" s="612"/>
      <c r="X723" s="616"/>
    </row>
    <row r="724" spans="7:24" x14ac:dyDescent="0.25">
      <c r="G724" s="612"/>
      <c r="X724" s="616"/>
    </row>
    <row r="725" spans="7:24" x14ac:dyDescent="0.25">
      <c r="G725" s="612"/>
      <c r="X725" s="616"/>
    </row>
    <row r="726" spans="7:24" x14ac:dyDescent="0.25">
      <c r="G726" s="612"/>
      <c r="X726" s="616"/>
    </row>
    <row r="727" spans="7:24" x14ac:dyDescent="0.25">
      <c r="G727" s="612"/>
      <c r="X727" s="616"/>
    </row>
    <row r="728" spans="7:24" x14ac:dyDescent="0.25">
      <c r="G728" s="612"/>
      <c r="X728" s="616"/>
    </row>
    <row r="729" spans="7:24" x14ac:dyDescent="0.25">
      <c r="G729" s="612"/>
      <c r="X729" s="616"/>
    </row>
    <row r="730" spans="7:24" x14ac:dyDescent="0.25">
      <c r="G730" s="612"/>
      <c r="X730" s="616"/>
    </row>
    <row r="731" spans="7:24" x14ac:dyDescent="0.25">
      <c r="G731" s="612"/>
      <c r="X731" s="616"/>
    </row>
    <row r="732" spans="7:24" x14ac:dyDescent="0.25">
      <c r="G732" s="612"/>
      <c r="X732" s="616"/>
    </row>
    <row r="733" spans="7:24" x14ac:dyDescent="0.25">
      <c r="G733" s="612"/>
      <c r="X733" s="616"/>
    </row>
    <row r="734" spans="7:24" x14ac:dyDescent="0.25">
      <c r="G734" s="612"/>
      <c r="X734" s="616"/>
    </row>
    <row r="735" spans="7:24" x14ac:dyDescent="0.25">
      <c r="G735" s="612"/>
      <c r="X735" s="616"/>
    </row>
    <row r="736" spans="7:24" x14ac:dyDescent="0.25">
      <c r="G736" s="612"/>
      <c r="X736" s="616"/>
    </row>
    <row r="737" spans="7:24" x14ac:dyDescent="0.25">
      <c r="G737" s="612"/>
      <c r="X737" s="616"/>
    </row>
    <row r="738" spans="7:24" x14ac:dyDescent="0.25">
      <c r="G738" s="612"/>
      <c r="X738" s="616"/>
    </row>
    <row r="739" spans="7:24" x14ac:dyDescent="0.25">
      <c r="G739" s="612"/>
      <c r="X739" s="616"/>
    </row>
    <row r="740" spans="7:24" x14ac:dyDescent="0.25">
      <c r="G740" s="612"/>
      <c r="X740" s="616"/>
    </row>
    <row r="741" spans="7:24" x14ac:dyDescent="0.25">
      <c r="G741" s="612"/>
      <c r="X741" s="616"/>
    </row>
    <row r="742" spans="7:24" x14ac:dyDescent="0.25">
      <c r="G742" s="612"/>
      <c r="X742" s="616"/>
    </row>
    <row r="743" spans="7:24" x14ac:dyDescent="0.25">
      <c r="G743" s="612"/>
      <c r="X743" s="616"/>
    </row>
    <row r="744" spans="7:24" x14ac:dyDescent="0.25">
      <c r="G744" s="612"/>
      <c r="X744" s="616"/>
    </row>
    <row r="745" spans="7:24" x14ac:dyDescent="0.25">
      <c r="G745" s="612"/>
      <c r="X745" s="616"/>
    </row>
    <row r="746" spans="7:24" x14ac:dyDescent="0.25">
      <c r="G746" s="612"/>
      <c r="X746" s="616"/>
    </row>
    <row r="747" spans="7:24" x14ac:dyDescent="0.25">
      <c r="G747" s="612"/>
      <c r="X747" s="616"/>
    </row>
    <row r="748" spans="7:24" x14ac:dyDescent="0.25">
      <c r="G748" s="612"/>
      <c r="X748" s="616"/>
    </row>
    <row r="749" spans="7:24" x14ac:dyDescent="0.25">
      <c r="G749" s="612"/>
      <c r="X749" s="616"/>
    </row>
    <row r="750" spans="7:24" x14ac:dyDescent="0.25">
      <c r="G750" s="612"/>
      <c r="X750" s="616"/>
    </row>
    <row r="751" spans="7:24" x14ac:dyDescent="0.25">
      <c r="G751" s="612"/>
      <c r="X751" s="616"/>
    </row>
    <row r="752" spans="7:24" x14ac:dyDescent="0.25">
      <c r="G752" s="612"/>
      <c r="X752" s="616"/>
    </row>
    <row r="753" spans="7:24" x14ac:dyDescent="0.25">
      <c r="G753" s="612"/>
      <c r="X753" s="616"/>
    </row>
    <row r="754" spans="7:24" x14ac:dyDescent="0.25">
      <c r="G754" s="612"/>
      <c r="X754" s="616"/>
    </row>
    <row r="755" spans="7:24" x14ac:dyDescent="0.25">
      <c r="G755" s="612"/>
      <c r="X755" s="616"/>
    </row>
    <row r="756" spans="7:24" x14ac:dyDescent="0.25">
      <c r="G756" s="612"/>
      <c r="X756" s="616"/>
    </row>
    <row r="757" spans="7:24" x14ac:dyDescent="0.25">
      <c r="G757" s="612"/>
      <c r="X757" s="616"/>
    </row>
    <row r="758" spans="7:24" x14ac:dyDescent="0.25">
      <c r="G758" s="612"/>
      <c r="X758" s="616"/>
    </row>
    <row r="759" spans="7:24" x14ac:dyDescent="0.25">
      <c r="G759" s="612"/>
      <c r="X759" s="616"/>
    </row>
    <row r="760" spans="7:24" x14ac:dyDescent="0.25">
      <c r="G760" s="612"/>
      <c r="X760" s="616"/>
    </row>
    <row r="761" spans="7:24" x14ac:dyDescent="0.25">
      <c r="G761" s="612"/>
      <c r="X761" s="616"/>
    </row>
    <row r="762" spans="7:24" x14ac:dyDescent="0.25">
      <c r="G762" s="612"/>
      <c r="X762" s="616"/>
    </row>
    <row r="763" spans="7:24" x14ac:dyDescent="0.25">
      <c r="G763" s="612"/>
      <c r="X763" s="616"/>
    </row>
    <row r="764" spans="7:24" x14ac:dyDescent="0.25">
      <c r="G764" s="612"/>
      <c r="X764" s="616"/>
    </row>
    <row r="765" spans="7:24" x14ac:dyDescent="0.25">
      <c r="G765" s="612"/>
      <c r="X765" s="616"/>
    </row>
    <row r="766" spans="7:24" x14ac:dyDescent="0.25">
      <c r="G766" s="612"/>
      <c r="X766" s="616"/>
    </row>
    <row r="767" spans="7:24" x14ac:dyDescent="0.25">
      <c r="G767" s="612"/>
      <c r="X767" s="616"/>
    </row>
    <row r="768" spans="7:24" x14ac:dyDescent="0.25">
      <c r="G768" s="612"/>
      <c r="X768" s="616"/>
    </row>
    <row r="769" spans="7:24" x14ac:dyDescent="0.25">
      <c r="G769" s="612"/>
      <c r="X769" s="616"/>
    </row>
    <row r="770" spans="7:24" x14ac:dyDescent="0.25">
      <c r="G770" s="612"/>
      <c r="X770" s="616"/>
    </row>
    <row r="771" spans="7:24" x14ac:dyDescent="0.25">
      <c r="G771" s="612"/>
      <c r="X771" s="616"/>
    </row>
    <row r="772" spans="7:24" x14ac:dyDescent="0.25">
      <c r="G772" s="612"/>
      <c r="X772" s="616"/>
    </row>
    <row r="773" spans="7:24" x14ac:dyDescent="0.25">
      <c r="G773" s="612"/>
      <c r="X773" s="616"/>
    </row>
    <row r="774" spans="7:24" x14ac:dyDescent="0.25">
      <c r="G774" s="612"/>
      <c r="X774" s="616"/>
    </row>
    <row r="775" spans="7:24" x14ac:dyDescent="0.25">
      <c r="G775" s="612"/>
      <c r="X775" s="616"/>
    </row>
    <row r="776" spans="7:24" x14ac:dyDescent="0.25">
      <c r="G776" s="612"/>
      <c r="X776" s="616"/>
    </row>
    <row r="777" spans="7:24" x14ac:dyDescent="0.25">
      <c r="G777" s="612"/>
      <c r="X777" s="616"/>
    </row>
    <row r="778" spans="7:24" x14ac:dyDescent="0.25">
      <c r="G778" s="612"/>
      <c r="X778" s="616"/>
    </row>
    <row r="779" spans="7:24" x14ac:dyDescent="0.25">
      <c r="G779" s="612"/>
      <c r="X779" s="616"/>
    </row>
    <row r="780" spans="7:24" x14ac:dyDescent="0.25">
      <c r="G780" s="612"/>
      <c r="X780" s="616"/>
    </row>
    <row r="781" spans="7:24" x14ac:dyDescent="0.25">
      <c r="G781" s="612"/>
      <c r="X781" s="616"/>
    </row>
    <row r="782" spans="7:24" x14ac:dyDescent="0.25">
      <c r="G782" s="612"/>
      <c r="X782" s="616"/>
    </row>
    <row r="783" spans="7:24" x14ac:dyDescent="0.25">
      <c r="G783" s="612"/>
      <c r="X783" s="616"/>
    </row>
    <row r="784" spans="7:24" x14ac:dyDescent="0.25">
      <c r="G784" s="612"/>
      <c r="X784" s="616"/>
    </row>
    <row r="785" spans="7:24" x14ac:dyDescent="0.25">
      <c r="G785" s="612"/>
      <c r="X785" s="616"/>
    </row>
    <row r="786" spans="7:24" x14ac:dyDescent="0.25">
      <c r="G786" s="612"/>
      <c r="X786" s="616"/>
    </row>
    <row r="787" spans="7:24" x14ac:dyDescent="0.25">
      <c r="G787" s="612"/>
      <c r="X787" s="616"/>
    </row>
    <row r="788" spans="7:24" x14ac:dyDescent="0.25">
      <c r="G788" s="612"/>
      <c r="X788" s="616"/>
    </row>
    <row r="789" spans="7:24" x14ac:dyDescent="0.25">
      <c r="G789" s="612"/>
      <c r="X789" s="616"/>
    </row>
    <row r="790" spans="7:24" x14ac:dyDescent="0.25">
      <c r="G790" s="612"/>
      <c r="X790" s="616"/>
    </row>
    <row r="791" spans="7:24" x14ac:dyDescent="0.25">
      <c r="G791" s="612"/>
      <c r="X791" s="616"/>
    </row>
    <row r="792" spans="7:24" x14ac:dyDescent="0.25">
      <c r="G792" s="612"/>
      <c r="X792" s="616"/>
    </row>
    <row r="793" spans="7:24" x14ac:dyDescent="0.25">
      <c r="G793" s="612"/>
      <c r="X793" s="616"/>
    </row>
    <row r="794" spans="7:24" x14ac:dyDescent="0.25">
      <c r="G794" s="612"/>
      <c r="X794" s="616"/>
    </row>
    <row r="795" spans="7:24" x14ac:dyDescent="0.25">
      <c r="G795" s="612"/>
      <c r="X795" s="616"/>
    </row>
    <row r="796" spans="7:24" x14ac:dyDescent="0.25">
      <c r="G796" s="612"/>
      <c r="X796" s="616"/>
    </row>
    <row r="797" spans="7:24" x14ac:dyDescent="0.25">
      <c r="G797" s="612"/>
      <c r="X797" s="616"/>
    </row>
    <row r="798" spans="7:24" x14ac:dyDescent="0.25">
      <c r="G798" s="612"/>
      <c r="X798" s="616"/>
    </row>
    <row r="799" spans="7:24" x14ac:dyDescent="0.25">
      <c r="G799" s="612"/>
      <c r="X799" s="616"/>
    </row>
    <row r="800" spans="7:24" x14ac:dyDescent="0.25">
      <c r="G800" s="612"/>
      <c r="X800" s="616"/>
    </row>
    <row r="801" spans="7:24" x14ac:dyDescent="0.25">
      <c r="G801" s="612"/>
      <c r="X801" s="616"/>
    </row>
    <row r="802" spans="7:24" x14ac:dyDescent="0.25">
      <c r="G802" s="612"/>
      <c r="X802" s="616"/>
    </row>
    <row r="803" spans="7:24" x14ac:dyDescent="0.25">
      <c r="G803" s="612"/>
      <c r="X803" s="616"/>
    </row>
    <row r="804" spans="7:24" x14ac:dyDescent="0.25">
      <c r="G804" s="612"/>
      <c r="X804" s="616"/>
    </row>
    <row r="805" spans="7:24" x14ac:dyDescent="0.25">
      <c r="G805" s="612"/>
      <c r="X805" s="616"/>
    </row>
    <row r="806" spans="7:24" x14ac:dyDescent="0.25">
      <c r="G806" s="612"/>
      <c r="X806" s="616"/>
    </row>
    <row r="807" spans="7:24" x14ac:dyDescent="0.25">
      <c r="G807" s="612"/>
      <c r="X807" s="616"/>
    </row>
    <row r="808" spans="7:24" x14ac:dyDescent="0.25">
      <c r="G808" s="612"/>
      <c r="X808" s="616"/>
    </row>
    <row r="809" spans="7:24" x14ac:dyDescent="0.25">
      <c r="G809" s="612"/>
      <c r="X809" s="616"/>
    </row>
    <row r="810" spans="7:24" x14ac:dyDescent="0.25">
      <c r="G810" s="612"/>
      <c r="X810" s="616"/>
    </row>
    <row r="811" spans="7:24" x14ac:dyDescent="0.25">
      <c r="G811" s="612"/>
      <c r="X811" s="616"/>
    </row>
    <row r="812" spans="7:24" x14ac:dyDescent="0.25">
      <c r="G812" s="612"/>
      <c r="X812" s="616"/>
    </row>
    <row r="813" spans="7:24" x14ac:dyDescent="0.25">
      <c r="G813" s="612"/>
      <c r="X813" s="616"/>
    </row>
    <row r="814" spans="7:24" x14ac:dyDescent="0.25">
      <c r="G814" s="612"/>
      <c r="X814" s="616"/>
    </row>
    <row r="815" spans="7:24" x14ac:dyDescent="0.25">
      <c r="G815" s="612"/>
      <c r="X815" s="616"/>
    </row>
    <row r="816" spans="7:24" x14ac:dyDescent="0.25">
      <c r="G816" s="612"/>
      <c r="X816" s="616"/>
    </row>
    <row r="817" spans="7:24" x14ac:dyDescent="0.25">
      <c r="G817" s="612"/>
      <c r="X817" s="616"/>
    </row>
    <row r="818" spans="7:24" x14ac:dyDescent="0.25">
      <c r="G818" s="612"/>
      <c r="X818" s="616"/>
    </row>
    <row r="819" spans="7:24" x14ac:dyDescent="0.25">
      <c r="G819" s="612"/>
      <c r="X819" s="616"/>
    </row>
    <row r="820" spans="7:24" x14ac:dyDescent="0.25">
      <c r="G820" s="612"/>
      <c r="X820" s="616"/>
    </row>
    <row r="821" spans="7:24" x14ac:dyDescent="0.25">
      <c r="G821" s="612"/>
      <c r="X821" s="616"/>
    </row>
    <row r="822" spans="7:24" x14ac:dyDescent="0.25">
      <c r="G822" s="612"/>
      <c r="X822" s="616"/>
    </row>
    <row r="823" spans="7:24" x14ac:dyDescent="0.25">
      <c r="G823" s="612"/>
      <c r="X823" s="616"/>
    </row>
    <row r="824" spans="7:24" x14ac:dyDescent="0.25">
      <c r="G824" s="612"/>
      <c r="X824" s="616"/>
    </row>
    <row r="825" spans="7:24" x14ac:dyDescent="0.25">
      <c r="G825" s="612"/>
      <c r="X825" s="616"/>
    </row>
    <row r="826" spans="7:24" x14ac:dyDescent="0.25">
      <c r="G826" s="612"/>
      <c r="X826" s="616"/>
    </row>
    <row r="827" spans="7:24" x14ac:dyDescent="0.25">
      <c r="G827" s="612"/>
      <c r="X827" s="616"/>
    </row>
    <row r="828" spans="7:24" x14ac:dyDescent="0.25">
      <c r="G828" s="612"/>
      <c r="X828" s="616"/>
    </row>
    <row r="829" spans="7:24" x14ac:dyDescent="0.25">
      <c r="G829" s="612"/>
      <c r="X829" s="616"/>
    </row>
    <row r="830" spans="7:24" x14ac:dyDescent="0.25">
      <c r="G830" s="612"/>
      <c r="X830" s="616"/>
    </row>
    <row r="831" spans="7:24" x14ac:dyDescent="0.25">
      <c r="G831" s="612"/>
      <c r="X831" s="616"/>
    </row>
    <row r="832" spans="7:24" x14ac:dyDescent="0.25">
      <c r="G832" s="612"/>
      <c r="X832" s="616"/>
    </row>
    <row r="833" spans="7:24" x14ac:dyDescent="0.25">
      <c r="G833" s="612"/>
      <c r="X833" s="616"/>
    </row>
    <row r="834" spans="7:24" x14ac:dyDescent="0.25">
      <c r="G834" s="612"/>
      <c r="X834" s="616"/>
    </row>
    <row r="835" spans="7:24" x14ac:dyDescent="0.25">
      <c r="G835" s="612"/>
      <c r="X835" s="616"/>
    </row>
    <row r="836" spans="7:24" x14ac:dyDescent="0.25">
      <c r="G836" s="612"/>
      <c r="X836" s="616"/>
    </row>
    <row r="837" spans="7:24" x14ac:dyDescent="0.25">
      <c r="G837" s="612"/>
      <c r="X837" s="616"/>
    </row>
    <row r="838" spans="7:24" x14ac:dyDescent="0.25">
      <c r="G838" s="612"/>
      <c r="X838" s="616"/>
    </row>
    <row r="839" spans="7:24" x14ac:dyDescent="0.25">
      <c r="G839" s="612"/>
      <c r="X839" s="616"/>
    </row>
    <row r="840" spans="7:24" x14ac:dyDescent="0.25">
      <c r="G840" s="612"/>
      <c r="X840" s="616"/>
    </row>
    <row r="841" spans="7:24" x14ac:dyDescent="0.25">
      <c r="G841" s="612"/>
      <c r="X841" s="616"/>
    </row>
    <row r="842" spans="7:24" x14ac:dyDescent="0.25">
      <c r="G842" s="612"/>
      <c r="X842" s="616"/>
    </row>
    <row r="843" spans="7:24" x14ac:dyDescent="0.25">
      <c r="G843" s="612"/>
      <c r="X843" s="616"/>
    </row>
    <row r="844" spans="7:24" x14ac:dyDescent="0.25">
      <c r="G844" s="612"/>
      <c r="X844" s="616"/>
    </row>
    <row r="845" spans="7:24" x14ac:dyDescent="0.25">
      <c r="G845" s="612"/>
      <c r="X845" s="616"/>
    </row>
    <row r="846" spans="7:24" x14ac:dyDescent="0.25">
      <c r="G846" s="612"/>
      <c r="X846" s="616"/>
    </row>
    <row r="847" spans="7:24" x14ac:dyDescent="0.25">
      <c r="G847" s="612"/>
      <c r="X847" s="616"/>
    </row>
    <row r="848" spans="7:24" x14ac:dyDescent="0.25">
      <c r="G848" s="612"/>
      <c r="X848" s="616"/>
    </row>
    <row r="849" spans="7:24" x14ac:dyDescent="0.25">
      <c r="G849" s="612"/>
      <c r="X849" s="616"/>
    </row>
    <row r="850" spans="7:24" x14ac:dyDescent="0.25">
      <c r="G850" s="612"/>
      <c r="X850" s="616"/>
    </row>
    <row r="851" spans="7:24" x14ac:dyDescent="0.25">
      <c r="G851" s="612"/>
      <c r="X851" s="616"/>
    </row>
    <row r="852" spans="7:24" x14ac:dyDescent="0.25">
      <c r="G852" s="612"/>
      <c r="X852" s="616"/>
    </row>
    <row r="853" spans="7:24" x14ac:dyDescent="0.25">
      <c r="G853" s="612"/>
      <c r="X853" s="616"/>
    </row>
    <row r="854" spans="7:24" x14ac:dyDescent="0.25">
      <c r="G854" s="612"/>
      <c r="X854" s="616"/>
    </row>
    <row r="855" spans="7:24" x14ac:dyDescent="0.25">
      <c r="G855" s="612"/>
      <c r="X855" s="616"/>
    </row>
    <row r="856" spans="7:24" x14ac:dyDescent="0.25">
      <c r="G856" s="612"/>
      <c r="X856" s="616"/>
    </row>
    <row r="857" spans="7:24" x14ac:dyDescent="0.25">
      <c r="G857" s="612"/>
      <c r="X857" s="616"/>
    </row>
    <row r="858" spans="7:24" x14ac:dyDescent="0.25">
      <c r="G858" s="612"/>
      <c r="X858" s="616"/>
    </row>
    <row r="859" spans="7:24" x14ac:dyDescent="0.25">
      <c r="G859" s="612"/>
      <c r="X859" s="616"/>
    </row>
    <row r="860" spans="7:24" x14ac:dyDescent="0.25">
      <c r="G860" s="612"/>
      <c r="X860" s="616"/>
    </row>
    <row r="861" spans="7:24" x14ac:dyDescent="0.25">
      <c r="G861" s="612"/>
      <c r="X861" s="616"/>
    </row>
    <row r="862" spans="7:24" x14ac:dyDescent="0.25">
      <c r="G862" s="612"/>
      <c r="X862" s="616"/>
    </row>
    <row r="863" spans="7:24" x14ac:dyDescent="0.25">
      <c r="G863" s="612"/>
      <c r="X863" s="616"/>
    </row>
    <row r="864" spans="7:24" x14ac:dyDescent="0.25">
      <c r="G864" s="612"/>
      <c r="X864" s="616"/>
    </row>
    <row r="865" spans="7:24" x14ac:dyDescent="0.25">
      <c r="G865" s="612"/>
      <c r="X865" s="616"/>
    </row>
    <row r="866" spans="7:24" x14ac:dyDescent="0.25">
      <c r="G866" s="612"/>
      <c r="X866" s="616"/>
    </row>
    <row r="867" spans="7:24" x14ac:dyDescent="0.25">
      <c r="G867" s="612"/>
      <c r="X867" s="616"/>
    </row>
    <row r="868" spans="7:24" x14ac:dyDescent="0.25">
      <c r="G868" s="612"/>
      <c r="X868" s="616"/>
    </row>
    <row r="869" spans="7:24" x14ac:dyDescent="0.25">
      <c r="G869" s="612"/>
      <c r="X869" s="616"/>
    </row>
    <row r="870" spans="7:24" x14ac:dyDescent="0.25">
      <c r="G870" s="612"/>
      <c r="X870" s="616"/>
    </row>
    <row r="871" spans="7:24" x14ac:dyDescent="0.25">
      <c r="G871" s="612"/>
      <c r="X871" s="616"/>
    </row>
    <row r="872" spans="7:24" x14ac:dyDescent="0.25">
      <c r="G872" s="612"/>
      <c r="X872" s="616"/>
    </row>
    <row r="873" spans="7:24" x14ac:dyDescent="0.25">
      <c r="G873" s="612"/>
      <c r="X873" s="616"/>
    </row>
    <row r="874" spans="7:24" x14ac:dyDescent="0.25">
      <c r="G874" s="612"/>
      <c r="X874" s="616"/>
    </row>
    <row r="875" spans="7:24" x14ac:dyDescent="0.25">
      <c r="G875" s="612"/>
      <c r="X875" s="616"/>
    </row>
    <row r="876" spans="7:24" x14ac:dyDescent="0.25">
      <c r="G876" s="612"/>
      <c r="X876" s="616"/>
    </row>
    <row r="877" spans="7:24" x14ac:dyDescent="0.25">
      <c r="G877" s="612"/>
      <c r="X877" s="616"/>
    </row>
    <row r="878" spans="7:24" x14ac:dyDescent="0.25">
      <c r="G878" s="612"/>
      <c r="X878" s="616"/>
    </row>
    <row r="879" spans="7:24" x14ac:dyDescent="0.25">
      <c r="G879" s="612"/>
      <c r="X879" s="616"/>
    </row>
    <row r="880" spans="7:24" x14ac:dyDescent="0.25">
      <c r="G880" s="612"/>
      <c r="X880" s="616"/>
    </row>
    <row r="881" spans="7:24" x14ac:dyDescent="0.25">
      <c r="G881" s="612"/>
      <c r="X881" s="616"/>
    </row>
    <row r="882" spans="7:24" x14ac:dyDescent="0.25">
      <c r="G882" s="612"/>
      <c r="X882" s="616"/>
    </row>
    <row r="883" spans="7:24" x14ac:dyDescent="0.25">
      <c r="G883" s="612"/>
      <c r="X883" s="616"/>
    </row>
    <row r="884" spans="7:24" x14ac:dyDescent="0.25">
      <c r="G884" s="612"/>
      <c r="X884" s="616"/>
    </row>
    <row r="885" spans="7:24" x14ac:dyDescent="0.25">
      <c r="G885" s="612"/>
      <c r="X885" s="616"/>
    </row>
    <row r="886" spans="7:24" x14ac:dyDescent="0.25">
      <c r="G886" s="612"/>
      <c r="X886" s="616"/>
    </row>
    <row r="887" spans="7:24" x14ac:dyDescent="0.25">
      <c r="G887" s="612"/>
      <c r="X887" s="616"/>
    </row>
    <row r="888" spans="7:24" x14ac:dyDescent="0.25">
      <c r="G888" s="612"/>
      <c r="X888" s="616"/>
    </row>
    <row r="889" spans="7:24" x14ac:dyDescent="0.25">
      <c r="G889" s="612"/>
      <c r="X889" s="616"/>
    </row>
    <row r="890" spans="7:24" x14ac:dyDescent="0.25">
      <c r="G890" s="612"/>
      <c r="X890" s="616"/>
    </row>
    <row r="891" spans="7:24" x14ac:dyDescent="0.25">
      <c r="G891" s="612"/>
      <c r="X891" s="616"/>
    </row>
    <row r="892" spans="7:24" x14ac:dyDescent="0.25">
      <c r="G892" s="612"/>
      <c r="X892" s="616"/>
    </row>
    <row r="893" spans="7:24" x14ac:dyDescent="0.25">
      <c r="G893" s="612"/>
      <c r="X893" s="616"/>
    </row>
    <row r="894" spans="7:24" x14ac:dyDescent="0.25">
      <c r="G894" s="612"/>
      <c r="X894" s="616"/>
    </row>
    <row r="895" spans="7:24" x14ac:dyDescent="0.25">
      <c r="G895" s="612"/>
      <c r="X895" s="616"/>
    </row>
    <row r="896" spans="7:24" x14ac:dyDescent="0.25">
      <c r="G896" s="612"/>
      <c r="X896" s="616"/>
    </row>
    <row r="897" spans="7:24" x14ac:dyDescent="0.25">
      <c r="G897" s="612"/>
      <c r="X897" s="616"/>
    </row>
    <row r="898" spans="7:24" x14ac:dyDescent="0.25">
      <c r="G898" s="612"/>
      <c r="X898" s="616"/>
    </row>
    <row r="899" spans="7:24" x14ac:dyDescent="0.25">
      <c r="G899" s="612"/>
      <c r="X899" s="616"/>
    </row>
    <row r="900" spans="7:24" x14ac:dyDescent="0.25">
      <c r="G900" s="612"/>
      <c r="X900" s="616"/>
    </row>
    <row r="901" spans="7:24" x14ac:dyDescent="0.25">
      <c r="G901" s="612"/>
      <c r="X901" s="616"/>
    </row>
    <row r="902" spans="7:24" x14ac:dyDescent="0.25">
      <c r="G902" s="612"/>
      <c r="X902" s="616"/>
    </row>
    <row r="903" spans="7:24" x14ac:dyDescent="0.25">
      <c r="G903" s="612"/>
      <c r="X903" s="616"/>
    </row>
    <row r="904" spans="7:24" x14ac:dyDescent="0.25">
      <c r="G904" s="612"/>
      <c r="X904" s="616"/>
    </row>
    <row r="905" spans="7:24" x14ac:dyDescent="0.25">
      <c r="G905" s="612"/>
      <c r="X905" s="616"/>
    </row>
    <row r="906" spans="7:24" x14ac:dyDescent="0.25">
      <c r="G906" s="612"/>
      <c r="X906" s="616"/>
    </row>
    <row r="907" spans="7:24" x14ac:dyDescent="0.25">
      <c r="G907" s="612"/>
      <c r="X907" s="616"/>
    </row>
    <row r="908" spans="7:24" x14ac:dyDescent="0.25">
      <c r="G908" s="612"/>
      <c r="X908" s="616"/>
    </row>
    <row r="909" spans="7:24" x14ac:dyDescent="0.25">
      <c r="G909" s="612"/>
      <c r="X909" s="616"/>
    </row>
    <row r="910" spans="7:24" x14ac:dyDescent="0.25">
      <c r="G910" s="612"/>
      <c r="X910" s="616"/>
    </row>
    <row r="911" spans="7:24" x14ac:dyDescent="0.25">
      <c r="G911" s="612"/>
      <c r="X911" s="616"/>
    </row>
    <row r="912" spans="7:24" x14ac:dyDescent="0.25">
      <c r="G912" s="612"/>
      <c r="X912" s="616"/>
    </row>
    <row r="913" spans="7:24" x14ac:dyDescent="0.25">
      <c r="G913" s="612"/>
      <c r="X913" s="616"/>
    </row>
    <row r="914" spans="7:24" x14ac:dyDescent="0.25">
      <c r="G914" s="612"/>
      <c r="X914" s="616"/>
    </row>
    <row r="915" spans="7:24" x14ac:dyDescent="0.25">
      <c r="G915" s="612"/>
      <c r="X915" s="616"/>
    </row>
    <row r="916" spans="7:24" x14ac:dyDescent="0.25">
      <c r="G916" s="612"/>
      <c r="X916" s="616"/>
    </row>
    <row r="917" spans="7:24" x14ac:dyDescent="0.25">
      <c r="G917" s="612"/>
      <c r="X917" s="616"/>
    </row>
    <row r="918" spans="7:24" x14ac:dyDescent="0.25">
      <c r="G918" s="612"/>
      <c r="X918" s="616"/>
    </row>
    <row r="919" spans="7:24" x14ac:dyDescent="0.25">
      <c r="G919" s="612"/>
      <c r="X919" s="616"/>
    </row>
    <row r="920" spans="7:24" x14ac:dyDescent="0.25">
      <c r="G920" s="612"/>
      <c r="X920" s="616"/>
    </row>
    <row r="921" spans="7:24" x14ac:dyDescent="0.25">
      <c r="G921" s="612"/>
      <c r="X921" s="616"/>
    </row>
    <row r="922" spans="7:24" x14ac:dyDescent="0.25">
      <c r="G922" s="612"/>
      <c r="X922" s="616"/>
    </row>
    <row r="923" spans="7:24" x14ac:dyDescent="0.25">
      <c r="G923" s="612"/>
      <c r="X923" s="616"/>
    </row>
    <row r="924" spans="7:24" x14ac:dyDescent="0.25">
      <c r="G924" s="612"/>
      <c r="X924" s="616"/>
    </row>
    <row r="925" spans="7:24" x14ac:dyDescent="0.25">
      <c r="G925" s="612"/>
      <c r="X925" s="616"/>
    </row>
    <row r="926" spans="7:24" x14ac:dyDescent="0.25">
      <c r="G926" s="612"/>
      <c r="X926" s="616"/>
    </row>
    <row r="927" spans="7:24" x14ac:dyDescent="0.25">
      <c r="G927" s="612"/>
      <c r="X927" s="616"/>
    </row>
    <row r="928" spans="7:24" x14ac:dyDescent="0.25">
      <c r="G928" s="612"/>
      <c r="X928" s="616"/>
    </row>
    <row r="929" spans="7:24" x14ac:dyDescent="0.25">
      <c r="G929" s="612"/>
      <c r="X929" s="616"/>
    </row>
    <row r="930" spans="7:24" x14ac:dyDescent="0.25">
      <c r="G930" s="612"/>
      <c r="X930" s="616"/>
    </row>
    <row r="931" spans="7:24" x14ac:dyDescent="0.25">
      <c r="G931" s="612"/>
      <c r="X931" s="616"/>
    </row>
    <row r="932" spans="7:24" x14ac:dyDescent="0.25">
      <c r="G932" s="612"/>
      <c r="X932" s="616"/>
    </row>
    <row r="933" spans="7:24" x14ac:dyDescent="0.25">
      <c r="G933" s="612"/>
      <c r="X933" s="616"/>
    </row>
    <row r="934" spans="7:24" x14ac:dyDescent="0.25">
      <c r="G934" s="612"/>
      <c r="X934" s="616"/>
    </row>
    <row r="935" spans="7:24" x14ac:dyDescent="0.25">
      <c r="G935" s="612"/>
      <c r="X935" s="616"/>
    </row>
    <row r="936" spans="7:24" x14ac:dyDescent="0.25">
      <c r="G936" s="612"/>
      <c r="X936" s="616"/>
    </row>
    <row r="937" spans="7:24" x14ac:dyDescent="0.25">
      <c r="G937" s="612"/>
      <c r="X937" s="616"/>
    </row>
    <row r="938" spans="7:24" x14ac:dyDescent="0.25">
      <c r="G938" s="612"/>
      <c r="X938" s="616"/>
    </row>
    <row r="939" spans="7:24" x14ac:dyDescent="0.25">
      <c r="G939" s="612"/>
      <c r="X939" s="616"/>
    </row>
    <row r="940" spans="7:24" x14ac:dyDescent="0.25">
      <c r="G940" s="612"/>
      <c r="X940" s="616"/>
    </row>
    <row r="941" spans="7:24" x14ac:dyDescent="0.25">
      <c r="G941" s="612"/>
      <c r="X941" s="616"/>
    </row>
    <row r="942" spans="7:24" x14ac:dyDescent="0.25">
      <c r="G942" s="612"/>
      <c r="X942" s="616"/>
    </row>
    <row r="943" spans="7:24" x14ac:dyDescent="0.25">
      <c r="G943" s="612"/>
      <c r="X943" s="616"/>
    </row>
    <row r="944" spans="7:24" x14ac:dyDescent="0.25">
      <c r="G944" s="612"/>
      <c r="X944" s="616"/>
    </row>
    <row r="945" spans="7:24" x14ac:dyDescent="0.25">
      <c r="G945" s="612"/>
      <c r="X945" s="616"/>
    </row>
    <row r="946" spans="7:24" x14ac:dyDescent="0.25">
      <c r="G946" s="612"/>
      <c r="X946" s="616"/>
    </row>
    <row r="947" spans="7:24" x14ac:dyDescent="0.25">
      <c r="G947" s="612"/>
      <c r="X947" s="616"/>
    </row>
    <row r="948" spans="7:24" x14ac:dyDescent="0.25">
      <c r="G948" s="612"/>
      <c r="X948" s="616"/>
    </row>
    <row r="949" spans="7:24" x14ac:dyDescent="0.25">
      <c r="G949" s="612"/>
      <c r="X949" s="616"/>
    </row>
    <row r="950" spans="7:24" x14ac:dyDescent="0.25">
      <c r="G950" s="612"/>
      <c r="X950" s="616"/>
    </row>
    <row r="951" spans="7:24" x14ac:dyDescent="0.25">
      <c r="G951" s="612"/>
      <c r="X951" s="616"/>
    </row>
    <row r="952" spans="7:24" x14ac:dyDescent="0.25">
      <c r="G952" s="612"/>
      <c r="X952" s="616"/>
    </row>
    <row r="953" spans="7:24" x14ac:dyDescent="0.25">
      <c r="G953" s="612"/>
      <c r="X953" s="616"/>
    </row>
    <row r="954" spans="7:24" x14ac:dyDescent="0.25">
      <c r="G954" s="612"/>
      <c r="X954" s="616"/>
    </row>
    <row r="955" spans="7:24" x14ac:dyDescent="0.25">
      <c r="G955" s="612"/>
      <c r="X955" s="616"/>
    </row>
    <row r="956" spans="7:24" x14ac:dyDescent="0.25">
      <c r="G956" s="612"/>
      <c r="X956" s="616"/>
    </row>
    <row r="957" spans="7:24" x14ac:dyDescent="0.25">
      <c r="G957" s="612"/>
      <c r="X957" s="616"/>
    </row>
    <row r="958" spans="7:24" x14ac:dyDescent="0.25">
      <c r="G958" s="612"/>
      <c r="X958" s="616"/>
    </row>
    <row r="959" spans="7:24" x14ac:dyDescent="0.25">
      <c r="G959" s="612"/>
      <c r="X959" s="616"/>
    </row>
    <row r="960" spans="7:24" x14ac:dyDescent="0.25">
      <c r="G960" s="612"/>
      <c r="X960" s="616"/>
    </row>
    <row r="961" spans="7:24" x14ac:dyDescent="0.25">
      <c r="G961" s="612"/>
      <c r="X961" s="616"/>
    </row>
    <row r="962" spans="7:24" x14ac:dyDescent="0.25">
      <c r="G962" s="612"/>
      <c r="X962" s="616"/>
    </row>
    <row r="963" spans="7:24" x14ac:dyDescent="0.25">
      <c r="G963" s="612"/>
      <c r="X963" s="616"/>
    </row>
    <row r="964" spans="7:24" x14ac:dyDescent="0.25">
      <c r="G964" s="612"/>
      <c r="X964" s="616"/>
    </row>
    <row r="965" spans="7:24" x14ac:dyDescent="0.25">
      <c r="G965" s="612"/>
      <c r="X965" s="616"/>
    </row>
    <row r="966" spans="7:24" x14ac:dyDescent="0.25">
      <c r="G966" s="612"/>
      <c r="X966" s="616"/>
    </row>
    <row r="967" spans="7:24" x14ac:dyDescent="0.25">
      <c r="G967" s="612"/>
      <c r="X967" s="616"/>
    </row>
    <row r="968" spans="7:24" x14ac:dyDescent="0.25">
      <c r="G968" s="612"/>
      <c r="X968" s="616"/>
    </row>
    <row r="969" spans="7:24" x14ac:dyDescent="0.25">
      <c r="G969" s="612"/>
      <c r="X969" s="616"/>
    </row>
    <row r="970" spans="7:24" x14ac:dyDescent="0.25">
      <c r="G970" s="612"/>
      <c r="X970" s="616"/>
    </row>
    <row r="971" spans="7:24" x14ac:dyDescent="0.25">
      <c r="G971" s="612"/>
      <c r="X971" s="616"/>
    </row>
    <row r="972" spans="7:24" x14ac:dyDescent="0.25">
      <c r="G972" s="612"/>
      <c r="X972" s="616"/>
    </row>
    <row r="973" spans="7:24" x14ac:dyDescent="0.25">
      <c r="G973" s="612"/>
      <c r="X973" s="616"/>
    </row>
    <row r="974" spans="7:24" x14ac:dyDescent="0.25">
      <c r="G974" s="612"/>
      <c r="X974" s="616"/>
    </row>
    <row r="975" spans="7:24" x14ac:dyDescent="0.25">
      <c r="G975" s="612"/>
      <c r="X975" s="616"/>
    </row>
    <row r="976" spans="7:24" x14ac:dyDescent="0.25">
      <c r="G976" s="612"/>
      <c r="X976" s="616"/>
    </row>
    <row r="977" spans="7:24" x14ac:dyDescent="0.25">
      <c r="G977" s="612"/>
      <c r="X977" s="616"/>
    </row>
    <row r="978" spans="7:24" x14ac:dyDescent="0.25">
      <c r="G978" s="612"/>
      <c r="X978" s="616"/>
    </row>
    <row r="979" spans="7:24" x14ac:dyDescent="0.25">
      <c r="G979" s="612"/>
      <c r="X979" s="616"/>
    </row>
    <row r="980" spans="7:24" x14ac:dyDescent="0.25">
      <c r="G980" s="612"/>
      <c r="X980" s="616"/>
    </row>
    <row r="981" spans="7:24" x14ac:dyDescent="0.25">
      <c r="G981" s="612"/>
      <c r="X981" s="616"/>
    </row>
    <row r="982" spans="7:24" x14ac:dyDescent="0.25">
      <c r="G982" s="612"/>
      <c r="X982" s="616"/>
    </row>
    <row r="983" spans="7:24" x14ac:dyDescent="0.25">
      <c r="G983" s="612"/>
      <c r="X983" s="616"/>
    </row>
    <row r="984" spans="7:24" x14ac:dyDescent="0.25">
      <c r="G984" s="612"/>
      <c r="X984" s="616"/>
    </row>
    <row r="985" spans="7:24" x14ac:dyDescent="0.25">
      <c r="G985" s="612"/>
      <c r="X985" s="616"/>
    </row>
    <row r="986" spans="7:24" x14ac:dyDescent="0.25">
      <c r="G986" s="612"/>
      <c r="X986" s="616"/>
    </row>
    <row r="987" spans="7:24" x14ac:dyDescent="0.25">
      <c r="G987" s="612"/>
      <c r="X987" s="616"/>
    </row>
    <row r="988" spans="7:24" x14ac:dyDescent="0.25">
      <c r="G988" s="612"/>
      <c r="X988" s="616"/>
    </row>
    <row r="989" spans="7:24" x14ac:dyDescent="0.25">
      <c r="G989" s="612"/>
      <c r="X989" s="616"/>
    </row>
    <row r="990" spans="7:24" x14ac:dyDescent="0.25">
      <c r="G990" s="612"/>
      <c r="X990" s="616"/>
    </row>
    <row r="991" spans="7:24" x14ac:dyDescent="0.25">
      <c r="G991" s="612"/>
      <c r="X991" s="616"/>
    </row>
    <row r="992" spans="7:24" x14ac:dyDescent="0.25">
      <c r="G992" s="612"/>
      <c r="X992" s="616"/>
    </row>
    <row r="993" spans="7:24" x14ac:dyDescent="0.25">
      <c r="G993" s="612"/>
      <c r="X993" s="616"/>
    </row>
    <row r="994" spans="7:24" x14ac:dyDescent="0.25">
      <c r="G994" s="612"/>
      <c r="X994" s="616"/>
    </row>
    <row r="995" spans="7:24" x14ac:dyDescent="0.25">
      <c r="G995" s="612"/>
      <c r="X995" s="616"/>
    </row>
    <row r="996" spans="7:24" x14ac:dyDescent="0.25">
      <c r="G996" s="612"/>
      <c r="X996" s="616"/>
    </row>
    <row r="997" spans="7:24" x14ac:dyDescent="0.25">
      <c r="G997" s="612"/>
      <c r="X997" s="616"/>
    </row>
    <row r="998" spans="7:24" x14ac:dyDescent="0.25">
      <c r="G998" s="612"/>
      <c r="X998" s="616"/>
    </row>
    <row r="999" spans="7:24" x14ac:dyDescent="0.25">
      <c r="G999" s="612"/>
      <c r="X999" s="616"/>
    </row>
    <row r="1000" spans="7:24" x14ac:dyDescent="0.25">
      <c r="G1000" s="612"/>
      <c r="X1000" s="616"/>
    </row>
    <row r="1001" spans="7:24" x14ac:dyDescent="0.25">
      <c r="G1001" s="612"/>
      <c r="X1001" s="616"/>
    </row>
    <row r="1002" spans="7:24" x14ac:dyDescent="0.25">
      <c r="G1002" s="612"/>
      <c r="X1002" s="616"/>
    </row>
    <row r="1003" spans="7:24" x14ac:dyDescent="0.25">
      <c r="G1003" s="612"/>
      <c r="X1003" s="616"/>
    </row>
    <row r="1004" spans="7:24" x14ac:dyDescent="0.25">
      <c r="G1004" s="612"/>
      <c r="X1004" s="616"/>
    </row>
    <row r="1005" spans="7:24" x14ac:dyDescent="0.25">
      <c r="G1005" s="612"/>
      <c r="X1005" s="616"/>
    </row>
    <row r="1006" spans="7:24" x14ac:dyDescent="0.25">
      <c r="G1006" s="612"/>
      <c r="X1006" s="616"/>
    </row>
    <row r="1007" spans="7:24" x14ac:dyDescent="0.25">
      <c r="G1007" s="612"/>
      <c r="X1007" s="616"/>
    </row>
    <row r="1008" spans="7:24" x14ac:dyDescent="0.25">
      <c r="G1008" s="612"/>
      <c r="X1008" s="616"/>
    </row>
    <row r="1009" spans="7:24" x14ac:dyDescent="0.25">
      <c r="G1009" s="612"/>
      <c r="X1009" s="616"/>
    </row>
    <row r="1010" spans="7:24" x14ac:dyDescent="0.25">
      <c r="G1010" s="612"/>
      <c r="X1010" s="616"/>
    </row>
    <row r="1011" spans="7:24" x14ac:dyDescent="0.25">
      <c r="G1011" s="612"/>
      <c r="X1011" s="616"/>
    </row>
    <row r="1012" spans="7:24" x14ac:dyDescent="0.25">
      <c r="G1012" s="612"/>
      <c r="X1012" s="616"/>
    </row>
    <row r="1013" spans="7:24" x14ac:dyDescent="0.25">
      <c r="G1013" s="612"/>
      <c r="X1013" s="616"/>
    </row>
    <row r="1014" spans="7:24" x14ac:dyDescent="0.25">
      <c r="G1014" s="612"/>
      <c r="X1014" s="616"/>
    </row>
    <row r="1015" spans="7:24" x14ac:dyDescent="0.25">
      <c r="G1015" s="612"/>
      <c r="X1015" s="616"/>
    </row>
    <row r="1016" spans="7:24" x14ac:dyDescent="0.25">
      <c r="G1016" s="612"/>
      <c r="X1016" s="616"/>
    </row>
    <row r="1017" spans="7:24" x14ac:dyDescent="0.25">
      <c r="G1017" s="612"/>
      <c r="X1017" s="616"/>
    </row>
    <row r="1018" spans="7:24" x14ac:dyDescent="0.25">
      <c r="G1018" s="612"/>
      <c r="X1018" s="616"/>
    </row>
    <row r="1019" spans="7:24" x14ac:dyDescent="0.25">
      <c r="G1019" s="612"/>
      <c r="X1019" s="616"/>
    </row>
    <row r="1020" spans="7:24" x14ac:dyDescent="0.25">
      <c r="G1020" s="612"/>
      <c r="X1020" s="616"/>
    </row>
    <row r="1021" spans="7:24" x14ac:dyDescent="0.25">
      <c r="G1021" s="612"/>
      <c r="X1021" s="616"/>
    </row>
    <row r="1022" spans="7:24" x14ac:dyDescent="0.25">
      <c r="G1022" s="612"/>
      <c r="X1022" s="616"/>
    </row>
    <row r="1023" spans="7:24" x14ac:dyDescent="0.25">
      <c r="G1023" s="612"/>
      <c r="X1023" s="616"/>
    </row>
    <row r="1024" spans="7:24" x14ac:dyDescent="0.25">
      <c r="G1024" s="612"/>
      <c r="X1024" s="616"/>
    </row>
    <row r="1025" spans="7:24" x14ac:dyDescent="0.25">
      <c r="G1025" s="612"/>
      <c r="X1025" s="616"/>
    </row>
    <row r="1026" spans="7:24" x14ac:dyDescent="0.25">
      <c r="G1026" s="612"/>
      <c r="X1026" s="616"/>
    </row>
    <row r="1027" spans="7:24" x14ac:dyDescent="0.25">
      <c r="G1027" s="612"/>
      <c r="X1027" s="616"/>
    </row>
    <row r="1028" spans="7:24" x14ac:dyDescent="0.25">
      <c r="G1028" s="612"/>
      <c r="X1028" s="616"/>
    </row>
    <row r="1029" spans="7:24" x14ac:dyDescent="0.25">
      <c r="G1029" s="612"/>
      <c r="X1029" s="616"/>
    </row>
    <row r="1030" spans="7:24" x14ac:dyDescent="0.25">
      <c r="G1030" s="612"/>
      <c r="X1030" s="616"/>
    </row>
    <row r="1031" spans="7:24" x14ac:dyDescent="0.25">
      <c r="G1031" s="612"/>
      <c r="X1031" s="616"/>
    </row>
    <row r="1032" spans="7:24" x14ac:dyDescent="0.25">
      <c r="G1032" s="612"/>
      <c r="X1032" s="616"/>
    </row>
    <row r="1033" spans="7:24" x14ac:dyDescent="0.25">
      <c r="G1033" s="612"/>
      <c r="X1033" s="616"/>
    </row>
    <row r="1034" spans="7:24" x14ac:dyDescent="0.25">
      <c r="G1034" s="612"/>
      <c r="X1034" s="616"/>
    </row>
    <row r="1035" spans="7:24" x14ac:dyDescent="0.25">
      <c r="G1035" s="612"/>
      <c r="X1035" s="616"/>
    </row>
    <row r="1036" spans="7:24" x14ac:dyDescent="0.25">
      <c r="G1036" s="612"/>
      <c r="X1036" s="616"/>
    </row>
    <row r="1037" spans="7:24" x14ac:dyDescent="0.25">
      <c r="G1037" s="612"/>
      <c r="X1037" s="616"/>
    </row>
    <row r="1038" spans="7:24" x14ac:dyDescent="0.25">
      <c r="G1038" s="612"/>
      <c r="X1038" s="616"/>
    </row>
    <row r="1039" spans="7:24" x14ac:dyDescent="0.25">
      <c r="G1039" s="612"/>
      <c r="X1039" s="616"/>
    </row>
    <row r="1040" spans="7:24" x14ac:dyDescent="0.25">
      <c r="G1040" s="612"/>
      <c r="X1040" s="616"/>
    </row>
    <row r="1041" spans="7:24" x14ac:dyDescent="0.25">
      <c r="G1041" s="612"/>
      <c r="X1041" s="616"/>
    </row>
    <row r="1042" spans="7:24" x14ac:dyDescent="0.25">
      <c r="G1042" s="612"/>
      <c r="X1042" s="616"/>
    </row>
    <row r="1043" spans="7:24" x14ac:dyDescent="0.25">
      <c r="G1043" s="612"/>
      <c r="X1043" s="616"/>
    </row>
    <row r="1044" spans="7:24" x14ac:dyDescent="0.25">
      <c r="G1044" s="612"/>
      <c r="X1044" s="616"/>
    </row>
    <row r="1045" spans="7:24" x14ac:dyDescent="0.25">
      <c r="G1045" s="612"/>
      <c r="X1045" s="616"/>
    </row>
    <row r="1046" spans="7:24" x14ac:dyDescent="0.25">
      <c r="G1046" s="612"/>
      <c r="X1046" s="616"/>
    </row>
    <row r="1047" spans="7:24" x14ac:dyDescent="0.25">
      <c r="G1047" s="612"/>
      <c r="X1047" s="616"/>
    </row>
    <row r="1048" spans="7:24" x14ac:dyDescent="0.25">
      <c r="G1048" s="612"/>
      <c r="X1048" s="616"/>
    </row>
    <row r="1049" spans="7:24" x14ac:dyDescent="0.25">
      <c r="G1049" s="612"/>
      <c r="X1049" s="616"/>
    </row>
    <row r="1050" spans="7:24" x14ac:dyDescent="0.25">
      <c r="G1050" s="612"/>
      <c r="X1050" s="616"/>
    </row>
    <row r="1051" spans="7:24" x14ac:dyDescent="0.25">
      <c r="G1051" s="612"/>
      <c r="X1051" s="616"/>
    </row>
    <row r="1052" spans="7:24" x14ac:dyDescent="0.25">
      <c r="G1052" s="612"/>
      <c r="X1052" s="616"/>
    </row>
    <row r="1053" spans="7:24" x14ac:dyDescent="0.25">
      <c r="G1053" s="612"/>
      <c r="X1053" s="616"/>
    </row>
    <row r="1054" spans="7:24" x14ac:dyDescent="0.25">
      <c r="G1054" s="612"/>
      <c r="X1054" s="616"/>
    </row>
    <row r="1055" spans="7:24" x14ac:dyDescent="0.25">
      <c r="G1055" s="612"/>
      <c r="X1055" s="616"/>
    </row>
    <row r="1056" spans="7:24" x14ac:dyDescent="0.25">
      <c r="G1056" s="612"/>
      <c r="X1056" s="616"/>
    </row>
    <row r="1057" spans="7:24" x14ac:dyDescent="0.25">
      <c r="G1057" s="612"/>
      <c r="X1057" s="616"/>
    </row>
    <row r="1058" spans="7:24" x14ac:dyDescent="0.25">
      <c r="G1058" s="612"/>
      <c r="X1058" s="616"/>
    </row>
    <row r="1059" spans="7:24" x14ac:dyDescent="0.25">
      <c r="G1059" s="612"/>
      <c r="X1059" s="616"/>
    </row>
    <row r="1060" spans="7:24" x14ac:dyDescent="0.25">
      <c r="G1060" s="612"/>
      <c r="X1060" s="616"/>
    </row>
    <row r="1061" spans="7:24" x14ac:dyDescent="0.25">
      <c r="G1061" s="612"/>
      <c r="X1061" s="616"/>
    </row>
    <row r="1062" spans="7:24" x14ac:dyDescent="0.25">
      <c r="G1062" s="612"/>
      <c r="X1062" s="616"/>
    </row>
    <row r="1063" spans="7:24" x14ac:dyDescent="0.25">
      <c r="G1063" s="612"/>
      <c r="X1063" s="616"/>
    </row>
    <row r="1064" spans="7:24" x14ac:dyDescent="0.25">
      <c r="G1064" s="612"/>
      <c r="X1064" s="616"/>
    </row>
    <row r="1065" spans="7:24" x14ac:dyDescent="0.25">
      <c r="G1065" s="612"/>
      <c r="X1065" s="616"/>
    </row>
    <row r="1066" spans="7:24" x14ac:dyDescent="0.25">
      <c r="G1066" s="612"/>
      <c r="X1066" s="616"/>
    </row>
    <row r="1067" spans="7:24" x14ac:dyDescent="0.25">
      <c r="G1067" s="612"/>
      <c r="X1067" s="616"/>
    </row>
    <row r="1068" spans="7:24" x14ac:dyDescent="0.25">
      <c r="G1068" s="612"/>
      <c r="X1068" s="616"/>
    </row>
    <row r="1069" spans="7:24" x14ac:dyDescent="0.25">
      <c r="G1069" s="612"/>
      <c r="X1069" s="616"/>
    </row>
    <row r="1070" spans="7:24" x14ac:dyDescent="0.25">
      <c r="G1070" s="612"/>
      <c r="X1070" s="616"/>
    </row>
    <row r="1071" spans="7:24" x14ac:dyDescent="0.25">
      <c r="G1071" s="612"/>
      <c r="X1071" s="616"/>
    </row>
    <row r="1072" spans="7:24" x14ac:dyDescent="0.25">
      <c r="G1072" s="612"/>
      <c r="X1072" s="616"/>
    </row>
    <row r="1073" spans="7:24" x14ac:dyDescent="0.25">
      <c r="G1073" s="612"/>
      <c r="X1073" s="616"/>
    </row>
    <row r="1074" spans="7:24" x14ac:dyDescent="0.25">
      <c r="G1074" s="612"/>
      <c r="X1074" s="616"/>
    </row>
    <row r="1075" spans="7:24" x14ac:dyDescent="0.25">
      <c r="G1075" s="612"/>
      <c r="X1075" s="616"/>
    </row>
    <row r="1076" spans="7:24" x14ac:dyDescent="0.25">
      <c r="G1076" s="612"/>
      <c r="X1076" s="616"/>
    </row>
    <row r="1077" spans="7:24" x14ac:dyDescent="0.25">
      <c r="G1077" s="612"/>
      <c r="X1077" s="616"/>
    </row>
    <row r="1078" spans="7:24" x14ac:dyDescent="0.25">
      <c r="G1078" s="612"/>
      <c r="X1078" s="616"/>
    </row>
    <row r="1079" spans="7:24" x14ac:dyDescent="0.25">
      <c r="G1079" s="612"/>
      <c r="X1079" s="616"/>
    </row>
    <row r="1080" spans="7:24" x14ac:dyDescent="0.25">
      <c r="G1080" s="612"/>
      <c r="X1080" s="616"/>
    </row>
    <row r="1081" spans="7:24" x14ac:dyDescent="0.25">
      <c r="G1081" s="612"/>
      <c r="X1081" s="616"/>
    </row>
    <row r="1082" spans="7:24" x14ac:dyDescent="0.25">
      <c r="G1082" s="612"/>
      <c r="X1082" s="616"/>
    </row>
    <row r="1083" spans="7:24" x14ac:dyDescent="0.25">
      <c r="G1083" s="612"/>
      <c r="X1083" s="616"/>
    </row>
    <row r="1084" spans="7:24" x14ac:dyDescent="0.25">
      <c r="G1084" s="612"/>
      <c r="X1084" s="616"/>
    </row>
    <row r="1085" spans="7:24" x14ac:dyDescent="0.25">
      <c r="G1085" s="612"/>
      <c r="X1085" s="616"/>
    </row>
    <row r="1086" spans="7:24" x14ac:dyDescent="0.25">
      <c r="G1086" s="612"/>
      <c r="X1086" s="616"/>
    </row>
    <row r="1087" spans="7:24" x14ac:dyDescent="0.25">
      <c r="G1087" s="612"/>
      <c r="X1087" s="616"/>
    </row>
    <row r="1088" spans="7:24" x14ac:dyDescent="0.25">
      <c r="G1088" s="612"/>
      <c r="X1088" s="616"/>
    </row>
    <row r="1089" spans="7:24" x14ac:dyDescent="0.25">
      <c r="G1089" s="612"/>
      <c r="X1089" s="616"/>
    </row>
    <row r="1090" spans="7:24" x14ac:dyDescent="0.25">
      <c r="G1090" s="612"/>
      <c r="X1090" s="616"/>
    </row>
    <row r="1091" spans="7:24" x14ac:dyDescent="0.25">
      <c r="G1091" s="612"/>
      <c r="X1091" s="616"/>
    </row>
    <row r="1092" spans="7:24" x14ac:dyDescent="0.25">
      <c r="G1092" s="612"/>
      <c r="X1092" s="616"/>
    </row>
    <row r="1093" spans="7:24" x14ac:dyDescent="0.25">
      <c r="G1093" s="612"/>
      <c r="X1093" s="616"/>
    </row>
    <row r="1094" spans="7:24" x14ac:dyDescent="0.25">
      <c r="G1094" s="612"/>
      <c r="X1094" s="616"/>
    </row>
    <row r="1095" spans="7:24" x14ac:dyDescent="0.25">
      <c r="G1095" s="612"/>
      <c r="X1095" s="616"/>
    </row>
    <row r="1096" spans="7:24" x14ac:dyDescent="0.25">
      <c r="G1096" s="612"/>
      <c r="X1096" s="616"/>
    </row>
    <row r="1097" spans="7:24" x14ac:dyDescent="0.25">
      <c r="G1097" s="612"/>
      <c r="X1097" s="616"/>
    </row>
    <row r="1098" spans="7:24" x14ac:dyDescent="0.25">
      <c r="G1098" s="612"/>
      <c r="X1098" s="616"/>
    </row>
    <row r="1099" spans="7:24" x14ac:dyDescent="0.25">
      <c r="G1099" s="612"/>
      <c r="X1099" s="616"/>
    </row>
    <row r="1100" spans="7:24" x14ac:dyDescent="0.25">
      <c r="G1100" s="612"/>
      <c r="X1100" s="616"/>
    </row>
    <row r="1101" spans="7:24" x14ac:dyDescent="0.25">
      <c r="G1101" s="612"/>
      <c r="X1101" s="616"/>
    </row>
    <row r="1102" spans="7:24" x14ac:dyDescent="0.25">
      <c r="G1102" s="612"/>
      <c r="X1102" s="616"/>
    </row>
    <row r="1103" spans="7:24" x14ac:dyDescent="0.25">
      <c r="G1103" s="612"/>
      <c r="X1103" s="616"/>
    </row>
    <row r="1104" spans="7:24" x14ac:dyDescent="0.25">
      <c r="G1104" s="612"/>
      <c r="X1104" s="616"/>
    </row>
    <row r="1105" spans="7:24" x14ac:dyDescent="0.25">
      <c r="G1105" s="612"/>
      <c r="X1105" s="616"/>
    </row>
    <row r="1106" spans="7:24" x14ac:dyDescent="0.25">
      <c r="G1106" s="612"/>
      <c r="X1106" s="616"/>
    </row>
    <row r="1107" spans="7:24" x14ac:dyDescent="0.25">
      <c r="G1107" s="612"/>
      <c r="X1107" s="616"/>
    </row>
    <row r="1108" spans="7:24" x14ac:dyDescent="0.25">
      <c r="G1108" s="612"/>
      <c r="X1108" s="616"/>
    </row>
    <row r="1109" spans="7:24" x14ac:dyDescent="0.25">
      <c r="G1109" s="612"/>
      <c r="X1109" s="616"/>
    </row>
    <row r="1110" spans="7:24" x14ac:dyDescent="0.25">
      <c r="G1110" s="612"/>
      <c r="X1110" s="616"/>
    </row>
    <row r="1111" spans="7:24" x14ac:dyDescent="0.25">
      <c r="G1111" s="612"/>
      <c r="X1111" s="616"/>
    </row>
    <row r="1112" spans="7:24" x14ac:dyDescent="0.25">
      <c r="G1112" s="612"/>
      <c r="X1112" s="616"/>
    </row>
    <row r="1113" spans="7:24" x14ac:dyDescent="0.25">
      <c r="G1113" s="612"/>
      <c r="X1113" s="616"/>
    </row>
    <row r="1114" spans="7:24" x14ac:dyDescent="0.25">
      <c r="G1114" s="612"/>
      <c r="X1114" s="616"/>
    </row>
    <row r="1115" spans="7:24" x14ac:dyDescent="0.25">
      <c r="G1115" s="612"/>
      <c r="X1115" s="616"/>
    </row>
    <row r="1116" spans="7:24" x14ac:dyDescent="0.25">
      <c r="G1116" s="612"/>
      <c r="X1116" s="616"/>
    </row>
    <row r="1117" spans="7:24" x14ac:dyDescent="0.25">
      <c r="G1117" s="612"/>
      <c r="X1117" s="616"/>
    </row>
    <row r="1118" spans="7:24" x14ac:dyDescent="0.25">
      <c r="G1118" s="612"/>
      <c r="X1118" s="616"/>
    </row>
    <row r="1119" spans="7:24" x14ac:dyDescent="0.25">
      <c r="G1119" s="612"/>
      <c r="X1119" s="616"/>
    </row>
    <row r="1120" spans="7:24" x14ac:dyDescent="0.25">
      <c r="G1120" s="612"/>
      <c r="X1120" s="616"/>
    </row>
    <row r="1121" spans="7:24" x14ac:dyDescent="0.25">
      <c r="G1121" s="612"/>
      <c r="X1121" s="616"/>
    </row>
    <row r="1122" spans="7:24" x14ac:dyDescent="0.25">
      <c r="G1122" s="612"/>
      <c r="X1122" s="616"/>
    </row>
    <row r="1123" spans="7:24" x14ac:dyDescent="0.25">
      <c r="G1123" s="612"/>
      <c r="X1123" s="616"/>
    </row>
    <row r="1124" spans="7:24" x14ac:dyDescent="0.25">
      <c r="G1124" s="612"/>
      <c r="X1124" s="616"/>
    </row>
    <row r="1125" spans="7:24" x14ac:dyDescent="0.25">
      <c r="G1125" s="612"/>
      <c r="X1125" s="616"/>
    </row>
    <row r="1126" spans="7:24" x14ac:dyDescent="0.25">
      <c r="G1126" s="612"/>
      <c r="X1126" s="616"/>
    </row>
    <row r="1127" spans="7:24" x14ac:dyDescent="0.25">
      <c r="G1127" s="612"/>
      <c r="X1127" s="616"/>
    </row>
    <row r="1128" spans="7:24" x14ac:dyDescent="0.25">
      <c r="G1128" s="612"/>
      <c r="X1128" s="616"/>
    </row>
    <row r="1129" spans="7:24" x14ac:dyDescent="0.25">
      <c r="G1129" s="612"/>
      <c r="X1129" s="616"/>
    </row>
    <row r="1130" spans="7:24" x14ac:dyDescent="0.25">
      <c r="G1130" s="612"/>
      <c r="X1130" s="616"/>
    </row>
    <row r="1131" spans="7:24" x14ac:dyDescent="0.25">
      <c r="G1131" s="612"/>
      <c r="X1131" s="616"/>
    </row>
    <row r="1132" spans="7:24" x14ac:dyDescent="0.25">
      <c r="G1132" s="612"/>
      <c r="X1132" s="616"/>
    </row>
    <row r="1133" spans="7:24" x14ac:dyDescent="0.25">
      <c r="G1133" s="612"/>
      <c r="X1133" s="616"/>
    </row>
    <row r="1134" spans="7:24" x14ac:dyDescent="0.25">
      <c r="G1134" s="612"/>
      <c r="X1134" s="616"/>
    </row>
    <row r="1135" spans="7:24" x14ac:dyDescent="0.25">
      <c r="G1135" s="612"/>
      <c r="X1135" s="616"/>
    </row>
    <row r="1136" spans="7:24" x14ac:dyDescent="0.25">
      <c r="G1136" s="612"/>
      <c r="X1136" s="616"/>
    </row>
    <row r="1137" spans="7:24" x14ac:dyDescent="0.25">
      <c r="G1137" s="612"/>
      <c r="X1137" s="616"/>
    </row>
    <row r="1138" spans="7:24" x14ac:dyDescent="0.25">
      <c r="G1138" s="612"/>
      <c r="X1138" s="616"/>
    </row>
    <row r="1139" spans="7:24" x14ac:dyDescent="0.25">
      <c r="G1139" s="612"/>
      <c r="X1139" s="616"/>
    </row>
    <row r="1140" spans="7:24" x14ac:dyDescent="0.25">
      <c r="G1140" s="612"/>
      <c r="X1140" s="616"/>
    </row>
    <row r="1141" spans="7:24" x14ac:dyDescent="0.25">
      <c r="G1141" s="612"/>
      <c r="X1141" s="616"/>
    </row>
    <row r="1142" spans="7:24" x14ac:dyDescent="0.25">
      <c r="G1142" s="612"/>
      <c r="X1142" s="616"/>
    </row>
    <row r="1143" spans="7:24" x14ac:dyDescent="0.25">
      <c r="G1143" s="612"/>
      <c r="X1143" s="616"/>
    </row>
    <row r="1144" spans="7:24" x14ac:dyDescent="0.25">
      <c r="G1144" s="612"/>
      <c r="X1144" s="616"/>
    </row>
    <row r="1145" spans="7:24" x14ac:dyDescent="0.25">
      <c r="G1145" s="612"/>
      <c r="X1145" s="616"/>
    </row>
    <row r="1146" spans="7:24" x14ac:dyDescent="0.25">
      <c r="G1146" s="612"/>
      <c r="X1146" s="616"/>
    </row>
    <row r="1147" spans="7:24" x14ac:dyDescent="0.25">
      <c r="G1147" s="612"/>
      <c r="X1147" s="616"/>
    </row>
    <row r="1148" spans="7:24" x14ac:dyDescent="0.25">
      <c r="G1148" s="612"/>
      <c r="X1148" s="616"/>
    </row>
    <row r="1149" spans="7:24" x14ac:dyDescent="0.25">
      <c r="G1149" s="612"/>
      <c r="X1149" s="616"/>
    </row>
    <row r="1150" spans="7:24" x14ac:dyDescent="0.25">
      <c r="G1150" s="612"/>
      <c r="X1150" s="616"/>
    </row>
    <row r="1151" spans="7:24" x14ac:dyDescent="0.25">
      <c r="G1151" s="612"/>
      <c r="X1151" s="616"/>
    </row>
    <row r="1152" spans="7:24" x14ac:dyDescent="0.25">
      <c r="G1152" s="612"/>
      <c r="X1152" s="616"/>
    </row>
    <row r="1153" spans="7:24" x14ac:dyDescent="0.25">
      <c r="G1153" s="612"/>
      <c r="X1153" s="616"/>
    </row>
    <row r="1154" spans="7:24" x14ac:dyDescent="0.25">
      <c r="G1154" s="612"/>
      <c r="X1154" s="616"/>
    </row>
    <row r="1155" spans="7:24" x14ac:dyDescent="0.25">
      <c r="G1155" s="612"/>
      <c r="X1155" s="616"/>
    </row>
    <row r="1156" spans="7:24" x14ac:dyDescent="0.25">
      <c r="G1156" s="612"/>
      <c r="X1156" s="616"/>
    </row>
    <row r="1157" spans="7:24" x14ac:dyDescent="0.25">
      <c r="G1157" s="612"/>
      <c r="X1157" s="616"/>
    </row>
    <row r="1158" spans="7:24" x14ac:dyDescent="0.25">
      <c r="G1158" s="612"/>
      <c r="X1158" s="616"/>
    </row>
    <row r="1159" spans="7:24" x14ac:dyDescent="0.25">
      <c r="G1159" s="612"/>
      <c r="X1159" s="616"/>
    </row>
    <row r="1160" spans="7:24" x14ac:dyDescent="0.25">
      <c r="G1160" s="612"/>
      <c r="X1160" s="616"/>
    </row>
    <row r="1161" spans="7:24" x14ac:dyDescent="0.25">
      <c r="G1161" s="612"/>
      <c r="X1161" s="616"/>
    </row>
    <row r="1162" spans="7:24" x14ac:dyDescent="0.25">
      <c r="G1162" s="612"/>
      <c r="X1162" s="616"/>
    </row>
    <row r="1163" spans="7:24" x14ac:dyDescent="0.25">
      <c r="G1163" s="612"/>
      <c r="X1163" s="616"/>
    </row>
    <row r="1164" spans="7:24" x14ac:dyDescent="0.25">
      <c r="G1164" s="612"/>
      <c r="X1164" s="616"/>
    </row>
    <row r="1165" spans="7:24" x14ac:dyDescent="0.25">
      <c r="G1165" s="612"/>
      <c r="X1165" s="616"/>
    </row>
    <row r="1166" spans="7:24" x14ac:dyDescent="0.25">
      <c r="G1166" s="612"/>
      <c r="X1166" s="616"/>
    </row>
    <row r="1167" spans="7:24" x14ac:dyDescent="0.25">
      <c r="G1167" s="612"/>
      <c r="X1167" s="616"/>
    </row>
    <row r="1168" spans="7:24" x14ac:dyDescent="0.25">
      <c r="G1168" s="612"/>
      <c r="X1168" s="616"/>
    </row>
    <row r="1169" spans="7:24" x14ac:dyDescent="0.25">
      <c r="G1169" s="612"/>
      <c r="X1169" s="616"/>
    </row>
    <row r="1170" spans="7:24" x14ac:dyDescent="0.25">
      <c r="G1170" s="612"/>
      <c r="X1170" s="616"/>
    </row>
    <row r="1171" spans="7:24" x14ac:dyDescent="0.25">
      <c r="G1171" s="612"/>
      <c r="X1171" s="616"/>
    </row>
    <row r="1172" spans="7:24" x14ac:dyDescent="0.25">
      <c r="G1172" s="612"/>
      <c r="X1172" s="616"/>
    </row>
    <row r="1173" spans="7:24" x14ac:dyDescent="0.25">
      <c r="G1173" s="612"/>
      <c r="X1173" s="616"/>
    </row>
    <row r="1174" spans="7:24" x14ac:dyDescent="0.25">
      <c r="G1174" s="612"/>
      <c r="X1174" s="616"/>
    </row>
    <row r="1175" spans="7:24" x14ac:dyDescent="0.25">
      <c r="G1175" s="612"/>
      <c r="X1175" s="616"/>
    </row>
    <row r="1176" spans="7:24" x14ac:dyDescent="0.25">
      <c r="G1176" s="612"/>
      <c r="X1176" s="616"/>
    </row>
    <row r="1177" spans="7:24" x14ac:dyDescent="0.25">
      <c r="G1177" s="612"/>
      <c r="X1177" s="616"/>
    </row>
    <row r="1178" spans="7:24" x14ac:dyDescent="0.25">
      <c r="G1178" s="612"/>
      <c r="X1178" s="616"/>
    </row>
    <row r="1179" spans="7:24" x14ac:dyDescent="0.25">
      <c r="G1179" s="612"/>
      <c r="X1179" s="616"/>
    </row>
    <row r="1180" spans="7:24" x14ac:dyDescent="0.25">
      <c r="G1180" s="612"/>
      <c r="X1180" s="616"/>
    </row>
    <row r="1181" spans="7:24" x14ac:dyDescent="0.25">
      <c r="G1181" s="612"/>
      <c r="X1181" s="616"/>
    </row>
    <row r="1182" spans="7:24" x14ac:dyDescent="0.25">
      <c r="G1182" s="612"/>
      <c r="X1182" s="616"/>
    </row>
    <row r="1183" spans="7:24" x14ac:dyDescent="0.25">
      <c r="G1183" s="612"/>
      <c r="X1183" s="616"/>
    </row>
    <row r="1184" spans="7:24" x14ac:dyDescent="0.25">
      <c r="G1184" s="612"/>
      <c r="X1184" s="616"/>
    </row>
    <row r="1185" spans="7:24" x14ac:dyDescent="0.25">
      <c r="G1185" s="612"/>
      <c r="X1185" s="616"/>
    </row>
    <row r="1186" spans="7:24" x14ac:dyDescent="0.25">
      <c r="G1186" s="612"/>
      <c r="X1186" s="616"/>
    </row>
    <row r="1187" spans="7:24" x14ac:dyDescent="0.25">
      <c r="G1187" s="612"/>
      <c r="X1187" s="616"/>
    </row>
    <row r="1188" spans="7:24" x14ac:dyDescent="0.25">
      <c r="G1188" s="612"/>
      <c r="X1188" s="616"/>
    </row>
    <row r="1189" spans="7:24" x14ac:dyDescent="0.25">
      <c r="G1189" s="612"/>
      <c r="X1189" s="616"/>
    </row>
    <row r="1190" spans="7:24" x14ac:dyDescent="0.25">
      <c r="G1190" s="612"/>
      <c r="X1190" s="616"/>
    </row>
    <row r="1191" spans="7:24" x14ac:dyDescent="0.25">
      <c r="G1191" s="612"/>
      <c r="X1191" s="616"/>
    </row>
    <row r="1192" spans="7:24" x14ac:dyDescent="0.25">
      <c r="G1192" s="612"/>
      <c r="X1192" s="616"/>
    </row>
    <row r="1193" spans="7:24" x14ac:dyDescent="0.25">
      <c r="G1193" s="612"/>
      <c r="X1193" s="616"/>
    </row>
    <row r="1194" spans="7:24" x14ac:dyDescent="0.25">
      <c r="G1194" s="612"/>
      <c r="X1194" s="616"/>
    </row>
    <row r="1195" spans="7:24" x14ac:dyDescent="0.25">
      <c r="G1195" s="612"/>
      <c r="X1195" s="616"/>
    </row>
    <row r="1196" spans="7:24" x14ac:dyDescent="0.25">
      <c r="G1196" s="612"/>
      <c r="X1196" s="616"/>
    </row>
    <row r="1197" spans="7:24" x14ac:dyDescent="0.25">
      <c r="G1197" s="612"/>
      <c r="X1197" s="616"/>
    </row>
    <row r="1198" spans="7:24" x14ac:dyDescent="0.25">
      <c r="G1198" s="612"/>
      <c r="X1198" s="616"/>
    </row>
    <row r="1199" spans="7:24" x14ac:dyDescent="0.25">
      <c r="G1199" s="612"/>
      <c r="X1199" s="616"/>
    </row>
    <row r="1200" spans="7:24" x14ac:dyDescent="0.25">
      <c r="G1200" s="612"/>
      <c r="X1200" s="616"/>
    </row>
    <row r="1201" spans="7:24" x14ac:dyDescent="0.25">
      <c r="G1201" s="612"/>
      <c r="X1201" s="616"/>
    </row>
    <row r="1202" spans="7:24" x14ac:dyDescent="0.25">
      <c r="G1202" s="612"/>
      <c r="X1202" s="616"/>
    </row>
    <row r="1203" spans="7:24" x14ac:dyDescent="0.25">
      <c r="G1203" s="612"/>
      <c r="X1203" s="616"/>
    </row>
    <row r="1204" spans="7:24" x14ac:dyDescent="0.25">
      <c r="G1204" s="612"/>
      <c r="X1204" s="616"/>
    </row>
    <row r="1205" spans="7:24" x14ac:dyDescent="0.25">
      <c r="G1205" s="612"/>
      <c r="X1205" s="616"/>
    </row>
    <row r="1206" spans="7:24" x14ac:dyDescent="0.25">
      <c r="G1206" s="612"/>
      <c r="X1206" s="616"/>
    </row>
    <row r="1207" spans="7:24" x14ac:dyDescent="0.25">
      <c r="G1207" s="612"/>
      <c r="X1207" s="616"/>
    </row>
    <row r="1208" spans="7:24" x14ac:dyDescent="0.25">
      <c r="G1208" s="612"/>
      <c r="X1208" s="616"/>
    </row>
    <row r="1209" spans="7:24" x14ac:dyDescent="0.25">
      <c r="G1209" s="612"/>
      <c r="X1209" s="616"/>
    </row>
    <row r="1210" spans="7:24" x14ac:dyDescent="0.25">
      <c r="G1210" s="612"/>
      <c r="X1210" s="616"/>
    </row>
    <row r="1211" spans="7:24" x14ac:dyDescent="0.25">
      <c r="G1211" s="612"/>
      <c r="X1211" s="616"/>
    </row>
    <row r="1212" spans="7:24" x14ac:dyDescent="0.25">
      <c r="G1212" s="612"/>
      <c r="X1212" s="616"/>
    </row>
    <row r="1213" spans="7:24" x14ac:dyDescent="0.25">
      <c r="G1213" s="612"/>
      <c r="X1213" s="616"/>
    </row>
    <row r="1214" spans="7:24" x14ac:dyDescent="0.25">
      <c r="G1214" s="612"/>
      <c r="X1214" s="616"/>
    </row>
    <row r="1215" spans="7:24" x14ac:dyDescent="0.25">
      <c r="G1215" s="612"/>
      <c r="X1215" s="616"/>
    </row>
    <row r="1216" spans="7:24" x14ac:dyDescent="0.25">
      <c r="G1216" s="612"/>
      <c r="X1216" s="616"/>
    </row>
    <row r="1217" spans="7:24" x14ac:dyDescent="0.25">
      <c r="G1217" s="612"/>
      <c r="X1217" s="616"/>
    </row>
    <row r="1218" spans="7:24" x14ac:dyDescent="0.25">
      <c r="G1218" s="612"/>
      <c r="X1218" s="616"/>
    </row>
    <row r="1219" spans="7:24" x14ac:dyDescent="0.25">
      <c r="G1219" s="612"/>
      <c r="X1219" s="616"/>
    </row>
    <row r="1220" spans="7:24" x14ac:dyDescent="0.25">
      <c r="G1220" s="612"/>
      <c r="X1220" s="616"/>
    </row>
    <row r="1221" spans="7:24" x14ac:dyDescent="0.25">
      <c r="G1221" s="612"/>
      <c r="X1221" s="616"/>
    </row>
    <row r="1222" spans="7:24" x14ac:dyDescent="0.25">
      <c r="G1222" s="612"/>
      <c r="X1222" s="616"/>
    </row>
    <row r="1223" spans="7:24" x14ac:dyDescent="0.25">
      <c r="G1223" s="612"/>
      <c r="X1223" s="616"/>
    </row>
    <row r="1224" spans="7:24" x14ac:dyDescent="0.25">
      <c r="G1224" s="612"/>
      <c r="X1224" s="616"/>
    </row>
    <row r="1225" spans="7:24" x14ac:dyDescent="0.25">
      <c r="G1225" s="612"/>
      <c r="X1225" s="616"/>
    </row>
    <row r="1226" spans="7:24" x14ac:dyDescent="0.25">
      <c r="G1226" s="612"/>
      <c r="X1226" s="616"/>
    </row>
    <row r="1227" spans="7:24" x14ac:dyDescent="0.25">
      <c r="G1227" s="612"/>
      <c r="X1227" s="616"/>
    </row>
    <row r="1228" spans="7:24" x14ac:dyDescent="0.25">
      <c r="G1228" s="612"/>
      <c r="X1228" s="616"/>
    </row>
    <row r="1229" spans="7:24" x14ac:dyDescent="0.25">
      <c r="G1229" s="612"/>
      <c r="X1229" s="616"/>
    </row>
    <row r="1230" spans="7:24" x14ac:dyDescent="0.25">
      <c r="G1230" s="612"/>
      <c r="X1230" s="616"/>
    </row>
    <row r="1231" spans="7:24" x14ac:dyDescent="0.25">
      <c r="G1231" s="612"/>
      <c r="X1231" s="616"/>
    </row>
    <row r="1232" spans="7:24" x14ac:dyDescent="0.25">
      <c r="G1232" s="612"/>
      <c r="X1232" s="616"/>
    </row>
    <row r="1233" spans="7:24" x14ac:dyDescent="0.25">
      <c r="G1233" s="612"/>
      <c r="X1233" s="616"/>
    </row>
    <row r="1234" spans="7:24" x14ac:dyDescent="0.25">
      <c r="G1234" s="612"/>
      <c r="X1234" s="616"/>
    </row>
    <row r="1235" spans="7:24" x14ac:dyDescent="0.25">
      <c r="G1235" s="612"/>
      <c r="X1235" s="616"/>
    </row>
    <row r="1236" spans="7:24" x14ac:dyDescent="0.25">
      <c r="G1236" s="612"/>
      <c r="X1236" s="616"/>
    </row>
    <row r="1237" spans="7:24" x14ac:dyDescent="0.25">
      <c r="G1237" s="612"/>
      <c r="X1237" s="616"/>
    </row>
    <row r="1238" spans="7:24" x14ac:dyDescent="0.25">
      <c r="G1238" s="612"/>
      <c r="X1238" s="616"/>
    </row>
    <row r="1239" spans="7:24" x14ac:dyDescent="0.25">
      <c r="G1239" s="612"/>
      <c r="X1239" s="616"/>
    </row>
    <row r="1240" spans="7:24" x14ac:dyDescent="0.25">
      <c r="G1240" s="612"/>
      <c r="X1240" s="616"/>
    </row>
    <row r="1241" spans="7:24" x14ac:dyDescent="0.25">
      <c r="G1241" s="612"/>
      <c r="X1241" s="616"/>
    </row>
    <row r="1242" spans="7:24" x14ac:dyDescent="0.25">
      <c r="G1242" s="612"/>
      <c r="X1242" s="616"/>
    </row>
    <row r="1243" spans="7:24" x14ac:dyDescent="0.25">
      <c r="G1243" s="612"/>
      <c r="X1243" s="616"/>
    </row>
    <row r="1244" spans="7:24" x14ac:dyDescent="0.25">
      <c r="G1244" s="612"/>
      <c r="X1244" s="616"/>
    </row>
    <row r="1245" spans="7:24" x14ac:dyDescent="0.25">
      <c r="G1245" s="612"/>
      <c r="X1245" s="616"/>
    </row>
    <row r="1246" spans="7:24" x14ac:dyDescent="0.25">
      <c r="G1246" s="612"/>
      <c r="X1246" s="616"/>
    </row>
    <row r="1247" spans="7:24" x14ac:dyDescent="0.25">
      <c r="G1247" s="612"/>
      <c r="X1247" s="616"/>
    </row>
    <row r="1248" spans="7:24" x14ac:dyDescent="0.25">
      <c r="G1248" s="612"/>
      <c r="X1248" s="616"/>
    </row>
    <row r="1249" spans="7:24" x14ac:dyDescent="0.25">
      <c r="G1249" s="612"/>
      <c r="X1249" s="616"/>
    </row>
    <row r="1250" spans="7:24" x14ac:dyDescent="0.25">
      <c r="G1250" s="612"/>
      <c r="X1250" s="616"/>
    </row>
    <row r="1251" spans="7:24" x14ac:dyDescent="0.25">
      <c r="G1251" s="612"/>
      <c r="X1251" s="616"/>
    </row>
    <row r="1252" spans="7:24" x14ac:dyDescent="0.25">
      <c r="G1252" s="612"/>
      <c r="X1252" s="616"/>
    </row>
    <row r="1253" spans="7:24" x14ac:dyDescent="0.25">
      <c r="G1253" s="612"/>
      <c r="X1253" s="616"/>
    </row>
    <row r="1254" spans="7:24" x14ac:dyDescent="0.25">
      <c r="G1254" s="612"/>
      <c r="X1254" s="616"/>
    </row>
    <row r="1255" spans="7:24" x14ac:dyDescent="0.25">
      <c r="G1255" s="612"/>
      <c r="X1255" s="616"/>
    </row>
    <row r="1256" spans="7:24" x14ac:dyDescent="0.25">
      <c r="G1256" s="612"/>
      <c r="X1256" s="616"/>
    </row>
    <row r="1257" spans="7:24" x14ac:dyDescent="0.25">
      <c r="G1257" s="612"/>
      <c r="X1257" s="616"/>
    </row>
    <row r="1258" spans="7:24" x14ac:dyDescent="0.25">
      <c r="G1258" s="612"/>
      <c r="X1258" s="616"/>
    </row>
    <row r="1259" spans="7:24" x14ac:dyDescent="0.25">
      <c r="G1259" s="612"/>
      <c r="X1259" s="616"/>
    </row>
    <row r="1260" spans="7:24" x14ac:dyDescent="0.25">
      <c r="G1260" s="612"/>
      <c r="X1260" s="616"/>
    </row>
    <row r="1261" spans="7:24" x14ac:dyDescent="0.25">
      <c r="G1261" s="612"/>
      <c r="X1261" s="616"/>
    </row>
    <row r="1262" spans="7:24" x14ac:dyDescent="0.25">
      <c r="G1262" s="612"/>
      <c r="X1262" s="616"/>
    </row>
    <row r="1263" spans="7:24" x14ac:dyDescent="0.25">
      <c r="G1263" s="612"/>
      <c r="X1263" s="616"/>
    </row>
    <row r="1264" spans="7:24" x14ac:dyDescent="0.25">
      <c r="G1264" s="612"/>
      <c r="X1264" s="616"/>
    </row>
    <row r="1265" spans="7:24" x14ac:dyDescent="0.25">
      <c r="G1265" s="612"/>
      <c r="X1265" s="616"/>
    </row>
    <row r="1266" spans="7:24" x14ac:dyDescent="0.25">
      <c r="G1266" s="612"/>
      <c r="X1266" s="616"/>
    </row>
    <row r="1267" spans="7:24" x14ac:dyDescent="0.25">
      <c r="G1267" s="612"/>
      <c r="X1267" s="616"/>
    </row>
    <row r="1268" spans="7:24" x14ac:dyDescent="0.25">
      <c r="G1268" s="612"/>
      <c r="X1268" s="616"/>
    </row>
    <row r="1269" spans="7:24" x14ac:dyDescent="0.25">
      <c r="G1269" s="612"/>
      <c r="X1269" s="616"/>
    </row>
    <row r="1270" spans="7:24" x14ac:dyDescent="0.25">
      <c r="G1270" s="612"/>
      <c r="X1270" s="616"/>
    </row>
    <row r="1271" spans="7:24" x14ac:dyDescent="0.25">
      <c r="G1271" s="612"/>
      <c r="X1271" s="616"/>
    </row>
    <row r="1272" spans="7:24" x14ac:dyDescent="0.25">
      <c r="G1272" s="612"/>
      <c r="X1272" s="616"/>
    </row>
    <row r="1273" spans="7:24" x14ac:dyDescent="0.25">
      <c r="G1273" s="612"/>
      <c r="X1273" s="616"/>
    </row>
    <row r="1274" spans="7:24" x14ac:dyDescent="0.25">
      <c r="G1274" s="612"/>
      <c r="X1274" s="616"/>
    </row>
    <row r="1275" spans="7:24" x14ac:dyDescent="0.25">
      <c r="G1275" s="612"/>
      <c r="X1275" s="616"/>
    </row>
    <row r="1276" spans="7:24" x14ac:dyDescent="0.25">
      <c r="G1276" s="612"/>
      <c r="X1276" s="616"/>
    </row>
    <row r="1277" spans="7:24" x14ac:dyDescent="0.25">
      <c r="G1277" s="612"/>
      <c r="X1277" s="616"/>
    </row>
    <row r="1278" spans="7:24" x14ac:dyDescent="0.25">
      <c r="G1278" s="612"/>
      <c r="X1278" s="616"/>
    </row>
    <row r="1279" spans="7:24" x14ac:dyDescent="0.25">
      <c r="G1279" s="612"/>
      <c r="X1279" s="616"/>
    </row>
    <row r="1280" spans="7:24" x14ac:dyDescent="0.25">
      <c r="G1280" s="612"/>
      <c r="X1280" s="616"/>
    </row>
    <row r="1281" spans="7:24" x14ac:dyDescent="0.25">
      <c r="G1281" s="612"/>
      <c r="X1281" s="616"/>
    </row>
    <row r="1282" spans="7:24" x14ac:dyDescent="0.25">
      <c r="G1282" s="612"/>
      <c r="X1282" s="616"/>
    </row>
    <row r="1283" spans="7:24" x14ac:dyDescent="0.25">
      <c r="G1283" s="612"/>
      <c r="X1283" s="616"/>
    </row>
    <row r="1284" spans="7:24" x14ac:dyDescent="0.25">
      <c r="G1284" s="612"/>
      <c r="X1284" s="616"/>
    </row>
    <row r="1285" spans="7:24" x14ac:dyDescent="0.25">
      <c r="G1285" s="612"/>
      <c r="X1285" s="616"/>
    </row>
    <row r="1286" spans="7:24" x14ac:dyDescent="0.25">
      <c r="G1286" s="612"/>
      <c r="X1286" s="616"/>
    </row>
    <row r="1287" spans="7:24" x14ac:dyDescent="0.25">
      <c r="G1287" s="612"/>
      <c r="X1287" s="616"/>
    </row>
    <row r="1288" spans="7:24" x14ac:dyDescent="0.25">
      <c r="G1288" s="612"/>
      <c r="X1288" s="616"/>
    </row>
    <row r="1289" spans="7:24" x14ac:dyDescent="0.25">
      <c r="G1289" s="612"/>
      <c r="X1289" s="616"/>
    </row>
    <row r="1290" spans="7:24" x14ac:dyDescent="0.25">
      <c r="G1290" s="612"/>
      <c r="X1290" s="616"/>
    </row>
    <row r="1291" spans="7:24" x14ac:dyDescent="0.25">
      <c r="G1291" s="612"/>
      <c r="X1291" s="616"/>
    </row>
    <row r="1292" spans="7:24" x14ac:dyDescent="0.25">
      <c r="G1292" s="612"/>
      <c r="X1292" s="616"/>
    </row>
    <row r="1293" spans="7:24" x14ac:dyDescent="0.25">
      <c r="G1293" s="612"/>
      <c r="X1293" s="616"/>
    </row>
    <row r="1294" spans="7:24" x14ac:dyDescent="0.25">
      <c r="G1294" s="612"/>
      <c r="X1294" s="616"/>
    </row>
    <row r="1295" spans="7:24" x14ac:dyDescent="0.25">
      <c r="G1295" s="612"/>
      <c r="X1295" s="616"/>
    </row>
    <row r="1296" spans="7:24" x14ac:dyDescent="0.25">
      <c r="G1296" s="612"/>
      <c r="X1296" s="616"/>
    </row>
    <row r="1297" spans="7:24" x14ac:dyDescent="0.25">
      <c r="G1297" s="612"/>
      <c r="X1297" s="616"/>
    </row>
    <row r="1298" spans="7:24" x14ac:dyDescent="0.25">
      <c r="G1298" s="612"/>
      <c r="X1298" s="616"/>
    </row>
    <row r="1299" spans="7:24" x14ac:dyDescent="0.25">
      <c r="G1299" s="612"/>
      <c r="X1299" s="616"/>
    </row>
    <row r="1300" spans="7:24" x14ac:dyDescent="0.25">
      <c r="G1300" s="612"/>
      <c r="X1300" s="616"/>
    </row>
    <row r="1301" spans="7:24" x14ac:dyDescent="0.25">
      <c r="G1301" s="612"/>
      <c r="X1301" s="616"/>
    </row>
    <row r="1302" spans="7:24" x14ac:dyDescent="0.25">
      <c r="G1302" s="612"/>
      <c r="X1302" s="616"/>
    </row>
    <row r="1303" spans="7:24" x14ac:dyDescent="0.25">
      <c r="G1303" s="612"/>
      <c r="X1303" s="616"/>
    </row>
    <row r="1304" spans="7:24" x14ac:dyDescent="0.25">
      <c r="G1304" s="612"/>
      <c r="X1304" s="616"/>
    </row>
    <row r="1305" spans="7:24" x14ac:dyDescent="0.25">
      <c r="G1305" s="612"/>
      <c r="X1305" s="616"/>
    </row>
    <row r="1306" spans="7:24" x14ac:dyDescent="0.25">
      <c r="G1306" s="612"/>
      <c r="X1306" s="616"/>
    </row>
    <row r="1307" spans="7:24" x14ac:dyDescent="0.25">
      <c r="G1307" s="612"/>
      <c r="X1307" s="616"/>
    </row>
    <row r="1308" spans="7:24" x14ac:dyDescent="0.25">
      <c r="G1308" s="612"/>
      <c r="X1308" s="616"/>
    </row>
    <row r="1309" spans="7:24" x14ac:dyDescent="0.25">
      <c r="G1309" s="612"/>
      <c r="X1309" s="616"/>
    </row>
    <row r="1310" spans="7:24" x14ac:dyDescent="0.25">
      <c r="G1310" s="612"/>
      <c r="X1310" s="616"/>
    </row>
    <row r="1311" spans="7:24" x14ac:dyDescent="0.25">
      <c r="G1311" s="612"/>
      <c r="X1311" s="616"/>
    </row>
    <row r="1312" spans="7:24" x14ac:dyDescent="0.25">
      <c r="G1312" s="612"/>
      <c r="X1312" s="616"/>
    </row>
    <row r="1313" spans="7:24" x14ac:dyDescent="0.25">
      <c r="G1313" s="612"/>
      <c r="X1313" s="616"/>
    </row>
    <row r="1314" spans="7:24" x14ac:dyDescent="0.25">
      <c r="G1314" s="612"/>
      <c r="X1314" s="616"/>
    </row>
    <row r="1315" spans="7:24" x14ac:dyDescent="0.25">
      <c r="G1315" s="612"/>
      <c r="X1315" s="616"/>
    </row>
    <row r="1316" spans="7:24" x14ac:dyDescent="0.25">
      <c r="G1316" s="612"/>
      <c r="X1316" s="616"/>
    </row>
    <row r="1317" spans="7:24" x14ac:dyDescent="0.25">
      <c r="G1317" s="612"/>
      <c r="X1317" s="616"/>
    </row>
    <row r="1318" spans="7:24" x14ac:dyDescent="0.25">
      <c r="G1318" s="612"/>
      <c r="X1318" s="616"/>
    </row>
    <row r="1319" spans="7:24" x14ac:dyDescent="0.25">
      <c r="G1319" s="612"/>
      <c r="X1319" s="616"/>
    </row>
    <row r="1320" spans="7:24" x14ac:dyDescent="0.25">
      <c r="G1320" s="612"/>
      <c r="X1320" s="616"/>
    </row>
    <row r="1321" spans="7:24" x14ac:dyDescent="0.25">
      <c r="G1321" s="612"/>
      <c r="X1321" s="616"/>
    </row>
    <row r="1322" spans="7:24" x14ac:dyDescent="0.25">
      <c r="G1322" s="612"/>
      <c r="X1322" s="616"/>
    </row>
    <row r="1323" spans="7:24" x14ac:dyDescent="0.25">
      <c r="G1323" s="612"/>
      <c r="X1323" s="616"/>
    </row>
    <row r="1324" spans="7:24" x14ac:dyDescent="0.25">
      <c r="G1324" s="612"/>
      <c r="X1324" s="616"/>
    </row>
    <row r="1325" spans="7:24" x14ac:dyDescent="0.25">
      <c r="G1325" s="612"/>
      <c r="X1325" s="616"/>
    </row>
    <row r="1326" spans="7:24" x14ac:dyDescent="0.25">
      <c r="G1326" s="612"/>
      <c r="X1326" s="616"/>
    </row>
    <row r="1327" spans="7:24" x14ac:dyDescent="0.25">
      <c r="G1327" s="612"/>
      <c r="X1327" s="616"/>
    </row>
    <row r="1328" spans="7:24" x14ac:dyDescent="0.25">
      <c r="G1328" s="612"/>
      <c r="X1328" s="616"/>
    </row>
    <row r="1329" spans="7:24" x14ac:dyDescent="0.25">
      <c r="G1329" s="612"/>
      <c r="X1329" s="616"/>
    </row>
    <row r="1330" spans="7:24" x14ac:dyDescent="0.25">
      <c r="G1330" s="612"/>
      <c r="X1330" s="616"/>
    </row>
    <row r="1331" spans="7:24" x14ac:dyDescent="0.25">
      <c r="G1331" s="612"/>
      <c r="X1331" s="616"/>
    </row>
    <row r="1332" spans="7:24" x14ac:dyDescent="0.25">
      <c r="G1332" s="612"/>
      <c r="X1332" s="616"/>
    </row>
    <row r="1333" spans="7:24" x14ac:dyDescent="0.25">
      <c r="G1333" s="612"/>
      <c r="X1333" s="616"/>
    </row>
    <row r="1334" spans="7:24" x14ac:dyDescent="0.25">
      <c r="G1334" s="612"/>
      <c r="X1334" s="616"/>
    </row>
    <row r="1335" spans="7:24" x14ac:dyDescent="0.25">
      <c r="G1335" s="612"/>
      <c r="X1335" s="616"/>
    </row>
    <row r="1336" spans="7:24" x14ac:dyDescent="0.25">
      <c r="G1336" s="612"/>
      <c r="X1336" s="616"/>
    </row>
    <row r="1337" spans="7:24" x14ac:dyDescent="0.25">
      <c r="G1337" s="612"/>
      <c r="X1337" s="616"/>
    </row>
    <row r="1338" spans="7:24" x14ac:dyDescent="0.25">
      <c r="G1338" s="612"/>
      <c r="X1338" s="616"/>
    </row>
    <row r="1339" spans="7:24" x14ac:dyDescent="0.25">
      <c r="G1339" s="612"/>
      <c r="X1339" s="616"/>
    </row>
    <row r="1340" spans="7:24" x14ac:dyDescent="0.25">
      <c r="G1340" s="612"/>
      <c r="X1340" s="616"/>
    </row>
    <row r="1341" spans="7:24" x14ac:dyDescent="0.25">
      <c r="G1341" s="612"/>
      <c r="X1341" s="616"/>
    </row>
    <row r="1342" spans="7:24" x14ac:dyDescent="0.25">
      <c r="G1342" s="612"/>
      <c r="X1342" s="616"/>
    </row>
    <row r="1343" spans="7:24" x14ac:dyDescent="0.25">
      <c r="G1343" s="612"/>
      <c r="X1343" s="616"/>
    </row>
    <row r="1344" spans="7:24" x14ac:dyDescent="0.25">
      <c r="G1344" s="612"/>
      <c r="X1344" s="616"/>
    </row>
    <row r="1345" spans="7:24" x14ac:dyDescent="0.25">
      <c r="G1345" s="612"/>
      <c r="X1345" s="616"/>
    </row>
    <row r="1346" spans="7:24" x14ac:dyDescent="0.25">
      <c r="G1346" s="612"/>
      <c r="X1346" s="616"/>
    </row>
    <row r="1347" spans="7:24" x14ac:dyDescent="0.25">
      <c r="G1347" s="612"/>
      <c r="X1347" s="616"/>
    </row>
    <row r="1348" spans="7:24" x14ac:dyDescent="0.25">
      <c r="G1348" s="612"/>
      <c r="X1348" s="616"/>
    </row>
    <row r="1349" spans="7:24" x14ac:dyDescent="0.25">
      <c r="G1349" s="612"/>
      <c r="X1349" s="616"/>
    </row>
    <row r="1350" spans="7:24" x14ac:dyDescent="0.25">
      <c r="G1350" s="612"/>
      <c r="X1350" s="616"/>
    </row>
    <row r="1351" spans="7:24" x14ac:dyDescent="0.25">
      <c r="G1351" s="612"/>
      <c r="X1351" s="616"/>
    </row>
    <row r="1352" spans="7:24" x14ac:dyDescent="0.25">
      <c r="G1352" s="612"/>
      <c r="X1352" s="616"/>
    </row>
    <row r="1353" spans="7:24" x14ac:dyDescent="0.25">
      <c r="G1353" s="612"/>
      <c r="X1353" s="616"/>
    </row>
    <row r="1354" spans="7:24" x14ac:dyDescent="0.25">
      <c r="G1354" s="612"/>
      <c r="X1354" s="616"/>
    </row>
    <row r="1355" spans="7:24" x14ac:dyDescent="0.25">
      <c r="G1355" s="612"/>
      <c r="X1355" s="616"/>
    </row>
    <row r="1356" spans="7:24" x14ac:dyDescent="0.25">
      <c r="G1356" s="612"/>
      <c r="X1356" s="616"/>
    </row>
    <row r="1357" spans="7:24" x14ac:dyDescent="0.25">
      <c r="G1357" s="612"/>
      <c r="X1357" s="616"/>
    </row>
    <row r="1358" spans="7:24" x14ac:dyDescent="0.25">
      <c r="G1358" s="612"/>
      <c r="X1358" s="616"/>
    </row>
    <row r="1359" spans="7:24" x14ac:dyDescent="0.25">
      <c r="G1359" s="612"/>
      <c r="X1359" s="616"/>
    </row>
    <row r="1360" spans="7:24" x14ac:dyDescent="0.25">
      <c r="G1360" s="612"/>
      <c r="X1360" s="616"/>
    </row>
    <row r="1361" spans="7:24" x14ac:dyDescent="0.25">
      <c r="G1361" s="612"/>
      <c r="X1361" s="616"/>
    </row>
    <row r="1362" spans="7:24" x14ac:dyDescent="0.25">
      <c r="G1362" s="612"/>
      <c r="X1362" s="616"/>
    </row>
    <row r="1363" spans="7:24" x14ac:dyDescent="0.25">
      <c r="G1363" s="612"/>
      <c r="X1363" s="616"/>
    </row>
    <row r="1364" spans="7:24" x14ac:dyDescent="0.25">
      <c r="G1364" s="612"/>
      <c r="X1364" s="616"/>
    </row>
    <row r="1365" spans="7:24" x14ac:dyDescent="0.25">
      <c r="G1365" s="612"/>
      <c r="X1365" s="616"/>
    </row>
    <row r="1366" spans="7:24" x14ac:dyDescent="0.25">
      <c r="G1366" s="612"/>
      <c r="X1366" s="616"/>
    </row>
    <row r="1367" spans="7:24" x14ac:dyDescent="0.25">
      <c r="G1367" s="612"/>
      <c r="X1367" s="616"/>
    </row>
    <row r="1368" spans="7:24" x14ac:dyDescent="0.25">
      <c r="G1368" s="612"/>
      <c r="X1368" s="616"/>
    </row>
    <row r="1369" spans="7:24" x14ac:dyDescent="0.25">
      <c r="G1369" s="612"/>
      <c r="X1369" s="616"/>
    </row>
    <row r="1370" spans="7:24" x14ac:dyDescent="0.25">
      <c r="G1370" s="612"/>
      <c r="X1370" s="616"/>
    </row>
    <row r="1371" spans="7:24" x14ac:dyDescent="0.25">
      <c r="G1371" s="612"/>
      <c r="X1371" s="616"/>
    </row>
    <row r="1372" spans="7:24" x14ac:dyDescent="0.25">
      <c r="G1372" s="612"/>
      <c r="X1372" s="616"/>
    </row>
    <row r="1373" spans="7:24" x14ac:dyDescent="0.25">
      <c r="G1373" s="612"/>
      <c r="X1373" s="616"/>
    </row>
    <row r="1374" spans="7:24" x14ac:dyDescent="0.25">
      <c r="G1374" s="612"/>
      <c r="X1374" s="616"/>
    </row>
    <row r="1375" spans="7:24" x14ac:dyDescent="0.25">
      <c r="G1375" s="612"/>
      <c r="X1375" s="616"/>
    </row>
    <row r="1376" spans="7:24" x14ac:dyDescent="0.25">
      <c r="G1376" s="612"/>
      <c r="X1376" s="616"/>
    </row>
    <row r="1377" spans="7:24" x14ac:dyDescent="0.25">
      <c r="G1377" s="612"/>
      <c r="X1377" s="616"/>
    </row>
    <row r="1378" spans="7:24" x14ac:dyDescent="0.25">
      <c r="G1378" s="612"/>
      <c r="X1378" s="616"/>
    </row>
    <row r="1379" spans="7:24" x14ac:dyDescent="0.25">
      <c r="G1379" s="612"/>
      <c r="X1379" s="616"/>
    </row>
    <row r="1380" spans="7:24" x14ac:dyDescent="0.25">
      <c r="G1380" s="612"/>
      <c r="X1380" s="616"/>
    </row>
    <row r="1381" spans="7:24" x14ac:dyDescent="0.25">
      <c r="G1381" s="612"/>
      <c r="X1381" s="616"/>
    </row>
    <row r="1382" spans="7:24" x14ac:dyDescent="0.25">
      <c r="G1382" s="612"/>
      <c r="X1382" s="616"/>
    </row>
    <row r="1383" spans="7:24" x14ac:dyDescent="0.25">
      <c r="G1383" s="612"/>
      <c r="X1383" s="616"/>
    </row>
    <row r="1384" spans="7:24" x14ac:dyDescent="0.25">
      <c r="G1384" s="612"/>
      <c r="X1384" s="616"/>
    </row>
    <row r="1385" spans="7:24" x14ac:dyDescent="0.25">
      <c r="G1385" s="612"/>
      <c r="X1385" s="616"/>
    </row>
    <row r="1386" spans="7:24" x14ac:dyDescent="0.25">
      <c r="G1386" s="612"/>
      <c r="X1386" s="616"/>
    </row>
    <row r="1387" spans="7:24" x14ac:dyDescent="0.25">
      <c r="G1387" s="612"/>
      <c r="X1387" s="616"/>
    </row>
    <row r="1388" spans="7:24" x14ac:dyDescent="0.25">
      <c r="G1388" s="612"/>
      <c r="X1388" s="616"/>
    </row>
    <row r="1389" spans="7:24" x14ac:dyDescent="0.25">
      <c r="G1389" s="612"/>
      <c r="X1389" s="616"/>
    </row>
    <row r="1390" spans="7:24" x14ac:dyDescent="0.25">
      <c r="G1390" s="612"/>
      <c r="X1390" s="616"/>
    </row>
    <row r="1391" spans="7:24" x14ac:dyDescent="0.25">
      <c r="G1391" s="612"/>
      <c r="X1391" s="616"/>
    </row>
    <row r="1392" spans="7:24" x14ac:dyDescent="0.25">
      <c r="G1392" s="612"/>
      <c r="X1392" s="616"/>
    </row>
    <row r="1393" spans="7:24" x14ac:dyDescent="0.25">
      <c r="G1393" s="612"/>
      <c r="X1393" s="616"/>
    </row>
    <row r="1394" spans="7:24" x14ac:dyDescent="0.25">
      <c r="G1394" s="612"/>
      <c r="X1394" s="616"/>
    </row>
    <row r="1395" spans="7:24" x14ac:dyDescent="0.25">
      <c r="G1395" s="612"/>
      <c r="X1395" s="616"/>
    </row>
    <row r="1396" spans="7:24" x14ac:dyDescent="0.25">
      <c r="G1396" s="612"/>
      <c r="X1396" s="616"/>
    </row>
    <row r="1397" spans="7:24" x14ac:dyDescent="0.25">
      <c r="G1397" s="612"/>
      <c r="X1397" s="616"/>
    </row>
    <row r="1398" spans="7:24" x14ac:dyDescent="0.25">
      <c r="G1398" s="612"/>
      <c r="X1398" s="616"/>
    </row>
    <row r="1399" spans="7:24" x14ac:dyDescent="0.25">
      <c r="G1399" s="612"/>
      <c r="X1399" s="616"/>
    </row>
    <row r="1400" spans="7:24" x14ac:dyDescent="0.25">
      <c r="G1400" s="612"/>
      <c r="X1400" s="616"/>
    </row>
    <row r="1401" spans="7:24" x14ac:dyDescent="0.25">
      <c r="G1401" s="612"/>
      <c r="X1401" s="616"/>
    </row>
    <row r="1402" spans="7:24" x14ac:dyDescent="0.25">
      <c r="G1402" s="612"/>
      <c r="X1402" s="616"/>
    </row>
    <row r="1403" spans="7:24" x14ac:dyDescent="0.25">
      <c r="G1403" s="612"/>
      <c r="X1403" s="616"/>
    </row>
    <row r="1404" spans="7:24" x14ac:dyDescent="0.25">
      <c r="G1404" s="612"/>
      <c r="X1404" s="616"/>
    </row>
    <row r="1405" spans="7:24" x14ac:dyDescent="0.25">
      <c r="G1405" s="612"/>
      <c r="X1405" s="616"/>
    </row>
    <row r="1406" spans="7:24" x14ac:dyDescent="0.25">
      <c r="G1406" s="612"/>
      <c r="X1406" s="616"/>
    </row>
    <row r="1407" spans="7:24" x14ac:dyDescent="0.25">
      <c r="G1407" s="612"/>
      <c r="X1407" s="616"/>
    </row>
    <row r="1408" spans="7:24" x14ac:dyDescent="0.25">
      <c r="G1408" s="612"/>
      <c r="X1408" s="616"/>
    </row>
    <row r="1409" spans="7:24" x14ac:dyDescent="0.25">
      <c r="G1409" s="612"/>
      <c r="X1409" s="616"/>
    </row>
    <row r="1410" spans="7:24" x14ac:dyDescent="0.25">
      <c r="G1410" s="612"/>
      <c r="X1410" s="616"/>
    </row>
    <row r="1411" spans="7:24" x14ac:dyDescent="0.25">
      <c r="G1411" s="612"/>
      <c r="X1411" s="616"/>
    </row>
    <row r="1412" spans="7:24" x14ac:dyDescent="0.25">
      <c r="G1412" s="612"/>
      <c r="X1412" s="616"/>
    </row>
    <row r="1413" spans="7:24" x14ac:dyDescent="0.25">
      <c r="G1413" s="612"/>
      <c r="X1413" s="616"/>
    </row>
    <row r="1414" spans="7:24" x14ac:dyDescent="0.25">
      <c r="G1414" s="612"/>
      <c r="X1414" s="616"/>
    </row>
    <row r="1415" spans="7:24" x14ac:dyDescent="0.25">
      <c r="G1415" s="612"/>
      <c r="X1415" s="616"/>
    </row>
    <row r="1416" spans="7:24" x14ac:dyDescent="0.25">
      <c r="G1416" s="612"/>
      <c r="X1416" s="616"/>
    </row>
    <row r="1417" spans="7:24" x14ac:dyDescent="0.25">
      <c r="G1417" s="612"/>
      <c r="X1417" s="616"/>
    </row>
    <row r="1418" spans="7:24" x14ac:dyDescent="0.25">
      <c r="G1418" s="612"/>
      <c r="X1418" s="616"/>
    </row>
    <row r="1419" spans="7:24" x14ac:dyDescent="0.25">
      <c r="G1419" s="612"/>
      <c r="X1419" s="616"/>
    </row>
    <row r="1420" spans="7:24" x14ac:dyDescent="0.25">
      <c r="G1420" s="612"/>
      <c r="X1420" s="616"/>
    </row>
    <row r="1421" spans="7:24" x14ac:dyDescent="0.25">
      <c r="G1421" s="612"/>
      <c r="X1421" s="616"/>
    </row>
    <row r="1422" spans="7:24" x14ac:dyDescent="0.25">
      <c r="G1422" s="612"/>
    </row>
    <row r="1423" spans="7:24" x14ac:dyDescent="0.25">
      <c r="G1423" s="612"/>
    </row>
    <row r="1424" spans="7:24" x14ac:dyDescent="0.25">
      <c r="G1424" s="612"/>
    </row>
    <row r="1425" spans="7:7" x14ac:dyDescent="0.25">
      <c r="G1425" s="612"/>
    </row>
    <row r="1426" spans="7:7" x14ac:dyDescent="0.25">
      <c r="G1426" s="612"/>
    </row>
    <row r="1427" spans="7:7" x14ac:dyDescent="0.25">
      <c r="G1427" s="612"/>
    </row>
    <row r="1428" spans="7:7" x14ac:dyDescent="0.25">
      <c r="G1428" s="612"/>
    </row>
    <row r="1429" spans="7:7" x14ac:dyDescent="0.25">
      <c r="G1429" s="612"/>
    </row>
    <row r="1430" spans="7:7" x14ac:dyDescent="0.25">
      <c r="G1430" s="612"/>
    </row>
    <row r="1431" spans="7:7" x14ac:dyDescent="0.25">
      <c r="G1431" s="612"/>
    </row>
    <row r="1432" spans="7:7" x14ac:dyDescent="0.25">
      <c r="G1432" s="612"/>
    </row>
    <row r="1433" spans="7:7" x14ac:dyDescent="0.25">
      <c r="G1433" s="612"/>
    </row>
    <row r="1434" spans="7:7" x14ac:dyDescent="0.25">
      <c r="G1434" s="612"/>
    </row>
    <row r="1435" spans="7:7" x14ac:dyDescent="0.25">
      <c r="G1435" s="612"/>
    </row>
    <row r="1436" spans="7:7" x14ac:dyDescent="0.25">
      <c r="G1436" s="612"/>
    </row>
    <row r="1437" spans="7:7" x14ac:dyDescent="0.25">
      <c r="G1437" s="612"/>
    </row>
    <row r="1438" spans="7:7" x14ac:dyDescent="0.25">
      <c r="G1438" s="612"/>
    </row>
    <row r="1439" spans="7:7" x14ac:dyDescent="0.25">
      <c r="G1439" s="612"/>
    </row>
    <row r="1440" spans="7:7" x14ac:dyDescent="0.25">
      <c r="G1440" s="612"/>
    </row>
    <row r="1441" spans="7:7" x14ac:dyDescent="0.25">
      <c r="G1441" s="612"/>
    </row>
    <row r="1442" spans="7:7" x14ac:dyDescent="0.25">
      <c r="G1442" s="612"/>
    </row>
    <row r="1443" spans="7:7" x14ac:dyDescent="0.25">
      <c r="G1443" s="612"/>
    </row>
    <row r="1444" spans="7:7" x14ac:dyDescent="0.25">
      <c r="G1444" s="612"/>
    </row>
    <row r="1445" spans="7:7" x14ac:dyDescent="0.25">
      <c r="G1445" s="612"/>
    </row>
    <row r="1446" spans="7:7" x14ac:dyDescent="0.25">
      <c r="G1446" s="612"/>
    </row>
    <row r="1447" spans="7:7" x14ac:dyDescent="0.25">
      <c r="G1447" s="612"/>
    </row>
    <row r="1448" spans="7:7" x14ac:dyDescent="0.25">
      <c r="G1448" s="612"/>
    </row>
    <row r="1449" spans="7:7" x14ac:dyDescent="0.25">
      <c r="G1449" s="612"/>
    </row>
    <row r="1450" spans="7:7" x14ac:dyDescent="0.25">
      <c r="G1450" s="612"/>
    </row>
    <row r="1451" spans="7:7" x14ac:dyDescent="0.25">
      <c r="G1451" s="612"/>
    </row>
    <row r="1452" spans="7:7" x14ac:dyDescent="0.25">
      <c r="G1452" s="612"/>
    </row>
    <row r="1453" spans="7:7" x14ac:dyDescent="0.25">
      <c r="G1453" s="612"/>
    </row>
    <row r="1454" spans="7:7" x14ac:dyDescent="0.25">
      <c r="G1454" s="612"/>
    </row>
    <row r="1455" spans="7:7" x14ac:dyDescent="0.25">
      <c r="G1455" s="612"/>
    </row>
    <row r="1456" spans="7:7" x14ac:dyDescent="0.25">
      <c r="G1456" s="612"/>
    </row>
    <row r="1457" spans="7:7" x14ac:dyDescent="0.25">
      <c r="G1457" s="612"/>
    </row>
    <row r="1458" spans="7:7" x14ac:dyDescent="0.25">
      <c r="G1458" s="612"/>
    </row>
    <row r="1459" spans="7:7" x14ac:dyDescent="0.25">
      <c r="G1459" s="612"/>
    </row>
    <row r="1460" spans="7:7" x14ac:dyDescent="0.25">
      <c r="G1460" s="612"/>
    </row>
    <row r="1461" spans="7:7" x14ac:dyDescent="0.25">
      <c r="G1461" s="612"/>
    </row>
    <row r="1462" spans="7:7" x14ac:dyDescent="0.25">
      <c r="G1462" s="612"/>
    </row>
    <row r="1463" spans="7:7" x14ac:dyDescent="0.25">
      <c r="G1463" s="612"/>
    </row>
    <row r="1464" spans="7:7" x14ac:dyDescent="0.25">
      <c r="G1464" s="612"/>
    </row>
    <row r="1465" spans="7:7" x14ac:dyDescent="0.25">
      <c r="G1465" s="612"/>
    </row>
    <row r="1466" spans="7:7" x14ac:dyDescent="0.25">
      <c r="G1466" s="612"/>
    </row>
    <row r="1467" spans="7:7" x14ac:dyDescent="0.25">
      <c r="G1467" s="612"/>
    </row>
    <row r="1468" spans="7:7" x14ac:dyDescent="0.25">
      <c r="G1468" s="612"/>
    </row>
    <row r="1469" spans="7:7" x14ac:dyDescent="0.25">
      <c r="G1469" s="612"/>
    </row>
    <row r="1470" spans="7:7" x14ac:dyDescent="0.25">
      <c r="G1470" s="612"/>
    </row>
    <row r="1471" spans="7:7" x14ac:dyDescent="0.25">
      <c r="G1471" s="612"/>
    </row>
    <row r="1472" spans="7:7" x14ac:dyDescent="0.25">
      <c r="G1472" s="612"/>
    </row>
    <row r="1473" spans="7:7" x14ac:dyDescent="0.25">
      <c r="G1473" s="612"/>
    </row>
    <row r="1474" spans="7:7" x14ac:dyDescent="0.25">
      <c r="G1474" s="612"/>
    </row>
    <row r="1475" spans="7:7" x14ac:dyDescent="0.25">
      <c r="G1475" s="612"/>
    </row>
    <row r="1476" spans="7:7" x14ac:dyDescent="0.25">
      <c r="G1476" s="612"/>
    </row>
    <row r="1477" spans="7:7" x14ac:dyDescent="0.25">
      <c r="G1477" s="612"/>
    </row>
    <row r="1478" spans="7:7" x14ac:dyDescent="0.25">
      <c r="G1478" s="612"/>
    </row>
    <row r="1479" spans="7:7" x14ac:dyDescent="0.25">
      <c r="G1479" s="612"/>
    </row>
    <row r="1480" spans="7:7" x14ac:dyDescent="0.25">
      <c r="G1480" s="612"/>
    </row>
    <row r="1481" spans="7:7" x14ac:dyDescent="0.25">
      <c r="G1481" s="612"/>
    </row>
    <row r="1482" spans="7:7" x14ac:dyDescent="0.25">
      <c r="G1482" s="612"/>
    </row>
    <row r="1483" spans="7:7" x14ac:dyDescent="0.25">
      <c r="G1483" s="612"/>
    </row>
    <row r="1484" spans="7:7" x14ac:dyDescent="0.25">
      <c r="G1484" s="612"/>
    </row>
    <row r="1485" spans="7:7" x14ac:dyDescent="0.25">
      <c r="G1485" s="612"/>
    </row>
    <row r="1486" spans="7:7" x14ac:dyDescent="0.25">
      <c r="G1486" s="612"/>
    </row>
    <row r="1487" spans="7:7" x14ac:dyDescent="0.25">
      <c r="G1487" s="612"/>
    </row>
    <row r="1488" spans="7:7" x14ac:dyDescent="0.25">
      <c r="G1488" s="612"/>
    </row>
    <row r="1489" spans="7:7" x14ac:dyDescent="0.25">
      <c r="G1489" s="612"/>
    </row>
    <row r="1490" spans="7:7" x14ac:dyDescent="0.25">
      <c r="G1490" s="612"/>
    </row>
    <row r="1491" spans="7:7" x14ac:dyDescent="0.25">
      <c r="G1491" s="612"/>
    </row>
    <row r="1492" spans="7:7" x14ac:dyDescent="0.25">
      <c r="G1492" s="612"/>
    </row>
    <row r="1493" spans="7:7" x14ac:dyDescent="0.25">
      <c r="G1493" s="612"/>
    </row>
    <row r="1494" spans="7:7" x14ac:dyDescent="0.25">
      <c r="G1494" s="612"/>
    </row>
    <row r="1495" spans="7:7" x14ac:dyDescent="0.25">
      <c r="G1495" s="612"/>
    </row>
    <row r="1496" spans="7:7" x14ac:dyDescent="0.25">
      <c r="G1496" s="612"/>
    </row>
    <row r="1497" spans="7:7" x14ac:dyDescent="0.25">
      <c r="G1497" s="612"/>
    </row>
    <row r="1498" spans="7:7" x14ac:dyDescent="0.25">
      <c r="G1498" s="612"/>
    </row>
    <row r="1499" spans="7:7" x14ac:dyDescent="0.25">
      <c r="G1499" s="612"/>
    </row>
    <row r="1500" spans="7:7" x14ac:dyDescent="0.25">
      <c r="G1500" s="612"/>
    </row>
    <row r="1501" spans="7:7" x14ac:dyDescent="0.25">
      <c r="G1501" s="612"/>
    </row>
    <row r="1502" spans="7:7" x14ac:dyDescent="0.25">
      <c r="G1502" s="612"/>
    </row>
    <row r="1503" spans="7:7" x14ac:dyDescent="0.25">
      <c r="G1503" s="612"/>
    </row>
    <row r="1504" spans="7:7" x14ac:dyDescent="0.25">
      <c r="G1504" s="612"/>
    </row>
    <row r="1505" spans="7:7" x14ac:dyDescent="0.25">
      <c r="G1505" s="612"/>
    </row>
    <row r="1506" spans="7:7" x14ac:dyDescent="0.25">
      <c r="G1506" s="612"/>
    </row>
    <row r="1507" spans="7:7" x14ac:dyDescent="0.25">
      <c r="G1507" s="612"/>
    </row>
    <row r="1508" spans="7:7" x14ac:dyDescent="0.25">
      <c r="G1508" s="612"/>
    </row>
    <row r="1509" spans="7:7" x14ac:dyDescent="0.25">
      <c r="G1509" s="612"/>
    </row>
    <row r="1510" spans="7:7" x14ac:dyDescent="0.25">
      <c r="G1510" s="612"/>
    </row>
    <row r="1511" spans="7:7" x14ac:dyDescent="0.25">
      <c r="G1511" s="612"/>
    </row>
    <row r="1512" spans="7:7" x14ac:dyDescent="0.25">
      <c r="G1512" s="612"/>
    </row>
    <row r="1513" spans="7:7" x14ac:dyDescent="0.25">
      <c r="G1513" s="612"/>
    </row>
    <row r="1514" spans="7:7" x14ac:dyDescent="0.25">
      <c r="G1514" s="612"/>
    </row>
    <row r="1515" spans="7:7" x14ac:dyDescent="0.25">
      <c r="G1515" s="612"/>
    </row>
    <row r="1516" spans="7:7" x14ac:dyDescent="0.25">
      <c r="G1516" s="612"/>
    </row>
    <row r="1517" spans="7:7" x14ac:dyDescent="0.25">
      <c r="G1517" s="612"/>
    </row>
    <row r="1518" spans="7:7" x14ac:dyDescent="0.25">
      <c r="G1518" s="612"/>
    </row>
    <row r="1519" spans="7:7" x14ac:dyDescent="0.25">
      <c r="G1519" s="612"/>
    </row>
    <row r="1520" spans="7:7" x14ac:dyDescent="0.25">
      <c r="G1520" s="612"/>
    </row>
    <row r="1521" spans="7:7" x14ac:dyDescent="0.25">
      <c r="G1521" s="612"/>
    </row>
    <row r="1522" spans="7:7" x14ac:dyDescent="0.25">
      <c r="G1522" s="612"/>
    </row>
    <row r="1523" spans="7:7" x14ac:dyDescent="0.25">
      <c r="G1523" s="612"/>
    </row>
    <row r="1524" spans="7:7" x14ac:dyDescent="0.25">
      <c r="G1524" s="612"/>
    </row>
    <row r="1525" spans="7:7" x14ac:dyDescent="0.25">
      <c r="G1525" s="612"/>
    </row>
    <row r="1526" spans="7:7" x14ac:dyDescent="0.25">
      <c r="G1526" s="612"/>
    </row>
    <row r="1527" spans="7:7" x14ac:dyDescent="0.25">
      <c r="G1527" s="612"/>
    </row>
    <row r="1528" spans="7:7" x14ac:dyDescent="0.25">
      <c r="G1528" s="612"/>
    </row>
    <row r="1529" spans="7:7" x14ac:dyDescent="0.25">
      <c r="G1529" s="612"/>
    </row>
    <row r="1530" spans="7:7" x14ac:dyDescent="0.25">
      <c r="G1530" s="612"/>
    </row>
    <row r="1531" spans="7:7" x14ac:dyDescent="0.25">
      <c r="G1531" s="612"/>
    </row>
    <row r="1532" spans="7:7" x14ac:dyDescent="0.25">
      <c r="G1532" s="612"/>
    </row>
    <row r="1533" spans="7:7" x14ac:dyDescent="0.25">
      <c r="G1533" s="612"/>
    </row>
    <row r="1534" spans="7:7" x14ac:dyDescent="0.25">
      <c r="G1534" s="612"/>
    </row>
    <row r="1535" spans="7:7" x14ac:dyDescent="0.25">
      <c r="G1535" s="612"/>
    </row>
    <row r="1536" spans="7:7" x14ac:dyDescent="0.25">
      <c r="G1536" s="612"/>
    </row>
    <row r="1537" spans="7:7" x14ac:dyDescent="0.25">
      <c r="G1537" s="612"/>
    </row>
    <row r="1538" spans="7:7" x14ac:dyDescent="0.25">
      <c r="G1538" s="612"/>
    </row>
    <row r="1539" spans="7:7" x14ac:dyDescent="0.25">
      <c r="G1539" s="612"/>
    </row>
    <row r="1540" spans="7:7" x14ac:dyDescent="0.25">
      <c r="G1540" s="612"/>
    </row>
    <row r="1541" spans="7:7" x14ac:dyDescent="0.25">
      <c r="G1541" s="612"/>
    </row>
    <row r="1542" spans="7:7" x14ac:dyDescent="0.25">
      <c r="G1542" s="612"/>
    </row>
    <row r="1543" spans="7:7" x14ac:dyDescent="0.25">
      <c r="G1543" s="612"/>
    </row>
    <row r="1544" spans="7:7" x14ac:dyDescent="0.25">
      <c r="G1544" s="612"/>
    </row>
    <row r="1545" spans="7:7" x14ac:dyDescent="0.25">
      <c r="G1545" s="612"/>
    </row>
    <row r="1546" spans="7:7" x14ac:dyDescent="0.25">
      <c r="G1546" s="612"/>
    </row>
    <row r="1547" spans="7:7" x14ac:dyDescent="0.25">
      <c r="G1547" s="612"/>
    </row>
    <row r="1548" spans="7:7" x14ac:dyDescent="0.25">
      <c r="G1548" s="612"/>
    </row>
    <row r="1549" spans="7:7" x14ac:dyDescent="0.25">
      <c r="G1549" s="612"/>
    </row>
    <row r="1550" spans="7:7" x14ac:dyDescent="0.25">
      <c r="G1550" s="612"/>
    </row>
    <row r="1551" spans="7:7" x14ac:dyDescent="0.25">
      <c r="G1551" s="612"/>
    </row>
    <row r="1552" spans="7:7" x14ac:dyDescent="0.25">
      <c r="G1552" s="612"/>
    </row>
    <row r="1553" spans="7:7" x14ac:dyDescent="0.25">
      <c r="G1553" s="612"/>
    </row>
    <row r="1554" spans="7:7" x14ac:dyDescent="0.25">
      <c r="G1554" s="612"/>
    </row>
    <row r="1555" spans="7:7" x14ac:dyDescent="0.25">
      <c r="G1555" s="612"/>
    </row>
    <row r="1556" spans="7:7" x14ac:dyDescent="0.25">
      <c r="G1556" s="612"/>
    </row>
    <row r="1557" spans="7:7" x14ac:dyDescent="0.25">
      <c r="G1557" s="612"/>
    </row>
    <row r="1558" spans="7:7" x14ac:dyDescent="0.25">
      <c r="G1558" s="612"/>
    </row>
    <row r="1559" spans="7:7" x14ac:dyDescent="0.25">
      <c r="G1559" s="612"/>
    </row>
    <row r="1560" spans="7:7" x14ac:dyDescent="0.25">
      <c r="G1560" s="612"/>
    </row>
    <row r="1561" spans="7:7" x14ac:dyDescent="0.25">
      <c r="G1561" s="612"/>
    </row>
    <row r="1562" spans="7:7" x14ac:dyDescent="0.25">
      <c r="G1562" s="612"/>
    </row>
    <row r="1563" spans="7:7" x14ac:dyDescent="0.25">
      <c r="G1563" s="612"/>
    </row>
    <row r="1564" spans="7:7" x14ac:dyDescent="0.25">
      <c r="G1564" s="612"/>
    </row>
    <row r="1565" spans="7:7" x14ac:dyDescent="0.25">
      <c r="G1565" s="612"/>
    </row>
    <row r="1566" spans="7:7" x14ac:dyDescent="0.25">
      <c r="G1566" s="612"/>
    </row>
    <row r="1567" spans="7:7" x14ac:dyDescent="0.25">
      <c r="G1567" s="612"/>
    </row>
    <row r="1568" spans="7:7" x14ac:dyDescent="0.25">
      <c r="G1568" s="612"/>
    </row>
    <row r="1569" spans="7:7" x14ac:dyDescent="0.25">
      <c r="G1569" s="612"/>
    </row>
    <row r="1570" spans="7:7" x14ac:dyDescent="0.25">
      <c r="G1570" s="612"/>
    </row>
    <row r="1571" spans="7:7" x14ac:dyDescent="0.25">
      <c r="G1571" s="612"/>
    </row>
    <row r="1572" spans="7:7" x14ac:dyDescent="0.25">
      <c r="G1572" s="612"/>
    </row>
    <row r="1573" spans="7:7" x14ac:dyDescent="0.25">
      <c r="G1573" s="612"/>
    </row>
    <row r="1574" spans="7:7" x14ac:dyDescent="0.25">
      <c r="G1574" s="612"/>
    </row>
    <row r="1575" spans="7:7" x14ac:dyDescent="0.25">
      <c r="G1575" s="612"/>
    </row>
    <row r="1576" spans="7:7" x14ac:dyDescent="0.25">
      <c r="G1576" s="612"/>
    </row>
    <row r="1577" spans="7:7" x14ac:dyDescent="0.25">
      <c r="G1577" s="612"/>
    </row>
    <row r="1578" spans="7:7" x14ac:dyDescent="0.25">
      <c r="G1578" s="612"/>
    </row>
    <row r="1579" spans="7:7" x14ac:dyDescent="0.25">
      <c r="G1579" s="612"/>
    </row>
    <row r="1580" spans="7:7" x14ac:dyDescent="0.25">
      <c r="G1580" s="612"/>
    </row>
    <row r="1581" spans="7:7" x14ac:dyDescent="0.25">
      <c r="G1581" s="612"/>
    </row>
    <row r="1582" spans="7:7" x14ac:dyDescent="0.25">
      <c r="G1582" s="612"/>
    </row>
    <row r="1583" spans="7:7" x14ac:dyDescent="0.25">
      <c r="G1583" s="612"/>
    </row>
    <row r="1584" spans="7:7" x14ac:dyDescent="0.25">
      <c r="G1584" s="612"/>
    </row>
    <row r="1585" spans="7:7" x14ac:dyDescent="0.25">
      <c r="G1585" s="612"/>
    </row>
    <row r="1586" spans="7:7" x14ac:dyDescent="0.25">
      <c r="G1586" s="612"/>
    </row>
    <row r="1587" spans="7:7" x14ac:dyDescent="0.25">
      <c r="G1587" s="612"/>
    </row>
    <row r="1588" spans="7:7" x14ac:dyDescent="0.25">
      <c r="G1588" s="612"/>
    </row>
    <row r="1589" spans="7:7" x14ac:dyDescent="0.25">
      <c r="G1589" s="612"/>
    </row>
    <row r="1590" spans="7:7" x14ac:dyDescent="0.25">
      <c r="G1590" s="612"/>
    </row>
    <row r="1591" spans="7:7" x14ac:dyDescent="0.25">
      <c r="G1591" s="612"/>
    </row>
    <row r="1592" spans="7:7" x14ac:dyDescent="0.25">
      <c r="G1592" s="612"/>
    </row>
    <row r="1593" spans="7:7" x14ac:dyDescent="0.25">
      <c r="G1593" s="612"/>
    </row>
    <row r="1594" spans="7:7" x14ac:dyDescent="0.25">
      <c r="G1594" s="612"/>
    </row>
    <row r="1595" spans="7:7" x14ac:dyDescent="0.25">
      <c r="G1595" s="612"/>
    </row>
    <row r="1596" spans="7:7" x14ac:dyDescent="0.25">
      <c r="G1596" s="612"/>
    </row>
    <row r="1597" spans="7:7" x14ac:dyDescent="0.25">
      <c r="G1597" s="612"/>
    </row>
    <row r="4362" spans="1:24" s="50" customFormat="1" x14ac:dyDescent="0.25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5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5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1" workbookViewId="0"/>
  </sheetViews>
  <sheetFormatPr defaultRowHeight="13.2" x14ac:dyDescent="0.25"/>
  <cols>
    <col min="1" max="1" width="16.6640625" bestFit="1" customWidth="1"/>
    <col min="2" max="11" width="16.6640625" customWidth="1"/>
  </cols>
  <sheetData>
    <row r="1" spans="1:11" x14ac:dyDescent="0.25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5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87" t="s">
        <v>39</v>
      </c>
      <c r="G2" s="85" t="s">
        <v>54</v>
      </c>
      <c r="H2" s="97" t="s">
        <v>49</v>
      </c>
      <c r="I2" s="97" t="s">
        <v>102</v>
      </c>
      <c r="J2" s="97" t="s">
        <v>200</v>
      </c>
      <c r="K2" s="97" t="s">
        <v>201</v>
      </c>
    </row>
    <row r="3" spans="1:11" x14ac:dyDescent="0.25">
      <c r="A3" s="582">
        <v>37257</v>
      </c>
      <c r="B3" s="596">
        <f>D3/I3*1.055056</f>
        <v>2.2635024818067802</v>
      </c>
      <c r="C3" s="596">
        <f>B3-E3</f>
        <v>-0.29149751819322001</v>
      </c>
      <c r="D3" s="596">
        <v>3.4249999999999998</v>
      </c>
      <c r="E3" s="100">
        <f>'POS Dec.27 2002'!$B44</f>
        <v>2.5550000000000002</v>
      </c>
      <c r="F3" s="584">
        <f>D3+0.04</f>
        <v>3.4649999999999999</v>
      </c>
      <c r="G3" s="584">
        <v>0.01</v>
      </c>
      <c r="H3" s="100">
        <v>0</v>
      </c>
      <c r="I3" s="100">
        <f>'POS Dec.27 2002'!$AI44</f>
        <v>1.59644923256968</v>
      </c>
      <c r="J3" s="100">
        <f>'POS Dec.27 2002'!$AJ44</f>
        <v>2.2498996784448399E-2</v>
      </c>
      <c r="K3" s="100">
        <f>'POS Dec.27 2002'!$AK44</f>
        <v>2.0222127726219799E-2</v>
      </c>
    </row>
    <row r="4" spans="1:11" x14ac:dyDescent="0.25">
      <c r="A4" s="582">
        <v>37288</v>
      </c>
      <c r="B4" s="100">
        <f>'POS Dec.27 2002'!$V45</f>
        <v>2.1390000000000002</v>
      </c>
      <c r="C4" s="100">
        <f>'POS Dec.27 2002'!$C45</f>
        <v>-0.48</v>
      </c>
      <c r="D4" s="100">
        <f>'POS Dec.27 2002'!$AB45</f>
        <v>3.2373481439117771</v>
      </c>
      <c r="E4" s="100">
        <f>'POS Dec.27 2002'!$B45</f>
        <v>2.6190000000000002</v>
      </c>
      <c r="F4" s="584">
        <f>D4+0.04</f>
        <v>3.2773481439117771</v>
      </c>
      <c r="G4" s="584">
        <v>0.01</v>
      </c>
      <c r="H4" s="100">
        <v>0</v>
      </c>
      <c r="I4" s="100">
        <f>'POS Dec.27 2002'!$AI45</f>
        <v>1.59681326943571</v>
      </c>
      <c r="J4" s="100">
        <f>'POS Dec.27 2002'!$AJ45</f>
        <v>2.23578079927567E-2</v>
      </c>
      <c r="K4" s="100">
        <f>'POS Dec.27 2002'!$AK45</f>
        <v>1.9704021480161999E-2</v>
      </c>
    </row>
    <row r="5" spans="1:11" x14ac:dyDescent="0.25">
      <c r="A5" s="582">
        <v>37316</v>
      </c>
      <c r="B5" s="100">
        <f>'POS Dec.27 2002'!$V46</f>
        <v>2.16</v>
      </c>
      <c r="C5" s="100">
        <f>'POS Dec.27 2002'!$C46</f>
        <v>-0.47</v>
      </c>
      <c r="D5" s="100">
        <f>'POS Dec.27 2002'!$AB46</f>
        <v>3.2693485701305276</v>
      </c>
      <c r="E5" s="100">
        <f>'POS Dec.27 2002'!$B46</f>
        <v>2.63</v>
      </c>
      <c r="F5" s="584">
        <f>D5+0.04</f>
        <v>3.3093485701305276</v>
      </c>
      <c r="G5" s="584">
        <v>0.01</v>
      </c>
      <c r="H5" s="100">
        <v>0</v>
      </c>
      <c r="I5" s="100">
        <f>'POS Dec.27 2002'!$AI46</f>
        <v>1.5969193634294601</v>
      </c>
      <c r="J5" s="100">
        <f>'POS Dec.27 2002'!$AJ46</f>
        <v>2.14232312879226E-2</v>
      </c>
      <c r="K5" s="100">
        <f>'POS Dec.27 2002'!$AK46</f>
        <v>1.9547826678800301E-2</v>
      </c>
    </row>
    <row r="6" spans="1:11" x14ac:dyDescent="0.25">
      <c r="A6" s="582">
        <v>37347</v>
      </c>
      <c r="B6" s="100">
        <f>'POS Dec.27 2002'!$V47</f>
        <v>2.12</v>
      </c>
      <c r="C6" s="100">
        <f>'POS Dec.27 2002'!$C47</f>
        <v>-0.51</v>
      </c>
      <c r="D6" s="100">
        <f>'POS Dec.27 2002'!$AB47</f>
        <v>3.2091089985439405</v>
      </c>
      <c r="E6" s="100">
        <f>'POS Dec.27 2002'!$B47</f>
        <v>2.63</v>
      </c>
      <c r="F6" s="584">
        <f>D6+0.01</f>
        <v>3.2191089985439403</v>
      </c>
      <c r="G6" s="584"/>
      <c r="H6" s="100">
        <v>0</v>
      </c>
      <c r="I6" s="100">
        <f>'POS Dec.27 2002'!$AI47</f>
        <v>1.5970706148904601</v>
      </c>
      <c r="J6" s="100">
        <f>'POS Dec.27 2002'!$AJ47</f>
        <v>2.1096333445509902E-2</v>
      </c>
      <c r="K6" s="100">
        <f>'POS Dec.27 2002'!$AK47</f>
        <v>1.94652033536729E-2</v>
      </c>
    </row>
    <row r="7" spans="1:11" x14ac:dyDescent="0.25">
      <c r="A7" s="582">
        <v>37377</v>
      </c>
      <c r="B7" s="100">
        <f>'POS Dec.27 2002'!$V48</f>
        <v>2.1710000000000003</v>
      </c>
      <c r="C7" s="100">
        <f>'POS Dec.27 2002'!$C48</f>
        <v>-0.51</v>
      </c>
      <c r="D7" s="100">
        <f>'POS Dec.27 2002'!$AB48</f>
        <v>3.2862069623540355</v>
      </c>
      <c r="E7" s="100">
        <f>'POS Dec.27 2002'!$B48</f>
        <v>2.681</v>
      </c>
      <c r="F7" s="584">
        <f t="shared" ref="F7:F12" si="1">D7+0.01</f>
        <v>3.2962069623540353</v>
      </c>
      <c r="G7" s="584"/>
      <c r="H7" s="100">
        <v>0</v>
      </c>
      <c r="I7" s="100">
        <f>'POS Dec.27 2002'!$AI48</f>
        <v>1.5970208995271298</v>
      </c>
      <c r="J7" s="100">
        <f>'POS Dec.27 2002'!$AJ48</f>
        <v>2.07691584578438E-2</v>
      </c>
      <c r="K7" s="100">
        <f>'POS Dec.27 2002'!$AK48</f>
        <v>1.96214311193641E-2</v>
      </c>
    </row>
    <row r="8" spans="1:11" x14ac:dyDescent="0.25">
      <c r="A8" s="582">
        <v>37408</v>
      </c>
      <c r="B8" s="100">
        <f>'POS Dec.27 2002'!$V49</f>
        <v>2.23</v>
      </c>
      <c r="C8" s="100">
        <f>'POS Dec.27 2002'!$C49</f>
        <v>-0.51</v>
      </c>
      <c r="D8" s="100">
        <f>'POS Dec.27 2002'!$AB49</f>
        <v>3.375126928273215</v>
      </c>
      <c r="E8" s="100">
        <f>'POS Dec.27 2002'!$B49</f>
        <v>2.74</v>
      </c>
      <c r="F8" s="584">
        <f t="shared" si="1"/>
        <v>3.3851269282732148</v>
      </c>
      <c r="G8" s="584"/>
      <c r="H8" s="100">
        <v>0</v>
      </c>
      <c r="I8" s="100">
        <f>'POS Dec.27 2002'!$AI49</f>
        <v>1.5968376306888898</v>
      </c>
      <c r="J8" s="100">
        <f>'POS Dec.27 2002'!$AJ49</f>
        <v>2.04310776753465E-2</v>
      </c>
      <c r="K8" s="100">
        <f>'POS Dec.27 2002'!$AK49</f>
        <v>1.97828664859356E-2</v>
      </c>
    </row>
    <row r="9" spans="1:11" x14ac:dyDescent="0.25">
      <c r="A9" s="582">
        <v>37438</v>
      </c>
      <c r="B9" s="100">
        <f>'POS Dec.27 2002'!$V50</f>
        <v>2.2780000000000005</v>
      </c>
      <c r="C9" s="100">
        <f>'POS Dec.27 2002'!$C50</f>
        <v>-0.51</v>
      </c>
      <c r="D9" s="100">
        <f>'POS Dec.27 2002'!$AB50</f>
        <v>3.4472160050014238</v>
      </c>
      <c r="E9" s="100">
        <f>'POS Dec.27 2002'!$B50</f>
        <v>2.7880000000000003</v>
      </c>
      <c r="F9" s="584">
        <f t="shared" si="1"/>
        <v>3.4572160050014236</v>
      </c>
      <c r="G9" s="584"/>
      <c r="H9" s="100">
        <v>0</v>
      </c>
      <c r="I9" s="100">
        <f>'POS Dec.27 2002'!$AI50</f>
        <v>1.5965785466956899</v>
      </c>
      <c r="J9" s="100">
        <f>'POS Dec.27 2002'!$AJ50</f>
        <v>2.0337513930975201E-2</v>
      </c>
      <c r="K9" s="100">
        <f>'POS Dec.27 2002'!$AK50</f>
        <v>2.01156773407427E-2</v>
      </c>
    </row>
    <row r="10" spans="1:11" x14ac:dyDescent="0.25">
      <c r="A10" s="582">
        <v>37469</v>
      </c>
      <c r="B10" s="100">
        <f>'POS Dec.27 2002'!$V51</f>
        <v>2.3230000000000004</v>
      </c>
      <c r="C10" s="100">
        <f>'POS Dec.27 2002'!$C51</f>
        <v>-0.51</v>
      </c>
      <c r="D10" s="100">
        <f>'POS Dec.27 2002'!$AB51</f>
        <v>3.5144731947111385</v>
      </c>
      <c r="E10" s="100">
        <f>'POS Dec.27 2002'!$B51</f>
        <v>2.8330000000000002</v>
      </c>
      <c r="F10" s="584">
        <f t="shared" si="1"/>
        <v>3.5244731947111383</v>
      </c>
      <c r="G10" s="584"/>
      <c r="H10" s="100">
        <v>0</v>
      </c>
      <c r="I10" s="100">
        <f>'POS Dec.27 2002'!$AI51</f>
        <v>1.5961971721563299</v>
      </c>
      <c r="J10" s="100">
        <f>'POS Dec.27 2002'!$AJ51</f>
        <v>2.05260123986717E-2</v>
      </c>
      <c r="K10" s="100">
        <f>'POS Dec.27 2002'!$AK51</f>
        <v>2.0742085948406399E-2</v>
      </c>
    </row>
    <row r="11" spans="1:11" x14ac:dyDescent="0.25">
      <c r="A11" s="582">
        <v>37500</v>
      </c>
      <c r="B11" s="100">
        <f>'POS Dec.27 2002'!$V52</f>
        <v>2.3330000000000002</v>
      </c>
      <c r="C11" s="100">
        <f>'POS Dec.27 2002'!$C52</f>
        <v>-0.51</v>
      </c>
      <c r="D11" s="100">
        <f>'POS Dec.27 2002'!$AB52</f>
        <v>3.5284998808898793</v>
      </c>
      <c r="E11" s="100">
        <f>'POS Dec.27 2002'!$B52</f>
        <v>2.843</v>
      </c>
      <c r="F11" s="584">
        <f t="shared" si="1"/>
        <v>3.5384998808898791</v>
      </c>
      <c r="G11" s="584"/>
      <c r="H11" s="100">
        <v>0</v>
      </c>
      <c r="I11" s="100">
        <f>'POS Dec.27 2002'!$AI52</f>
        <v>1.5956986585221398</v>
      </c>
      <c r="J11" s="100">
        <f>'POS Dec.27 2002'!$AJ52</f>
        <v>2.0714510878404403E-2</v>
      </c>
      <c r="K11" s="100">
        <f>'POS Dec.27 2002'!$AK52</f>
        <v>2.13684946889789E-2</v>
      </c>
    </row>
    <row r="12" spans="1:11" x14ac:dyDescent="0.25">
      <c r="A12" s="582">
        <v>37530</v>
      </c>
      <c r="B12" s="100">
        <f>'POS Dec.27 2002'!$V53</f>
        <v>2.3680000000000003</v>
      </c>
      <c r="C12" s="100">
        <f>'POS Dec.27 2002'!$C53</f>
        <v>-0.51</v>
      </c>
      <c r="D12" s="100">
        <f>'POS Dec.27 2002'!$AB53</f>
        <v>3.5803391694509035</v>
      </c>
      <c r="E12" s="100">
        <f>'POS Dec.27 2002'!$B53</f>
        <v>2.8780000000000001</v>
      </c>
      <c r="F12" s="584">
        <f t="shared" si="1"/>
        <v>3.5903391694509033</v>
      </c>
      <c r="G12" s="584"/>
      <c r="H12" s="100">
        <v>0</v>
      </c>
      <c r="I12" s="100">
        <f>'POS Dec.27 2002'!$AI53</f>
        <v>1.5952104403564999</v>
      </c>
      <c r="J12" s="100">
        <f>'POS Dec.27 2002'!$AJ53</f>
        <v>2.10776799717056E-2</v>
      </c>
      <c r="K12" s="100">
        <f>'POS Dec.27 2002'!$AK53</f>
        <v>2.2067625137132101E-2</v>
      </c>
    </row>
    <row r="13" spans="1:11" x14ac:dyDescent="0.25">
      <c r="A13" s="582">
        <v>37561</v>
      </c>
      <c r="B13" s="100">
        <f>'POS Dec.27 2002'!$V54</f>
        <v>2.7130000000000001</v>
      </c>
      <c r="C13" s="100">
        <f>'POS Dec.27 2002'!$C54</f>
        <v>-0.35499999999999998</v>
      </c>
      <c r="D13" s="100">
        <f>'POS Dec.27 2002'!$AB54</f>
        <v>4.1006558764595535</v>
      </c>
      <c r="E13" s="100">
        <f>'POS Dec.27 2002'!$B54</f>
        <v>3.0680000000000001</v>
      </c>
      <c r="F13" s="584"/>
      <c r="G13" s="584"/>
      <c r="H13" s="100">
        <v>0</v>
      </c>
      <c r="I13" s="100">
        <f>'POS Dec.27 2002'!$AI54</f>
        <v>1.59470017928268</v>
      </c>
      <c r="J13" s="100">
        <f>'POS Dec.27 2002'!$AJ54</f>
        <v>2.16480992860082E-2</v>
      </c>
      <c r="K13" s="100">
        <f>'POS Dec.27 2002'!$AK54</f>
        <v>2.29214169394969E-2</v>
      </c>
    </row>
    <row r="14" spans="1:11" x14ac:dyDescent="0.25">
      <c r="A14" s="582">
        <v>37591</v>
      </c>
      <c r="B14" s="100">
        <f>'POS Dec.27 2002'!$V55</f>
        <v>2.903</v>
      </c>
      <c r="C14" s="100">
        <f>'POS Dec.27 2002'!$C55</f>
        <v>-0.35499999999999998</v>
      </c>
      <c r="D14" s="100">
        <f>'POS Dec.27 2002'!$AB55</f>
        <v>4.3862818783829827</v>
      </c>
      <c r="E14" s="100">
        <f>'POS Dec.27 2002'!$B55</f>
        <v>3.258</v>
      </c>
      <c r="F14" s="584"/>
      <c r="G14" s="584"/>
      <c r="H14" s="100">
        <v>0</v>
      </c>
      <c r="I14" s="100">
        <f>'POS Dec.27 2002'!$AI55</f>
        <v>1.5941346928967399</v>
      </c>
      <c r="J14" s="100">
        <f>'POS Dec.27 2002'!$AJ55</f>
        <v>2.2200118082157601E-2</v>
      </c>
      <c r="K14" s="100">
        <f>'POS Dec.27 2002'!$AK55</f>
        <v>2.3747667305658499E-2</v>
      </c>
    </row>
    <row r="15" spans="1:11" x14ac:dyDescent="0.25">
      <c r="A15" s="582">
        <v>37622</v>
      </c>
      <c r="B15" s="100">
        <f>'POS Dec.27 2002'!$V56</f>
        <v>2.9930000000000003</v>
      </c>
      <c r="C15" s="100">
        <f>'POS Dec.27 2002'!$C56</f>
        <v>-0.35499999999999998</v>
      </c>
      <c r="D15" s="100">
        <f>'POS Dec.27 2002'!$AB56</f>
        <v>4.5206884389602635</v>
      </c>
      <c r="E15" s="100">
        <f>'POS Dec.27 2002'!$B56</f>
        <v>3.3480000000000003</v>
      </c>
      <c r="F15" s="584"/>
      <c r="G15" s="584"/>
      <c r="H15" s="100">
        <v>0</v>
      </c>
      <c r="I15" s="100">
        <f>'POS Dec.27 2002'!$AI56</f>
        <v>1.5935781696143199</v>
      </c>
      <c r="J15" s="100">
        <f>'POS Dec.27 2002'!$AJ56</f>
        <v>2.2899175376063698E-2</v>
      </c>
      <c r="K15" s="100">
        <f>'POS Dec.27 2002'!$AK56</f>
        <v>2.4666415976839901E-2</v>
      </c>
    </row>
    <row r="16" spans="1:11" x14ac:dyDescent="0.25">
      <c r="A16" s="582">
        <v>37653</v>
      </c>
      <c r="B16" s="100">
        <f>'POS Dec.27 2002'!$V57</f>
        <v>2.9330000000000003</v>
      </c>
      <c r="C16" s="100">
        <f>'POS Dec.27 2002'!$C57</f>
        <v>-0.35499999999999998</v>
      </c>
      <c r="D16" s="100">
        <f>'POS Dec.27 2002'!$AB57</f>
        <v>4.4285555883458638</v>
      </c>
      <c r="E16" s="100">
        <f>'POS Dec.27 2002'!$B57</f>
        <v>3.2880000000000003</v>
      </c>
      <c r="F16" s="584"/>
      <c r="G16" s="584"/>
      <c r="H16" s="100">
        <v>0</v>
      </c>
      <c r="I16" s="100">
        <f>'POS Dec.27 2002'!$AI57</f>
        <v>1.5930358488979999</v>
      </c>
      <c r="J16" s="100">
        <f>'POS Dec.27 2002'!$AJ57</f>
        <v>2.3718830771606299E-2</v>
      </c>
      <c r="K16" s="100">
        <f>'POS Dec.27 2002'!$AK57</f>
        <v>2.5664040568420501E-2</v>
      </c>
    </row>
    <row r="17" spans="1:11" x14ac:dyDescent="0.25">
      <c r="A17" s="582">
        <v>37681</v>
      </c>
      <c r="B17" s="100">
        <f>'POS Dec.27 2002'!$V58</f>
        <v>2.863</v>
      </c>
      <c r="C17" s="100">
        <f>'POS Dec.27 2002'!$C58</f>
        <v>-0.35499999999999998</v>
      </c>
      <c r="D17" s="100">
        <f>'POS Dec.27 2002'!$AB58</f>
        <v>4.321423679588845</v>
      </c>
      <c r="E17" s="100">
        <f>'POS Dec.27 2002'!$B58</f>
        <v>3.218</v>
      </c>
      <c r="F17" s="584"/>
      <c r="G17" s="584"/>
      <c r="H17" s="100">
        <v>0</v>
      </c>
      <c r="I17" s="100">
        <f>'POS Dec.27 2002'!$AI58</f>
        <v>1.5925057567908798</v>
      </c>
      <c r="J17" s="100">
        <f>'POS Dec.27 2002'!$AJ58</f>
        <v>2.4459164872567801E-2</v>
      </c>
      <c r="K17" s="100">
        <f>'POS Dec.27 2002'!$AK58</f>
        <v>2.65651211337419E-2</v>
      </c>
    </row>
    <row r="18" spans="1:11" x14ac:dyDescent="0.25">
      <c r="A18" s="582"/>
    </row>
    <row r="19" spans="1:11" x14ac:dyDescent="0.25">
      <c r="A19" s="582"/>
      <c r="F19" t="s">
        <v>199</v>
      </c>
    </row>
    <row r="20" spans="1:11" x14ac:dyDescent="0.25">
      <c r="A20" s="582"/>
      <c r="F20" t="s">
        <v>198</v>
      </c>
    </row>
    <row r="21" spans="1:11" x14ac:dyDescent="0.25">
      <c r="A21" s="582"/>
      <c r="G21" t="s">
        <v>202</v>
      </c>
    </row>
    <row r="24" spans="1:11" x14ac:dyDescent="0.25">
      <c r="F24" s="601" t="s">
        <v>205</v>
      </c>
      <c r="G24" s="601"/>
      <c r="H24" s="601"/>
      <c r="I24" s="60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>
      <selection activeCell="V44" sqref="V44"/>
    </sheetView>
  </sheetViews>
  <sheetFormatPr defaultColWidth="9.109375" defaultRowHeight="13.2" x14ac:dyDescent="0.25"/>
  <cols>
    <col min="1" max="1" width="10.109375" style="136" bestFit="1" customWidth="1"/>
    <col min="2" max="2" width="15" style="136" customWidth="1"/>
    <col min="3" max="3" width="14.109375" style="136" customWidth="1"/>
    <col min="4" max="4" width="8.6640625" style="136" customWidth="1"/>
    <col min="5" max="5" width="8.88671875" style="136" customWidth="1"/>
    <col min="6" max="6" width="7.5546875" style="136" customWidth="1"/>
    <col min="7" max="7" width="8.5546875" style="136" customWidth="1"/>
    <col min="8" max="8" width="7.33203125" style="136" customWidth="1"/>
    <col min="9" max="9" width="6.88671875" style="136" customWidth="1"/>
    <col min="10" max="11" width="8.109375" style="136" customWidth="1"/>
    <col min="12" max="12" width="7.33203125" style="136" customWidth="1"/>
    <col min="13" max="13" width="12.109375" style="136" customWidth="1"/>
    <col min="14" max="14" width="6.44140625" style="136" bestFit="1" customWidth="1"/>
    <col min="15" max="15" width="12.6640625" style="136" customWidth="1"/>
    <col min="16" max="16" width="15" style="136" customWidth="1"/>
    <col min="17" max="17" width="8.33203125" style="136" customWidth="1"/>
    <col min="18" max="18" width="12.44140625" style="120" bestFit="1" customWidth="1"/>
    <col min="19" max="19" width="9.33203125" style="136" customWidth="1"/>
    <col min="20" max="20" width="9.109375" style="136"/>
    <col min="21" max="21" width="9.44140625" style="136" customWidth="1"/>
    <col min="22" max="22" width="14.44140625" style="136" customWidth="1"/>
    <col min="23" max="23" width="8.88671875" style="136" customWidth="1"/>
    <col min="24" max="24" width="15.88671875" style="136" customWidth="1"/>
    <col min="25" max="26" width="9.109375" style="136"/>
    <col min="27" max="27" width="10" style="576" bestFit="1" customWidth="1"/>
    <col min="28" max="28" width="19" style="136" customWidth="1"/>
    <col min="29" max="29" width="9.109375" style="136"/>
    <col min="30" max="30" width="14.109375" style="577" bestFit="1" customWidth="1"/>
    <col min="31" max="32" width="9.109375" style="136"/>
    <col min="33" max="33" width="7.88671875" style="578" bestFit="1" customWidth="1"/>
    <col min="34" max="34" width="10.5546875" style="136" customWidth="1"/>
    <col min="35" max="35" width="12.109375" style="136" customWidth="1"/>
    <col min="36" max="36" width="12.109375" style="136" bestFit="1" customWidth="1"/>
    <col min="37" max="37" width="12.5546875" style="136" bestFit="1" customWidth="1"/>
    <col min="38" max="38" width="7.109375" style="136" bestFit="1" customWidth="1"/>
    <col min="39" max="39" width="10.6640625" style="136" bestFit="1" customWidth="1"/>
    <col min="40" max="44" width="9.109375" style="136"/>
    <col min="45" max="45" width="4.6640625" style="136" customWidth="1"/>
    <col min="46" max="46" width="9.109375" style="579"/>
    <col min="47" max="47" width="4.5546875" style="136" customWidth="1"/>
    <col min="48" max="48" width="9.44140625" style="136" bestFit="1" customWidth="1"/>
    <col min="49" max="49" width="12.33203125" style="136" customWidth="1"/>
    <col min="50" max="50" width="10.44140625" style="136" bestFit="1" customWidth="1"/>
    <col min="51" max="51" width="9.109375" style="136"/>
    <col min="52" max="54" width="10" style="580" customWidth="1"/>
    <col min="55" max="55" width="9.109375" style="136"/>
    <col min="56" max="56" width="15.33203125" style="136" customWidth="1"/>
    <col min="57" max="16384" width="9.109375" style="136"/>
  </cols>
  <sheetData>
    <row r="1" spans="1:85" ht="13.8" thickBot="1" x14ac:dyDescent="0.3">
      <c r="A1" s="110">
        <v>37252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107</v>
      </c>
      <c r="AW1" s="132" t="s">
        <v>108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5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109</v>
      </c>
      <c r="K2" s="113"/>
      <c r="L2" s="113"/>
      <c r="M2" s="118"/>
      <c r="N2" s="113"/>
      <c r="O2" s="140"/>
      <c r="P2" s="141" t="s">
        <v>110</v>
      </c>
      <c r="Q2" s="142">
        <v>0.46449999999999997</v>
      </c>
      <c r="S2" s="113"/>
      <c r="T2" s="143" t="s">
        <v>111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5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112</v>
      </c>
      <c r="K3" s="113"/>
      <c r="L3" s="113"/>
      <c r="M3" s="153"/>
      <c r="N3" s="113"/>
      <c r="O3" s="130"/>
      <c r="P3" s="154" t="s">
        <v>113</v>
      </c>
      <c r="Q3" s="155">
        <v>0.31928571428571428</v>
      </c>
      <c r="S3" s="151" t="s">
        <v>114</v>
      </c>
      <c r="T3" s="156">
        <v>-0.02</v>
      </c>
      <c r="U3" s="157">
        <v>37012</v>
      </c>
      <c r="V3" s="113" t="s">
        <v>115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5">
      <c r="A4" s="163" t="s">
        <v>116</v>
      </c>
      <c r="B4" s="164"/>
      <c r="C4" s="165" t="s">
        <v>117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118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5">
      <c r="A5" s="163" t="s">
        <v>119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120</v>
      </c>
      <c r="J5" s="114"/>
      <c r="K5" s="176">
        <v>1.6E-2</v>
      </c>
      <c r="L5" s="177"/>
      <c r="M5" s="178" t="s">
        <v>121</v>
      </c>
      <c r="N5" s="179"/>
      <c r="O5" s="180">
        <v>0.4345</v>
      </c>
      <c r="P5" s="181" t="s">
        <v>122</v>
      </c>
      <c r="Q5" s="182">
        <v>-1.4999999999999999E-2</v>
      </c>
      <c r="S5" s="183" t="s">
        <v>123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124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5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125</v>
      </c>
      <c r="Q6" s="195">
        <v>-7.4999999999999997E-3</v>
      </c>
      <c r="S6" s="151" t="s">
        <v>126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127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128</v>
      </c>
      <c r="AW6" s="200" t="s">
        <v>129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5">
      <c r="A7" s="116" t="s">
        <v>100</v>
      </c>
      <c r="B7" s="187" t="s">
        <v>130</v>
      </c>
      <c r="C7" s="187" t="s">
        <v>131</v>
      </c>
      <c r="D7" s="177" t="s">
        <v>132</v>
      </c>
      <c r="E7" s="177" t="s">
        <v>133</v>
      </c>
      <c r="F7" s="187" t="s">
        <v>134</v>
      </c>
      <c r="G7" s="177" t="s">
        <v>135</v>
      </c>
      <c r="H7" s="177" t="s">
        <v>136</v>
      </c>
      <c r="I7" s="187" t="s">
        <v>137</v>
      </c>
      <c r="J7" s="177" t="s">
        <v>138</v>
      </c>
      <c r="K7" s="177" t="s">
        <v>139</v>
      </c>
      <c r="L7" s="177" t="s">
        <v>140</v>
      </c>
      <c r="M7" s="187" t="s">
        <v>141</v>
      </c>
      <c r="N7" s="177" t="s">
        <v>142</v>
      </c>
      <c r="O7" s="187" t="s">
        <v>143</v>
      </c>
      <c r="P7" s="177" t="s">
        <v>144</v>
      </c>
      <c r="Q7" s="187" t="s">
        <v>145</v>
      </c>
      <c r="R7" s="202" t="s">
        <v>146</v>
      </c>
      <c r="S7" s="203" t="s">
        <v>147</v>
      </c>
      <c r="T7" s="177" t="s">
        <v>148</v>
      </c>
      <c r="U7" s="187" t="s">
        <v>149</v>
      </c>
      <c r="V7" s="177" t="s">
        <v>150</v>
      </c>
      <c r="W7" s="177" t="s">
        <v>151</v>
      </c>
      <c r="X7" s="187" t="s">
        <v>152</v>
      </c>
      <c r="Y7" s="123"/>
      <c r="Z7" s="187" t="s">
        <v>153</v>
      </c>
      <c r="AA7" s="204" t="s">
        <v>154</v>
      </c>
      <c r="AB7" s="187" t="s">
        <v>155</v>
      </c>
      <c r="AC7" s="177" t="s">
        <v>156</v>
      </c>
      <c r="AD7" s="171" t="s">
        <v>157</v>
      </c>
      <c r="AE7" s="187" t="s">
        <v>158</v>
      </c>
      <c r="AF7" s="177" t="s">
        <v>159</v>
      </c>
      <c r="AG7" s="187" t="s">
        <v>160</v>
      </c>
      <c r="AH7" s="205" t="s">
        <v>161</v>
      </c>
      <c r="AI7" s="187" t="s">
        <v>102</v>
      </c>
      <c r="AJ7" s="177" t="s">
        <v>162</v>
      </c>
      <c r="AK7" s="177" t="s">
        <v>163</v>
      </c>
      <c r="AL7" s="177" t="s">
        <v>164</v>
      </c>
      <c r="AM7" s="187" t="s">
        <v>165</v>
      </c>
      <c r="AN7" s="206" t="s">
        <v>166</v>
      </c>
      <c r="AO7" s="130" t="s">
        <v>167</v>
      </c>
      <c r="AP7" s="130"/>
      <c r="AQ7" s="130" t="s">
        <v>168</v>
      </c>
      <c r="AR7" s="130" t="s">
        <v>169</v>
      </c>
      <c r="AS7" s="130"/>
      <c r="AT7" s="130" t="s">
        <v>145</v>
      </c>
      <c r="AU7" s="130"/>
      <c r="AV7" s="200" t="s">
        <v>170</v>
      </c>
      <c r="AW7" s="200" t="s">
        <v>170</v>
      </c>
      <c r="AX7" s="207" t="s">
        <v>171</v>
      </c>
      <c r="AY7" s="207"/>
      <c r="AZ7" s="208" t="s">
        <v>172</v>
      </c>
      <c r="BA7" s="208" t="s">
        <v>173</v>
      </c>
      <c r="BB7" s="208" t="s">
        <v>174</v>
      </c>
      <c r="BC7" s="130"/>
      <c r="BD7" s="200" t="s">
        <v>175</v>
      </c>
      <c r="BE7" s="130" t="s">
        <v>176</v>
      </c>
      <c r="BF7" s="130"/>
      <c r="BG7" s="177" t="s">
        <v>177</v>
      </c>
      <c r="BH7" s="190"/>
      <c r="BI7" s="207" t="s">
        <v>178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5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-9.2800000000000091E-2</v>
      </c>
      <c r="Q8" s="187"/>
      <c r="R8" s="210" t="s">
        <v>179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180</v>
      </c>
      <c r="AP8" s="207"/>
      <c r="AQ8" s="207" t="s">
        <v>128</v>
      </c>
      <c r="AR8" s="207" t="s">
        <v>181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5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-7.5599999999999931E-2</v>
      </c>
      <c r="P9" s="217">
        <v>-0.16840000000000002</v>
      </c>
      <c r="Q9" s="116"/>
      <c r="R9" s="210" t="s">
        <v>182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169</v>
      </c>
      <c r="AR9" s="207" t="s">
        <v>183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5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5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5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5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1.1255872253961416</v>
      </c>
      <c r="AM13" s="247">
        <v>1.1361595695931395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5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184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1.124065846759168</v>
      </c>
      <c r="AM14" s="247">
        <v>1.1491438163690229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5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5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5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5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5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5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5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185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5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5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5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5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5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5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186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5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5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5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5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187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185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188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3.4104193428084613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5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3.4201387341749339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5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187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5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5">
      <c r="A43" s="474">
        <v>37226</v>
      </c>
      <c r="B43" s="475">
        <v>2.3159999999999998</v>
      </c>
      <c r="C43" s="476">
        <v>5.7875999999999997E-2</v>
      </c>
      <c r="D43" s="462">
        <v>0.13989331996993215</v>
      </c>
      <c r="E43" s="462">
        <v>0.15972023051866735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-0.15599999999999969</v>
      </c>
      <c r="N43" s="464">
        <v>0.05</v>
      </c>
      <c r="O43" s="467">
        <v>0.37400000000000011</v>
      </c>
      <c r="P43" s="422">
        <v>0.34</v>
      </c>
      <c r="Q43" s="350">
        <v>0.79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2.3738759999999997</v>
      </c>
      <c r="W43" s="437">
        <v>2.455893319969932</v>
      </c>
      <c r="X43" s="438">
        <v>2.4757202305186672</v>
      </c>
      <c r="Y43" s="391" t="s">
        <v>185</v>
      </c>
      <c r="Z43" s="470">
        <v>0.17</v>
      </c>
      <c r="AA43" s="471">
        <v>0.2</v>
      </c>
      <c r="AB43" s="441">
        <v>3.5459999999999998</v>
      </c>
      <c r="AC43" s="442">
        <v>3.7159999999999997</v>
      </c>
      <c r="AD43" s="472">
        <v>3.746</v>
      </c>
      <c r="AE43" s="444">
        <v>2.68</v>
      </c>
      <c r="AF43" s="445">
        <v>2.16</v>
      </c>
      <c r="AG43" s="446">
        <v>2.69</v>
      </c>
      <c r="AH43" s="447">
        <v>-0.17</v>
      </c>
      <c r="AI43" s="448">
        <v>1.5964</v>
      </c>
      <c r="AJ43" s="449">
        <v>1</v>
      </c>
      <c r="AK43" s="449">
        <v>1</v>
      </c>
      <c r="AL43" s="404">
        <v>1</v>
      </c>
      <c r="AM43" s="450">
        <v>1</v>
      </c>
      <c r="AN43" s="451">
        <v>0.31</v>
      </c>
      <c r="AO43" s="452">
        <v>0.12</v>
      </c>
      <c r="AP43" s="380"/>
      <c r="AQ43" s="451">
        <v>-2.1838758456527185</v>
      </c>
      <c r="AR43" s="453">
        <v>-2.2417518456527183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5.7875999999999997E-2</v>
      </c>
      <c r="BC43" s="389"/>
      <c r="BD43" s="390">
        <v>2.411</v>
      </c>
      <c r="BE43" s="380">
        <v>2.3738759999999997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5">
      <c r="A44" s="474">
        <v>37257</v>
      </c>
      <c r="B44" s="475">
        <v>2.5550000000000002</v>
      </c>
      <c r="C44" s="476">
        <v>-0.14280027486284785</v>
      </c>
      <c r="D44" s="462">
        <v>-5.3581928864624206E-2</v>
      </c>
      <c r="E44" s="462">
        <v>2.2418884393121896E-2</v>
      </c>
      <c r="F44" s="463" t="e">
        <v>#N/A</v>
      </c>
      <c r="G44" s="464" t="e">
        <v>#N/A</v>
      </c>
      <c r="H44" s="464" t="e">
        <v>#N/A</v>
      </c>
      <c r="I44" s="465" t="e">
        <v>#N/A</v>
      </c>
      <c r="J44" s="464" t="e">
        <v>#N/A</v>
      </c>
      <c r="K44" s="464" t="e">
        <v>#N/A</v>
      </c>
      <c r="L44" s="464">
        <v>1.9650000000000001</v>
      </c>
      <c r="M44" s="463">
        <v>-0.36499999999999999</v>
      </c>
      <c r="N44" s="464">
        <v>-0.13</v>
      </c>
      <c r="O44" s="467">
        <v>-0.13</v>
      </c>
      <c r="P44" s="477">
        <v>-0.18</v>
      </c>
      <c r="Q44" s="478">
        <v>0.77</v>
      </c>
      <c r="R44" s="435">
        <v>0.85</v>
      </c>
      <c r="S44" s="468">
        <v>1.1000000000000001</v>
      </c>
      <c r="T44" s="425">
        <v>1.04</v>
      </c>
      <c r="U44" s="426">
        <v>0.85</v>
      </c>
      <c r="V44" s="600">
        <v>2.4121997251371523</v>
      </c>
      <c r="W44" s="437">
        <v>2.501418071135376</v>
      </c>
      <c r="X44" s="438">
        <v>2.5774188843931221</v>
      </c>
      <c r="Y44" s="387"/>
      <c r="Z44" s="470">
        <v>0.13500000000000001</v>
      </c>
      <c r="AA44" s="471">
        <v>0.25</v>
      </c>
      <c r="AB44" s="590">
        <v>3.5411000000000001</v>
      </c>
      <c r="AC44" s="442">
        <v>3.7850000000000001</v>
      </c>
      <c r="AD44" s="472">
        <v>3.9</v>
      </c>
      <c r="AE44" s="444">
        <v>2.375</v>
      </c>
      <c r="AF44" s="445">
        <v>2.19</v>
      </c>
      <c r="AG44" s="446">
        <v>2.4249999999999998</v>
      </c>
      <c r="AH44" s="447">
        <v>-0.27</v>
      </c>
      <c r="AI44" s="448">
        <v>1.59644923256968</v>
      </c>
      <c r="AJ44" s="449">
        <v>2.2498996784448399E-2</v>
      </c>
      <c r="AK44" s="449">
        <v>2.0222127726219799E-2</v>
      </c>
      <c r="AL44" s="404">
        <v>0.99969377192509912</v>
      </c>
      <c r="AM44" s="450">
        <v>0.99972460222657755</v>
      </c>
      <c r="AN44" s="451" t="e">
        <v>#N/A</v>
      </c>
      <c r="AO44" s="452">
        <v>0.12</v>
      </c>
      <c r="AP44" s="380"/>
      <c r="AQ44" s="451">
        <v>-2.74584990025294</v>
      </c>
      <c r="AR44" s="453">
        <v>-2.6030496253900921</v>
      </c>
      <c r="AS44" s="380"/>
      <c r="AT44" s="454">
        <v>7.4999999999999997E-3</v>
      </c>
      <c r="AU44" s="380"/>
      <c r="AV44" s="451">
        <v>-2E-3</v>
      </c>
      <c r="AW44" s="455" t="e">
        <v>#N/A</v>
      </c>
      <c r="AX44" s="456">
        <v>0.01</v>
      </c>
      <c r="AY44" s="404"/>
      <c r="AZ44" s="432">
        <v>1.39</v>
      </c>
      <c r="BA44" s="432">
        <v>1.2</v>
      </c>
      <c r="BB44" s="457">
        <v>-0.14280027486284785</v>
      </c>
      <c r="BC44" s="389"/>
      <c r="BD44" s="390" t="e">
        <v>#N/A</v>
      </c>
      <c r="BE44" s="380">
        <v>2.3989821923966748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5">
      <c r="A45" s="474">
        <v>37288</v>
      </c>
      <c r="B45" s="475">
        <v>2.6190000000000002</v>
      </c>
      <c r="C45" s="479">
        <v>-0.48</v>
      </c>
      <c r="D45" s="462">
        <v>-0.39080199374199021</v>
      </c>
      <c r="E45" s="462">
        <v>-0.3808911041577665</v>
      </c>
      <c r="F45" s="463" t="e">
        <v>#N/A</v>
      </c>
      <c r="G45" s="464" t="e">
        <v>#N/A</v>
      </c>
      <c r="H45" s="464" t="e">
        <v>#N/A</v>
      </c>
      <c r="I45" s="465" t="e">
        <v>#N/A</v>
      </c>
      <c r="J45" s="464" t="e">
        <v>#N/A</v>
      </c>
      <c r="K45" s="464" t="e">
        <v>#N/A</v>
      </c>
      <c r="L45" s="464">
        <v>1.9</v>
      </c>
      <c r="M45" s="463">
        <v>-0.43</v>
      </c>
      <c r="N45" s="464">
        <v>-0.15</v>
      </c>
      <c r="O45" s="467">
        <v>-0.155</v>
      </c>
      <c r="P45" s="477">
        <v>-0.23</v>
      </c>
      <c r="Q45" s="478">
        <v>0.87</v>
      </c>
      <c r="R45" s="435">
        <v>0.84</v>
      </c>
      <c r="S45" s="468">
        <v>0.99</v>
      </c>
      <c r="T45" s="425">
        <v>1.04</v>
      </c>
      <c r="U45" s="426">
        <v>0.84</v>
      </c>
      <c r="V45" s="437">
        <v>2.1390000000000002</v>
      </c>
      <c r="W45" s="437">
        <v>2.22819800625801</v>
      </c>
      <c r="X45" s="438">
        <v>2.2381088958422337</v>
      </c>
      <c r="Y45" s="399"/>
      <c r="Z45" s="470">
        <v>0.13500000000000001</v>
      </c>
      <c r="AA45" s="471">
        <v>0.15</v>
      </c>
      <c r="AB45" s="480">
        <v>3.2373481439117771</v>
      </c>
      <c r="AC45" s="442">
        <v>3.3723481439117773</v>
      </c>
      <c r="AD45" s="472">
        <v>3.387348143911777</v>
      </c>
      <c r="AE45" s="444">
        <v>2.3890000000000002</v>
      </c>
      <c r="AF45" s="445">
        <v>2.1890000000000001</v>
      </c>
      <c r="AG45" s="446">
        <v>2.4640000000000004</v>
      </c>
      <c r="AH45" s="447">
        <v>-0.37</v>
      </c>
      <c r="AI45" s="448">
        <v>1.59681326943571</v>
      </c>
      <c r="AJ45" s="449">
        <v>2.23578079927567E-2</v>
      </c>
      <c r="AK45" s="449">
        <v>1.9704021480161999E-2</v>
      </c>
      <c r="AL45" s="404">
        <v>0.99781098121622369</v>
      </c>
      <c r="AM45" s="450">
        <v>0.99806929040011083</v>
      </c>
      <c r="AN45" s="451" t="e">
        <v>#N/A</v>
      </c>
      <c r="AO45" s="452">
        <v>0.13300000000000001</v>
      </c>
      <c r="AP45" s="380"/>
      <c r="AQ45" s="451">
        <v>-2.8379325304167202</v>
      </c>
      <c r="AR45" s="453">
        <v>-2.3579325304167202</v>
      </c>
      <c r="AS45" s="380"/>
      <c r="AT45" s="454">
        <v>7.4999999999999997E-3</v>
      </c>
      <c r="AU45" s="380"/>
      <c r="AV45" s="451">
        <v>-2E-3</v>
      </c>
      <c r="AW45" s="455" t="e">
        <v>#N/A</v>
      </c>
      <c r="AX45" s="456">
        <v>0.01</v>
      </c>
      <c r="AY45" s="404"/>
      <c r="AZ45" s="432">
        <v>1.39</v>
      </c>
      <c r="BA45" s="432">
        <v>1.2</v>
      </c>
      <c r="BB45" s="457">
        <v>-0.48</v>
      </c>
      <c r="BC45" s="389"/>
      <c r="BD45" s="390" t="e">
        <v>#N/A</v>
      </c>
      <c r="BE45" s="380">
        <v>2.1376785480554372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5">
      <c r="A46" s="474">
        <v>37316</v>
      </c>
      <c r="B46" s="475">
        <v>2.63</v>
      </c>
      <c r="C46" s="479">
        <v>-0.47</v>
      </c>
      <c r="D46" s="462">
        <v>-0.38080791975988104</v>
      </c>
      <c r="E46" s="462">
        <v>-0.43696589620736326</v>
      </c>
      <c r="F46" s="463" t="e">
        <v>#N/A</v>
      </c>
      <c r="G46" s="464" t="e">
        <v>#N/A</v>
      </c>
      <c r="H46" s="464" t="e">
        <v>#N/A</v>
      </c>
      <c r="I46" s="465" t="e">
        <v>#N/A</v>
      </c>
      <c r="J46" s="464" t="e">
        <v>#N/A</v>
      </c>
      <c r="K46" s="464" t="e">
        <v>#N/A</v>
      </c>
      <c r="L46" s="464">
        <v>0.64500000000000002</v>
      </c>
      <c r="M46" s="463">
        <v>-0.49</v>
      </c>
      <c r="N46" s="464">
        <v>-0.16</v>
      </c>
      <c r="O46" s="467">
        <v>-0.17499999999999999</v>
      </c>
      <c r="P46" s="477">
        <v>-0.35</v>
      </c>
      <c r="Q46" s="478">
        <v>0.83</v>
      </c>
      <c r="R46" s="435">
        <v>0.76500000000000001</v>
      </c>
      <c r="S46" s="468">
        <v>0.86499999999999999</v>
      </c>
      <c r="T46" s="425">
        <v>0.79</v>
      </c>
      <c r="U46" s="426">
        <v>0.76500000000000001</v>
      </c>
      <c r="V46" s="437">
        <v>2.16</v>
      </c>
      <c r="W46" s="437">
        <v>2.2491920802401189</v>
      </c>
      <c r="X46" s="438">
        <v>2.1930341037926366</v>
      </c>
      <c r="Y46" s="399"/>
      <c r="Z46" s="470">
        <v>0.13500000000000001</v>
      </c>
      <c r="AA46" s="471">
        <v>0.05</v>
      </c>
      <c r="AB46" s="480">
        <v>3.2693485701305276</v>
      </c>
      <c r="AC46" s="442">
        <v>3.4043485701305274</v>
      </c>
      <c r="AD46" s="472">
        <v>3.3193485701305274</v>
      </c>
      <c r="AE46" s="444">
        <v>2.2799999999999998</v>
      </c>
      <c r="AF46" s="445">
        <v>2.14</v>
      </c>
      <c r="AG46" s="446">
        <v>2.4550000000000001</v>
      </c>
      <c r="AH46" s="447">
        <v>-0.39</v>
      </c>
      <c r="AI46" s="448">
        <v>1.5969193634294601</v>
      </c>
      <c r="AJ46" s="449">
        <v>2.14232312879226E-2</v>
      </c>
      <c r="AK46" s="449">
        <v>1.9547826678800301E-2</v>
      </c>
      <c r="AL46" s="404">
        <v>0.99627309351004423</v>
      </c>
      <c r="AM46" s="450">
        <v>0.99659721516534605</v>
      </c>
      <c r="AN46" s="451" t="e">
        <v>#N/A</v>
      </c>
      <c r="AO46" s="452">
        <v>0.12</v>
      </c>
      <c r="AP46" s="380"/>
      <c r="AQ46" s="451">
        <v>-2.8839797040429405</v>
      </c>
      <c r="AR46" s="453">
        <v>-2.4139797040429407</v>
      </c>
      <c r="AS46" s="380"/>
      <c r="AT46" s="454">
        <v>7.4999999999999997E-3</v>
      </c>
      <c r="AU46" s="380"/>
      <c r="AV46" s="451">
        <v>-2E-3</v>
      </c>
      <c r="AW46" s="455" t="e">
        <v>#N/A</v>
      </c>
      <c r="AX46" s="456">
        <v>0.01</v>
      </c>
      <c r="AY46" s="404"/>
      <c r="AZ46" s="432">
        <v>1.1399999999999999</v>
      </c>
      <c r="BA46" s="432">
        <v>0.95</v>
      </c>
      <c r="BB46" s="457">
        <v>-0.47</v>
      </c>
      <c r="BC46" s="389"/>
      <c r="BD46" s="390" t="e">
        <v>#N/A</v>
      </c>
      <c r="BE46" s="380">
        <v>2.1586786358482946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5">
      <c r="A47" s="474">
        <v>37347</v>
      </c>
      <c r="B47" s="475">
        <v>2.63</v>
      </c>
      <c r="C47" s="481">
        <v>-0.51</v>
      </c>
      <c r="D47" s="462">
        <v>-0.42742256180134763</v>
      </c>
      <c r="E47" s="462">
        <v>-0.47036282966464693</v>
      </c>
      <c r="F47" s="463" t="e">
        <v>#N/A</v>
      </c>
      <c r="G47" s="464" t="e">
        <v>#N/A</v>
      </c>
      <c r="H47" s="464" t="e">
        <v>#N/A</v>
      </c>
      <c r="I47" s="465" t="e">
        <v>#N/A</v>
      </c>
      <c r="J47" s="464" t="e">
        <v>#N/A</v>
      </c>
      <c r="K47" s="464" t="e">
        <v>#N/A</v>
      </c>
      <c r="L47" s="464">
        <v>0.38600000000000001</v>
      </c>
      <c r="M47" s="463">
        <v>-0.56000000000000005</v>
      </c>
      <c r="N47" s="464">
        <v>-0.14000000000000001</v>
      </c>
      <c r="O47" s="467">
        <v>-0.155</v>
      </c>
      <c r="P47" s="482">
        <v>-0.43</v>
      </c>
      <c r="Q47" s="478">
        <v>0.65749999999999997</v>
      </c>
      <c r="R47" s="435">
        <v>0.61</v>
      </c>
      <c r="S47" s="436">
        <v>0.61</v>
      </c>
      <c r="T47" s="425">
        <v>0.53</v>
      </c>
      <c r="U47" s="426">
        <v>0.61</v>
      </c>
      <c r="V47" s="437">
        <v>2.12</v>
      </c>
      <c r="W47" s="437">
        <v>2.2025774381986523</v>
      </c>
      <c r="X47" s="438">
        <v>2.159637170335353</v>
      </c>
      <c r="Y47" s="399"/>
      <c r="Z47" s="483">
        <v>0.125</v>
      </c>
      <c r="AA47" s="484">
        <v>0.06</v>
      </c>
      <c r="AB47" s="480">
        <v>3.2091089985439405</v>
      </c>
      <c r="AC47" s="442">
        <v>3.3341089985439405</v>
      </c>
      <c r="AD47" s="485">
        <v>3.2691089985439405</v>
      </c>
      <c r="AE47" s="444">
        <v>2.2000000000000002</v>
      </c>
      <c r="AF47" s="445">
        <v>2.0699999999999998</v>
      </c>
      <c r="AG47" s="446">
        <v>2.4750000000000001</v>
      </c>
      <c r="AH47" s="447">
        <v>-0.37</v>
      </c>
      <c r="AI47" s="448">
        <v>1.5970706148904601</v>
      </c>
      <c r="AJ47" s="449">
        <v>2.1096333445509902E-2</v>
      </c>
      <c r="AK47" s="449">
        <v>1.94652033536729E-2</v>
      </c>
      <c r="AL47" s="404">
        <v>0.99455653872183725</v>
      </c>
      <c r="AM47" s="450">
        <v>0.99497433152080528</v>
      </c>
      <c r="AN47" s="451" t="e">
        <v>#N/A</v>
      </c>
      <c r="AO47" s="452">
        <v>0.124</v>
      </c>
      <c r="AP47" s="380"/>
      <c r="AQ47" s="451">
        <v>-2.8323793974981255</v>
      </c>
      <c r="AR47" s="453">
        <v>-2.3223793974981257</v>
      </c>
      <c r="AS47" s="380"/>
      <c r="AT47" s="454">
        <v>7.4999999999999997E-3</v>
      </c>
      <c r="AU47" s="380"/>
      <c r="AV47" s="451">
        <v>-2E-3</v>
      </c>
      <c r="AW47" s="455" t="e">
        <v>#N/A</v>
      </c>
      <c r="AX47" s="456">
        <v>-0.09</v>
      </c>
      <c r="AY47" s="404"/>
      <c r="AZ47" s="432">
        <v>0.73</v>
      </c>
      <c r="BA47" s="432">
        <v>0.4</v>
      </c>
      <c r="BB47" s="457">
        <v>-0.51</v>
      </c>
      <c r="BC47" s="389"/>
      <c r="BD47" s="390" t="e">
        <v>#N/A</v>
      </c>
      <c r="BE47" s="380">
        <v>2.1186787609888218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5">
      <c r="A48" s="474">
        <v>37377</v>
      </c>
      <c r="B48" s="475">
        <v>2.681</v>
      </c>
      <c r="C48" s="486">
        <v>-0.51</v>
      </c>
      <c r="D48" s="462">
        <v>-0.42741999116038487</v>
      </c>
      <c r="E48" s="462">
        <v>-0.47036159575698466</v>
      </c>
      <c r="F48" s="463" t="e">
        <v>#N/A</v>
      </c>
      <c r="G48" s="464" t="e">
        <v>#N/A</v>
      </c>
      <c r="H48" s="464" t="e">
        <v>#N/A</v>
      </c>
      <c r="I48" s="465" t="e">
        <v>#N/A</v>
      </c>
      <c r="J48" s="464" t="e">
        <v>#N/A</v>
      </c>
      <c r="K48" s="464" t="e">
        <v>#N/A</v>
      </c>
      <c r="L48" s="464">
        <v>0.38600000000000001</v>
      </c>
      <c r="M48" s="463">
        <v>-0.56000000000000005</v>
      </c>
      <c r="N48" s="464">
        <v>-0.12</v>
      </c>
      <c r="O48" s="467">
        <v>-0.155</v>
      </c>
      <c r="P48" s="487">
        <v>-0.43</v>
      </c>
      <c r="Q48" s="478">
        <v>0.61250000000000004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2.1710000000000003</v>
      </c>
      <c r="W48" s="437">
        <v>2.2535800088396152</v>
      </c>
      <c r="X48" s="438">
        <v>2.2106384042430154</v>
      </c>
      <c r="Y48" s="399"/>
      <c r="Z48" s="483">
        <v>0.125</v>
      </c>
      <c r="AA48" s="484">
        <v>0.06</v>
      </c>
      <c r="AB48" s="480">
        <v>3.2862069623540355</v>
      </c>
      <c r="AC48" s="442">
        <v>3.4112069623540355</v>
      </c>
      <c r="AD48" s="485">
        <v>3.3462069623540356</v>
      </c>
      <c r="AE48" s="444">
        <v>2.2509999999999999</v>
      </c>
      <c r="AF48" s="445">
        <v>2.121</v>
      </c>
      <c r="AG48" s="446">
        <v>2.5260000000000002</v>
      </c>
      <c r="AH48" s="447">
        <v>-0.37</v>
      </c>
      <c r="AI48" s="448">
        <v>1.5970208995271298</v>
      </c>
      <c r="AJ48" s="449">
        <v>2.07691584578438E-2</v>
      </c>
      <c r="AK48" s="449">
        <v>1.96214311193641E-2</v>
      </c>
      <c r="AL48" s="404">
        <v>0.99295373756181193</v>
      </c>
      <c r="AM48" s="450">
        <v>0.99333993432083867</v>
      </c>
      <c r="AN48" s="451" t="e">
        <v>#N/A</v>
      </c>
      <c r="AO48" s="452">
        <v>0.12</v>
      </c>
      <c r="AP48" s="380"/>
      <c r="AQ48" s="451">
        <v>-2.8743781641062207</v>
      </c>
      <c r="AR48" s="453">
        <v>-2.3643781641062205</v>
      </c>
      <c r="AS48" s="380"/>
      <c r="AT48" s="454">
        <v>7.4999999999999997E-3</v>
      </c>
      <c r="AU48" s="380"/>
      <c r="AV48" s="451">
        <v>-2E-3</v>
      </c>
      <c r="AW48" s="455" t="e">
        <v>#N/A</v>
      </c>
      <c r="AX48" s="456">
        <v>-0.09</v>
      </c>
      <c r="AY48" s="404"/>
      <c r="AZ48" s="432">
        <v>0.78</v>
      </c>
      <c r="BA48" s="432">
        <v>0.45</v>
      </c>
      <c r="BB48" s="457">
        <v>-0.51</v>
      </c>
      <c r="BC48" s="389"/>
      <c r="BD48" s="390" t="e">
        <v>#N/A</v>
      </c>
      <c r="BE48" s="380">
        <v>2.1696787198585663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5">
      <c r="A49" s="474">
        <v>37408</v>
      </c>
      <c r="B49" s="475">
        <v>2.74</v>
      </c>
      <c r="C49" s="486">
        <v>-0.51</v>
      </c>
      <c r="D49" s="462">
        <v>-0.42741051346397319</v>
      </c>
      <c r="E49" s="462">
        <v>-0.47035704646270693</v>
      </c>
      <c r="F49" s="463" t="e">
        <v>#N/A</v>
      </c>
      <c r="G49" s="464" t="e">
        <v>#N/A</v>
      </c>
      <c r="H49" s="464" t="e">
        <v>#N/A</v>
      </c>
      <c r="I49" s="465" t="e">
        <v>#N/A</v>
      </c>
      <c r="J49" s="464" t="e">
        <v>#N/A</v>
      </c>
      <c r="K49" s="464" t="e">
        <v>#N/A</v>
      </c>
      <c r="L49" s="464">
        <v>0.38600000000000001</v>
      </c>
      <c r="M49" s="463">
        <v>-0.56000000000000005</v>
      </c>
      <c r="N49" s="464">
        <v>-0.1</v>
      </c>
      <c r="O49" s="467">
        <v>-0.155</v>
      </c>
      <c r="P49" s="487">
        <v>-0.43</v>
      </c>
      <c r="Q49" s="478">
        <v>0.57250000000000001</v>
      </c>
      <c r="R49" s="435">
        <v>0.53249999999999997</v>
      </c>
      <c r="S49" s="436">
        <v>0.53249999999999997</v>
      </c>
      <c r="T49" s="425">
        <v>0.57999999999999996</v>
      </c>
      <c r="U49" s="426">
        <v>0.53249999999999997</v>
      </c>
      <c r="V49" s="437">
        <v>2.23</v>
      </c>
      <c r="W49" s="437">
        <v>2.312589486536027</v>
      </c>
      <c r="X49" s="438">
        <v>2.2696429535372933</v>
      </c>
      <c r="Y49" s="411" t="s">
        <v>189</v>
      </c>
      <c r="Z49" s="483">
        <v>0.125</v>
      </c>
      <c r="AA49" s="484">
        <v>0.06</v>
      </c>
      <c r="AB49" s="480">
        <v>3.375126928273215</v>
      </c>
      <c r="AC49" s="442">
        <v>3.500126928273215</v>
      </c>
      <c r="AD49" s="485">
        <v>3.4351269282732151</v>
      </c>
      <c r="AE49" s="444">
        <v>2.31</v>
      </c>
      <c r="AF49" s="445">
        <v>2.1800000000000002</v>
      </c>
      <c r="AG49" s="446">
        <v>2.585</v>
      </c>
      <c r="AH49" s="447">
        <v>-0.37</v>
      </c>
      <c r="AI49" s="448">
        <v>1.5968376306888898</v>
      </c>
      <c r="AJ49" s="449">
        <v>2.04310776753465E-2</v>
      </c>
      <c r="AK49" s="449">
        <v>1.97828664859356E-2</v>
      </c>
      <c r="AL49" s="404">
        <v>0.99135563966462614</v>
      </c>
      <c r="AM49" s="450">
        <v>0.99162740592090137</v>
      </c>
      <c r="AN49" s="451" t="e">
        <v>#N/A</v>
      </c>
      <c r="AO49" s="452">
        <v>0.124</v>
      </c>
      <c r="AP49" s="380"/>
      <c r="AQ49" s="451">
        <v>-2.9233736167134903</v>
      </c>
      <c r="AR49" s="453">
        <v>-2.41337361671349</v>
      </c>
      <c r="AS49" s="380"/>
      <c r="AT49" s="454">
        <v>7.4999999999999997E-3</v>
      </c>
      <c r="AU49" s="380"/>
      <c r="AV49" s="451">
        <v>-2E-3</v>
      </c>
      <c r="AW49" s="455" t="e">
        <v>#N/A</v>
      </c>
      <c r="AX49" s="456">
        <v>-0.09</v>
      </c>
      <c r="AY49" s="404"/>
      <c r="AZ49" s="432">
        <v>0.78</v>
      </c>
      <c r="BA49" s="432">
        <v>0.45</v>
      </c>
      <c r="BB49" s="457">
        <v>-0.51</v>
      </c>
      <c r="BC49" s="389"/>
      <c r="BD49" s="390" t="e">
        <v>#N/A</v>
      </c>
      <c r="BE49" s="380">
        <v>2.228678568215424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5">
      <c r="A50" s="474">
        <v>37438</v>
      </c>
      <c r="B50" s="475">
        <v>2.7880000000000003</v>
      </c>
      <c r="C50" s="486">
        <v>-0.51</v>
      </c>
      <c r="D50" s="462">
        <v>-0.42739711129593649</v>
      </c>
      <c r="E50" s="462">
        <v>-0.47035061342204942</v>
      </c>
      <c r="F50" s="463" t="e">
        <v>#N/A</v>
      </c>
      <c r="G50" s="464" t="e">
        <v>#N/A</v>
      </c>
      <c r="H50" s="464" t="e">
        <v>#N/A</v>
      </c>
      <c r="I50" s="465" t="e">
        <v>#N/A</v>
      </c>
      <c r="J50" s="464" t="e">
        <v>#N/A</v>
      </c>
      <c r="K50" s="464" t="e">
        <v>#N/A</v>
      </c>
      <c r="L50" s="464">
        <v>0.38600000000000001</v>
      </c>
      <c r="M50" s="463">
        <v>-0.62</v>
      </c>
      <c r="N50" s="464">
        <v>0.1</v>
      </c>
      <c r="O50" s="467">
        <v>-6.5000000000000002E-2</v>
      </c>
      <c r="P50" s="488">
        <v>-0.44</v>
      </c>
      <c r="Q50" s="478">
        <v>0.5625</v>
      </c>
      <c r="R50" s="435">
        <v>0.52249999999999996</v>
      </c>
      <c r="S50" s="436">
        <v>0.52249999999999996</v>
      </c>
      <c r="T50" s="425">
        <v>0.63</v>
      </c>
      <c r="U50" s="426">
        <v>0.52249999999999996</v>
      </c>
      <c r="V50" s="437">
        <v>2.2780000000000005</v>
      </c>
      <c r="W50" s="437">
        <v>2.3606028887040638</v>
      </c>
      <c r="X50" s="438">
        <v>2.3176493865779508</v>
      </c>
      <c r="Y50" s="387">
        <v>4.234497324585603</v>
      </c>
      <c r="Z50" s="483">
        <v>0.125</v>
      </c>
      <c r="AA50" s="484">
        <v>0.06</v>
      </c>
      <c r="AB50" s="480">
        <v>3.4472160050014238</v>
      </c>
      <c r="AC50" s="442">
        <v>3.5722160050014238</v>
      </c>
      <c r="AD50" s="485">
        <v>3.5072160050014238</v>
      </c>
      <c r="AE50" s="444">
        <v>2.3480000000000003</v>
      </c>
      <c r="AF50" s="445">
        <v>2.1680000000000001</v>
      </c>
      <c r="AG50" s="446">
        <v>2.7230000000000003</v>
      </c>
      <c r="AH50" s="447">
        <v>-0.36</v>
      </c>
      <c r="AI50" s="448">
        <v>1.5965785466956899</v>
      </c>
      <c r="AJ50" s="449">
        <v>2.0337513930975201E-2</v>
      </c>
      <c r="AK50" s="449">
        <v>2.01156773407427E-2</v>
      </c>
      <c r="AL50" s="404">
        <v>0.98974853062039836</v>
      </c>
      <c r="AM50" s="450">
        <v>0.98985922739420651</v>
      </c>
      <c r="AN50" s="451" t="e">
        <v>#N/A</v>
      </c>
      <c r="AO50" s="452">
        <v>0.12</v>
      </c>
      <c r="AP50" s="380"/>
      <c r="AQ50" s="451">
        <v>-2.9633671863617614</v>
      </c>
      <c r="AR50" s="453">
        <v>-2.4533671863617617</v>
      </c>
      <c r="AS50" s="380"/>
      <c r="AT50" s="454">
        <v>7.4999999999999997E-3</v>
      </c>
      <c r="AU50" s="380"/>
      <c r="AV50" s="451">
        <v>-2E-3</v>
      </c>
      <c r="AW50" s="455" t="e">
        <v>#N/A</v>
      </c>
      <c r="AX50" s="456">
        <v>-0.09</v>
      </c>
      <c r="AY50" s="404"/>
      <c r="AZ50" s="432">
        <v>0.83</v>
      </c>
      <c r="BA50" s="432">
        <v>0.5</v>
      </c>
      <c r="BB50" s="457">
        <v>-0.51</v>
      </c>
      <c r="BC50" s="389"/>
      <c r="BD50" s="390" t="e">
        <v>#N/A</v>
      </c>
      <c r="BE50" s="380">
        <v>2.2766783537807354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5">
      <c r="A51" s="474">
        <v>37469</v>
      </c>
      <c r="B51" s="475">
        <v>2.8330000000000002</v>
      </c>
      <c r="C51" s="486">
        <v>-0.51</v>
      </c>
      <c r="D51" s="462">
        <v>-0.42737737523877506</v>
      </c>
      <c r="E51" s="462">
        <v>-0.47034114011461226</v>
      </c>
      <c r="F51" s="463" t="e">
        <v>#N/A</v>
      </c>
      <c r="G51" s="464" t="e">
        <v>#N/A</v>
      </c>
      <c r="H51" s="464" t="e">
        <v>#N/A</v>
      </c>
      <c r="I51" s="465" t="e">
        <v>#N/A</v>
      </c>
      <c r="J51" s="464" t="e">
        <v>#N/A</v>
      </c>
      <c r="K51" s="464" t="e">
        <v>#N/A</v>
      </c>
      <c r="L51" s="464">
        <v>0.38600000000000001</v>
      </c>
      <c r="M51" s="463">
        <v>-0.62</v>
      </c>
      <c r="N51" s="464">
        <v>0.11</v>
      </c>
      <c r="O51" s="467">
        <v>-6.5000000000000002E-2</v>
      </c>
      <c r="P51" s="488">
        <v>-0.44</v>
      </c>
      <c r="Q51" s="478">
        <v>0.56000000000000005</v>
      </c>
      <c r="R51" s="435">
        <v>0.52</v>
      </c>
      <c r="S51" s="436">
        <v>0.52</v>
      </c>
      <c r="T51" s="425">
        <v>0.68</v>
      </c>
      <c r="U51" s="426">
        <v>0.52</v>
      </c>
      <c r="V51" s="437">
        <v>2.3230000000000004</v>
      </c>
      <c r="W51" s="437">
        <v>2.4056226247612251</v>
      </c>
      <c r="X51" s="438">
        <v>2.3626588598853879</v>
      </c>
      <c r="Y51" s="387">
        <v>4.3515210923475021</v>
      </c>
      <c r="Z51" s="483">
        <v>0.125</v>
      </c>
      <c r="AA51" s="484">
        <v>0.06</v>
      </c>
      <c r="AB51" s="480">
        <v>3.5144731947111385</v>
      </c>
      <c r="AC51" s="442">
        <v>3.6394731947111385</v>
      </c>
      <c r="AD51" s="485">
        <v>3.5744731947111386</v>
      </c>
      <c r="AE51" s="444">
        <v>2.3930000000000002</v>
      </c>
      <c r="AF51" s="445">
        <v>2.2130000000000001</v>
      </c>
      <c r="AG51" s="446">
        <v>2.7680000000000002</v>
      </c>
      <c r="AH51" s="447">
        <v>-0.36</v>
      </c>
      <c r="AI51" s="448">
        <v>1.5961971721563299</v>
      </c>
      <c r="AJ51" s="449">
        <v>2.05260123986717E-2</v>
      </c>
      <c r="AK51" s="449">
        <v>2.0742085948406399E-2</v>
      </c>
      <c r="AL51" s="404">
        <v>0.98794067274660013</v>
      </c>
      <c r="AM51" s="450">
        <v>0.98781515165143341</v>
      </c>
      <c r="AN51" s="451" t="e">
        <v>#N/A</v>
      </c>
      <c r="AO51" s="452">
        <v>0.12</v>
      </c>
      <c r="AP51" s="380"/>
      <c r="AQ51" s="451">
        <v>-3.0013577170140464</v>
      </c>
      <c r="AR51" s="453">
        <v>-2.4913577170140462</v>
      </c>
      <c r="AS51" s="380"/>
      <c r="AT51" s="454">
        <v>7.4999999999999997E-3</v>
      </c>
      <c r="AU51" s="380"/>
      <c r="AV51" s="451">
        <v>-2E-3</v>
      </c>
      <c r="AW51" s="455" t="e">
        <v>#N/A</v>
      </c>
      <c r="AX51" s="456">
        <v>-0.09</v>
      </c>
      <c r="AY51" s="404"/>
      <c r="AZ51" s="432">
        <v>0.88</v>
      </c>
      <c r="BA51" s="432">
        <v>0.55000000000000004</v>
      </c>
      <c r="BB51" s="457">
        <v>-0.51</v>
      </c>
      <c r="BC51" s="389"/>
      <c r="BD51" s="390" t="e">
        <v>#N/A</v>
      </c>
      <c r="BE51" s="380">
        <v>2.3216780380038209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5">
      <c r="A52" s="474">
        <v>37500</v>
      </c>
      <c r="B52" s="475">
        <v>2.843</v>
      </c>
      <c r="C52" s="486">
        <v>-0.51</v>
      </c>
      <c r="D52" s="462">
        <v>-0.427351563031241</v>
      </c>
      <c r="E52" s="462">
        <v>-0.47032875025499576</v>
      </c>
      <c r="F52" s="463" t="e">
        <v>#N/A</v>
      </c>
      <c r="G52" s="464" t="e">
        <v>#N/A</v>
      </c>
      <c r="H52" s="464" t="e">
        <v>#N/A</v>
      </c>
      <c r="I52" s="465" t="e">
        <v>#N/A</v>
      </c>
      <c r="J52" s="464" t="e">
        <v>#N/A</v>
      </c>
      <c r="K52" s="464" t="e">
        <v>#N/A</v>
      </c>
      <c r="L52" s="464">
        <v>0.38600000000000001</v>
      </c>
      <c r="M52" s="463">
        <v>-0.62</v>
      </c>
      <c r="N52" s="464">
        <v>0.1</v>
      </c>
      <c r="O52" s="467">
        <v>-6.5000000000000002E-2</v>
      </c>
      <c r="P52" s="488">
        <v>-0.44</v>
      </c>
      <c r="Q52" s="478">
        <v>0.56000000000000005</v>
      </c>
      <c r="R52" s="435">
        <v>0.52</v>
      </c>
      <c r="S52" s="436">
        <v>0.52</v>
      </c>
      <c r="T52" s="425">
        <v>0.68</v>
      </c>
      <c r="U52" s="426">
        <v>0.52</v>
      </c>
      <c r="V52" s="437">
        <v>2.3330000000000002</v>
      </c>
      <c r="W52" s="437">
        <v>2.415648436968759</v>
      </c>
      <c r="X52" s="438">
        <v>2.3726712497450042</v>
      </c>
      <c r="Y52" s="387">
        <v>4.1509089190413908</v>
      </c>
      <c r="Z52" s="483">
        <v>0.125</v>
      </c>
      <c r="AA52" s="484">
        <v>0.06</v>
      </c>
      <c r="AB52" s="480">
        <v>3.5284998808898793</v>
      </c>
      <c r="AC52" s="442">
        <v>3.6534998808898793</v>
      </c>
      <c r="AD52" s="485">
        <v>3.5884998808898794</v>
      </c>
      <c r="AE52" s="444">
        <v>2.403</v>
      </c>
      <c r="AF52" s="445">
        <v>2.2229999999999999</v>
      </c>
      <c r="AG52" s="446">
        <v>2.778</v>
      </c>
      <c r="AH52" s="447">
        <v>-0.36</v>
      </c>
      <c r="AI52" s="448">
        <v>1.5956986585221398</v>
      </c>
      <c r="AJ52" s="449">
        <v>2.0714510878404403E-2</v>
      </c>
      <c r="AK52" s="449">
        <v>2.13684946889789E-2</v>
      </c>
      <c r="AL52" s="404">
        <v>0.98610489490336328</v>
      </c>
      <c r="AM52" s="450">
        <v>0.98567167248773147</v>
      </c>
      <c r="AN52" s="451" t="e">
        <v>#N/A</v>
      </c>
      <c r="AO52" s="452">
        <v>0.124</v>
      </c>
      <c r="AP52" s="380"/>
      <c r="AQ52" s="451">
        <v>-3.0063453323332343</v>
      </c>
      <c r="AR52" s="453">
        <v>-2.4963453323332345</v>
      </c>
      <c r="AS52" s="380"/>
      <c r="AT52" s="454">
        <v>7.4999999999999997E-3</v>
      </c>
      <c r="AU52" s="380"/>
      <c r="AV52" s="451">
        <v>-2E-3</v>
      </c>
      <c r="AW52" s="455" t="e">
        <v>#N/A</v>
      </c>
      <c r="AX52" s="456">
        <v>-0.09</v>
      </c>
      <c r="AY52" s="404"/>
      <c r="AZ52" s="432">
        <v>0.88</v>
      </c>
      <c r="BA52" s="432">
        <v>0.55000000000000004</v>
      </c>
      <c r="BB52" s="457">
        <v>-0.51</v>
      </c>
      <c r="BC52" s="389"/>
      <c r="BD52" s="390" t="e">
        <v>#N/A</v>
      </c>
      <c r="BE52" s="380">
        <v>2.3316776250085001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5">
      <c r="A53" s="474">
        <v>37530</v>
      </c>
      <c r="B53" s="475">
        <v>2.8780000000000001</v>
      </c>
      <c r="C53" s="486">
        <v>-0.51</v>
      </c>
      <c r="D53" s="462">
        <v>-0.42732626826932796</v>
      </c>
      <c r="E53" s="462">
        <v>-0.47031660876927717</v>
      </c>
      <c r="F53" s="463" t="e">
        <v>#N/A</v>
      </c>
      <c r="G53" s="464" t="e">
        <v>#N/A</v>
      </c>
      <c r="H53" s="464" t="e">
        <v>#N/A</v>
      </c>
      <c r="I53" s="465" t="e">
        <v>#N/A</v>
      </c>
      <c r="J53" s="464" t="e">
        <v>#N/A</v>
      </c>
      <c r="K53" s="464" t="e">
        <v>#N/A</v>
      </c>
      <c r="L53" s="464">
        <v>0.38600000000000001</v>
      </c>
      <c r="M53" s="463">
        <v>-0.52</v>
      </c>
      <c r="N53" s="464">
        <v>0</v>
      </c>
      <c r="O53" s="467">
        <v>-4.4999999999999998E-2</v>
      </c>
      <c r="P53" s="489">
        <v>-0.29499999999999998</v>
      </c>
      <c r="Q53" s="478">
        <v>0.56000000000000005</v>
      </c>
      <c r="R53" s="435">
        <v>0.52</v>
      </c>
      <c r="S53" s="436">
        <v>0.52</v>
      </c>
      <c r="T53" s="425">
        <v>0.73</v>
      </c>
      <c r="U53" s="426">
        <v>0.52</v>
      </c>
      <c r="V53" s="437">
        <v>2.3680000000000003</v>
      </c>
      <c r="W53" s="437">
        <v>2.4506737317306722</v>
      </c>
      <c r="X53" s="438">
        <v>2.4076833912307229</v>
      </c>
      <c r="Y53" s="391" t="s">
        <v>187</v>
      </c>
      <c r="Z53" s="483">
        <v>0.125</v>
      </c>
      <c r="AA53" s="484">
        <v>0.06</v>
      </c>
      <c r="AB53" s="480">
        <v>3.5803391694509035</v>
      </c>
      <c r="AC53" s="442">
        <v>3.7053391694509035</v>
      </c>
      <c r="AD53" s="485">
        <v>3.6403391694509035</v>
      </c>
      <c r="AE53" s="444">
        <v>2.5830000000000002</v>
      </c>
      <c r="AF53" s="445">
        <v>2.3580000000000001</v>
      </c>
      <c r="AG53" s="446">
        <v>2.8330000000000002</v>
      </c>
      <c r="AH53" s="447">
        <v>-0.33</v>
      </c>
      <c r="AI53" s="448">
        <v>1.5952104403564999</v>
      </c>
      <c r="AJ53" s="449">
        <v>2.10776799717056E-2</v>
      </c>
      <c r="AK53" s="449">
        <v>2.2067625137132101E-2</v>
      </c>
      <c r="AL53" s="404">
        <v>0.9841679157047003</v>
      </c>
      <c r="AM53" s="450">
        <v>0.98343456163620191</v>
      </c>
      <c r="AN53" s="451" t="e">
        <v>#N/A</v>
      </c>
      <c r="AO53" s="452">
        <v>0.12</v>
      </c>
      <c r="AP53" s="380"/>
      <c r="AQ53" s="451">
        <v>-3.0313331959225027</v>
      </c>
      <c r="AR53" s="453">
        <v>-2.5213331959225025</v>
      </c>
      <c r="AS53" s="380"/>
      <c r="AT53" s="454">
        <v>7.4999999999999997E-3</v>
      </c>
      <c r="AU53" s="380"/>
      <c r="AV53" s="451">
        <v>-2E-3</v>
      </c>
      <c r="AW53" s="455" t="e">
        <v>#N/A</v>
      </c>
      <c r="AX53" s="456">
        <v>-0.09</v>
      </c>
      <c r="AY53" s="404"/>
      <c r="AZ53" s="432">
        <v>0.93</v>
      </c>
      <c r="BA53" s="432">
        <v>0.6</v>
      </c>
      <c r="BB53" s="457">
        <v>-0.51</v>
      </c>
      <c r="BC53" s="389"/>
      <c r="BD53" s="390" t="e">
        <v>#N/A</v>
      </c>
      <c r="BE53" s="380">
        <v>2.3666772202923094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5">
      <c r="A54" s="459">
        <v>37561</v>
      </c>
      <c r="B54" s="475">
        <v>3.0680000000000001</v>
      </c>
      <c r="C54" s="490">
        <v>-0.35499999999999998</v>
      </c>
      <c r="D54" s="462">
        <v>-0.23591173346112981</v>
      </c>
      <c r="E54" s="462" t="e">
        <v>#N/A</v>
      </c>
      <c r="F54" s="463" t="e">
        <v>#N/A</v>
      </c>
      <c r="G54" s="464" t="e">
        <v>#N/A</v>
      </c>
      <c r="H54" s="464" t="e">
        <v>#N/A</v>
      </c>
      <c r="I54" s="465" t="e">
        <v>#N/A</v>
      </c>
      <c r="J54" s="464" t="e">
        <v>#N/A</v>
      </c>
      <c r="K54" s="464" t="e">
        <v>#N/A</v>
      </c>
      <c r="L54" s="464">
        <v>1.2</v>
      </c>
      <c r="M54" s="463">
        <v>-0.31</v>
      </c>
      <c r="N54" s="464">
        <v>0.03</v>
      </c>
      <c r="O54" s="467">
        <v>1.4999999999999999E-2</v>
      </c>
      <c r="P54" s="491">
        <v>-5.0000000000000001E-3</v>
      </c>
      <c r="Q54" s="478">
        <v>0.5675</v>
      </c>
      <c r="R54" s="435">
        <v>0.52749999999999997</v>
      </c>
      <c r="S54" s="436">
        <v>0.52749999999999997</v>
      </c>
      <c r="T54" s="425">
        <v>0.85</v>
      </c>
      <c r="U54" s="426">
        <v>0.52749999999999997</v>
      </c>
      <c r="V54" s="437">
        <v>2.7130000000000001</v>
      </c>
      <c r="W54" s="437">
        <v>2.8320882665388702</v>
      </c>
      <c r="X54" s="438" t="e">
        <v>#N/A</v>
      </c>
      <c r="Y54" s="387"/>
      <c r="Z54" s="470">
        <v>0.18</v>
      </c>
      <c r="AA54" s="492">
        <v>0.26</v>
      </c>
      <c r="AB54" s="480">
        <v>4.1006558764595535</v>
      </c>
      <c r="AC54" s="442">
        <v>4.2806558764595533</v>
      </c>
      <c r="AD54" s="493" t="e">
        <v>#N/A</v>
      </c>
      <c r="AE54" s="444">
        <v>3.0630000000000002</v>
      </c>
      <c r="AF54" s="445">
        <v>2.758</v>
      </c>
      <c r="AG54" s="446">
        <v>3.0830000000000002</v>
      </c>
      <c r="AH54" s="447">
        <v>-0.23499999999999999</v>
      </c>
      <c r="AI54" s="448">
        <v>1.59470017928268</v>
      </c>
      <c r="AJ54" s="449">
        <v>2.16480992860082E-2</v>
      </c>
      <c r="AK54" s="449">
        <v>2.29214169394969E-2</v>
      </c>
      <c r="AL54" s="404">
        <v>0.98194910915181355</v>
      </c>
      <c r="AM54" s="450">
        <v>0.98090354573469496</v>
      </c>
      <c r="AN54" s="451" t="e">
        <v>#N/A</v>
      </c>
      <c r="AO54" s="452">
        <v>0.124</v>
      </c>
      <c r="AP54" s="380"/>
      <c r="AQ54" s="451">
        <v>-3.0840555156622989</v>
      </c>
      <c r="AR54" s="453">
        <v>-2.7290555156622989</v>
      </c>
      <c r="AS54" s="380"/>
      <c r="AT54" s="454">
        <v>7.4999999999999997E-3</v>
      </c>
      <c r="AU54" s="380"/>
      <c r="AV54" s="451">
        <v>-2E-3</v>
      </c>
      <c r="AW54" s="455" t="e">
        <v>#N/A</v>
      </c>
      <c r="AX54" s="456">
        <v>0.01</v>
      </c>
      <c r="AY54" s="404"/>
      <c r="AZ54" s="432">
        <v>1.05</v>
      </c>
      <c r="BA54" s="432">
        <v>0.8</v>
      </c>
      <c r="BB54" s="457">
        <v>-0.35499999999999998</v>
      </c>
      <c r="BC54" s="389"/>
      <c r="BD54" s="390" t="e">
        <v>#N/A</v>
      </c>
      <c r="BE54" s="380">
        <v>2.7116767970384572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5">
      <c r="A55" s="474">
        <v>37591</v>
      </c>
      <c r="B55" s="475">
        <v>3.258</v>
      </c>
      <c r="C55" s="494">
        <v>-0.35499999999999998</v>
      </c>
      <c r="D55" s="462">
        <v>-0.235869489356066</v>
      </c>
      <c r="E55" s="462" t="e">
        <v>#N/A</v>
      </c>
      <c r="F55" s="463" t="e">
        <v>#N/A</v>
      </c>
      <c r="G55" s="464" t="e">
        <v>#N/A</v>
      </c>
      <c r="H55" s="464" t="e">
        <v>#N/A</v>
      </c>
      <c r="I55" s="465" t="e">
        <v>#N/A</v>
      </c>
      <c r="J55" s="464" t="e">
        <v>#N/A</v>
      </c>
      <c r="K55" s="464" t="e">
        <v>#N/A</v>
      </c>
      <c r="L55" s="464">
        <v>1.2</v>
      </c>
      <c r="M55" s="463">
        <v>-0.31</v>
      </c>
      <c r="N55" s="464">
        <v>0.03</v>
      </c>
      <c r="O55" s="467">
        <v>3.5000000000000003E-2</v>
      </c>
      <c r="P55" s="491">
        <v>0.245</v>
      </c>
      <c r="Q55" s="478">
        <v>0.5675</v>
      </c>
      <c r="R55" s="435">
        <v>0.52749999999999997</v>
      </c>
      <c r="S55" s="436">
        <v>0.52749999999999997</v>
      </c>
      <c r="T55" s="425">
        <v>1.05</v>
      </c>
      <c r="U55" s="426">
        <v>0.52749999999999997</v>
      </c>
      <c r="V55" s="437">
        <v>2.903</v>
      </c>
      <c r="W55" s="437">
        <v>3.022130510643934</v>
      </c>
      <c r="X55" s="438" t="e">
        <v>#N/A</v>
      </c>
      <c r="Y55" s="391" t="s">
        <v>185</v>
      </c>
      <c r="Z55" s="470">
        <v>0.18</v>
      </c>
      <c r="AA55" s="492">
        <v>0.21</v>
      </c>
      <c r="AB55" s="480">
        <v>4.3862818783829827</v>
      </c>
      <c r="AC55" s="442">
        <v>4.5662818783829824</v>
      </c>
      <c r="AD55" s="493" t="e">
        <v>#N/A</v>
      </c>
      <c r="AE55" s="444">
        <v>3.5030000000000001</v>
      </c>
      <c r="AF55" s="445">
        <v>2.948</v>
      </c>
      <c r="AG55" s="446">
        <v>3.2930000000000001</v>
      </c>
      <c r="AH55" s="447">
        <v>-0.23499999999999999</v>
      </c>
      <c r="AI55" s="448">
        <v>1.5941346928967399</v>
      </c>
      <c r="AJ55" s="449">
        <v>2.2200118082157601E-2</v>
      </c>
      <c r="AK55" s="449">
        <v>2.3747667305658499E-2</v>
      </c>
      <c r="AL55" s="404">
        <v>0.97971740610473135</v>
      </c>
      <c r="AM55" s="450">
        <v>0.97832717759105481</v>
      </c>
      <c r="AN55" s="451" t="e">
        <v>#N/A</v>
      </c>
      <c r="AO55" s="452">
        <v>0.12</v>
      </c>
      <c r="AP55" s="380"/>
      <c r="AQ55" s="451">
        <v>-3.2920724984614926</v>
      </c>
      <c r="AR55" s="453">
        <v>-2.9370724984614927</v>
      </c>
      <c r="AS55" s="380"/>
      <c r="AT55" s="454">
        <v>7.4999999999999997E-3</v>
      </c>
      <c r="AU55" s="380"/>
      <c r="AV55" s="451">
        <v>-2E-3</v>
      </c>
      <c r="AW55" s="455" t="e">
        <v>#N/A</v>
      </c>
      <c r="AX55" s="456">
        <v>0.01</v>
      </c>
      <c r="AY55" s="404"/>
      <c r="AZ55" s="432">
        <v>1.25</v>
      </c>
      <c r="BA55" s="432">
        <v>1</v>
      </c>
      <c r="BB55" s="457">
        <v>-0.35499999999999998</v>
      </c>
      <c r="BC55" s="389"/>
      <c r="BD55" s="390" t="e">
        <v>#N/A</v>
      </c>
      <c r="BE55" s="380">
        <v>2.9016763276595117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5">
      <c r="A56" s="474">
        <v>37622</v>
      </c>
      <c r="B56" s="475">
        <v>3.3480000000000003</v>
      </c>
      <c r="C56" s="494">
        <v>-0.35499999999999998</v>
      </c>
      <c r="D56" s="462">
        <v>-0.23582788555897327</v>
      </c>
      <c r="E56" s="462" t="e">
        <v>#N/A</v>
      </c>
      <c r="F56" s="463" t="e">
        <v>#N/A</v>
      </c>
      <c r="G56" s="464" t="e">
        <v>#N/A</v>
      </c>
      <c r="H56" s="464" t="e">
        <v>#N/A</v>
      </c>
      <c r="I56" s="465" t="e">
        <v>#N/A</v>
      </c>
      <c r="J56" s="464" t="e">
        <v>#N/A</v>
      </c>
      <c r="K56" s="464" t="e">
        <v>#N/A</v>
      </c>
      <c r="L56" s="464">
        <v>1.2</v>
      </c>
      <c r="M56" s="463">
        <v>-0.28499999999999998</v>
      </c>
      <c r="N56" s="464">
        <v>0.02</v>
      </c>
      <c r="O56" s="467">
        <v>0.11</v>
      </c>
      <c r="P56" s="491">
        <v>0.29499999999999998</v>
      </c>
      <c r="Q56" s="478">
        <v>0.56499999999999995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2.9930000000000003</v>
      </c>
      <c r="W56" s="437">
        <v>3.112172114441027</v>
      </c>
      <c r="X56" s="438" t="e">
        <v>#N/A</v>
      </c>
      <c r="Y56" s="387"/>
      <c r="Z56" s="470">
        <v>0.18</v>
      </c>
      <c r="AA56" s="492">
        <v>0.26</v>
      </c>
      <c r="AB56" s="480">
        <v>4.5206884389602635</v>
      </c>
      <c r="AC56" s="442">
        <v>4.7006884389602632</v>
      </c>
      <c r="AD56" s="493" t="e">
        <v>#N/A</v>
      </c>
      <c r="AE56" s="444">
        <v>3.6430000000000002</v>
      </c>
      <c r="AF56" s="445">
        <v>3.0630000000000002</v>
      </c>
      <c r="AG56" s="446">
        <v>3.4580000000000002</v>
      </c>
      <c r="AH56" s="447">
        <v>-0.23499999999999999</v>
      </c>
      <c r="AI56" s="448">
        <v>1.5935781696143199</v>
      </c>
      <c r="AJ56" s="449">
        <v>2.2899175376063698E-2</v>
      </c>
      <c r="AK56" s="449">
        <v>2.4666415976839901E-2</v>
      </c>
      <c r="AL56" s="404">
        <v>0.97719878641081781</v>
      </c>
      <c r="AM56" s="450">
        <v>0.97547146917933425</v>
      </c>
      <c r="AN56" s="451" t="e">
        <v>#N/A</v>
      </c>
      <c r="AO56" s="452">
        <v>0.12</v>
      </c>
      <c r="AP56" s="380"/>
      <c r="AQ56" s="451">
        <v>-3.3439344526498114</v>
      </c>
      <c r="AR56" s="453">
        <v>-2.9889344526498114</v>
      </c>
      <c r="AS56" s="380"/>
      <c r="AT56" s="454">
        <v>7.4999999999999997E-3</v>
      </c>
      <c r="AU56" s="380"/>
      <c r="AV56" s="451">
        <v>8.0000000000000002E-3</v>
      </c>
      <c r="AW56" s="455" t="e">
        <v>#N/A</v>
      </c>
      <c r="AX56" s="456">
        <v>0.01</v>
      </c>
      <c r="AY56" s="404"/>
      <c r="AZ56" s="432">
        <v>1.28</v>
      </c>
      <c r="BA56" s="432">
        <v>1</v>
      </c>
      <c r="BB56" s="457">
        <v>-0.35499999999999998</v>
      </c>
      <c r="BC56" s="389"/>
      <c r="BD56" s="390" t="e">
        <v>#N/A</v>
      </c>
      <c r="BE56" s="380">
        <v>2.9982965384196016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5">
      <c r="A57" s="474">
        <v>37653</v>
      </c>
      <c r="B57" s="475">
        <v>3.2880000000000003</v>
      </c>
      <c r="C57" s="494">
        <v>-0.35499999999999998</v>
      </c>
      <c r="D57" s="462">
        <v>-0.23578731553255894</v>
      </c>
      <c r="E57" s="462" t="e">
        <v>#N/A</v>
      </c>
      <c r="F57" s="463" t="e">
        <v>#N/A</v>
      </c>
      <c r="G57" s="464" t="e">
        <v>#N/A</v>
      </c>
      <c r="H57" s="464" t="e">
        <v>#N/A</v>
      </c>
      <c r="I57" s="465" t="e">
        <v>#N/A</v>
      </c>
      <c r="J57" s="464" t="e">
        <v>#N/A</v>
      </c>
      <c r="K57" s="464" t="e">
        <v>#N/A</v>
      </c>
      <c r="L57" s="464">
        <v>1.2</v>
      </c>
      <c r="M57" s="463">
        <v>-0.27500000000000002</v>
      </c>
      <c r="N57" s="464">
        <v>0.02</v>
      </c>
      <c r="O57" s="467">
        <v>0.09</v>
      </c>
      <c r="P57" s="491">
        <v>-5.0000000000000001E-3</v>
      </c>
      <c r="Q57" s="478">
        <v>0.55500000000000005</v>
      </c>
      <c r="R57" s="435">
        <v>0.51500000000000001</v>
      </c>
      <c r="S57" s="436">
        <v>0.51500000000000001</v>
      </c>
      <c r="T57" s="425">
        <v>1.08</v>
      </c>
      <c r="U57" s="426">
        <v>0.51500000000000001</v>
      </c>
      <c r="V57" s="437">
        <v>2.9330000000000003</v>
      </c>
      <c r="W57" s="437">
        <v>3.0522126844674413</v>
      </c>
      <c r="X57" s="438" t="e">
        <v>#N/A</v>
      </c>
      <c r="Y57" s="399"/>
      <c r="Z57" s="470">
        <v>0.18</v>
      </c>
      <c r="AA57" s="492">
        <v>0.16</v>
      </c>
      <c r="AB57" s="480">
        <v>4.4285555883458638</v>
      </c>
      <c r="AC57" s="442">
        <v>4.6085555883458635</v>
      </c>
      <c r="AD57" s="493" t="e">
        <v>#N/A</v>
      </c>
      <c r="AE57" s="444">
        <v>3.2830000000000004</v>
      </c>
      <c r="AF57" s="445">
        <v>3.0130000000000003</v>
      </c>
      <c r="AG57" s="446">
        <v>3.3780000000000001</v>
      </c>
      <c r="AH57" s="447">
        <v>-0.23499999999999999</v>
      </c>
      <c r="AI57" s="448">
        <v>1.5930358488979999</v>
      </c>
      <c r="AJ57" s="449">
        <v>2.3718830771606299E-2</v>
      </c>
      <c r="AK57" s="449">
        <v>2.5664040568420501E-2</v>
      </c>
      <c r="AL57" s="404">
        <v>0.97444501580693066</v>
      </c>
      <c r="AM57" s="450">
        <v>0.97239153279906088</v>
      </c>
      <c r="AN57" s="451" t="e">
        <v>#N/A</v>
      </c>
      <c r="AO57" s="452">
        <v>0.13300000000000001</v>
      </c>
      <c r="AP57" s="380"/>
      <c r="AQ57" s="451">
        <v>-3.3450774621508192</v>
      </c>
      <c r="AR57" s="453">
        <v>-2.9900774621508193</v>
      </c>
      <c r="AS57" s="380"/>
      <c r="AT57" s="454">
        <v>7.4999999999999997E-3</v>
      </c>
      <c r="AU57" s="380"/>
      <c r="AV57" s="451">
        <v>8.0000000000000002E-3</v>
      </c>
      <c r="AW57" s="455" t="e">
        <v>#N/A</v>
      </c>
      <c r="AX57" s="456">
        <v>0.01</v>
      </c>
      <c r="AY57" s="404"/>
      <c r="AZ57" s="432">
        <v>1.28</v>
      </c>
      <c r="BA57" s="432">
        <v>1</v>
      </c>
      <c r="BB57" s="457">
        <v>-0.35499999999999998</v>
      </c>
      <c r="BC57" s="389"/>
      <c r="BD57" s="390" t="e">
        <v>#N/A</v>
      </c>
      <c r="BE57" s="380">
        <v>2.9382983415318864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5">
      <c r="A58" s="474">
        <v>37681</v>
      </c>
      <c r="B58" s="475">
        <v>3.218</v>
      </c>
      <c r="C58" s="494">
        <v>-0.35499999999999998</v>
      </c>
      <c r="D58" s="462">
        <v>-0.23574763360184336</v>
      </c>
      <c r="E58" s="462" t="e">
        <v>#N/A</v>
      </c>
      <c r="F58" s="463" t="e">
        <v>#N/A</v>
      </c>
      <c r="G58" s="464" t="e">
        <v>#N/A</v>
      </c>
      <c r="H58" s="464" t="e">
        <v>#N/A</v>
      </c>
      <c r="I58" s="465" t="e">
        <v>#N/A</v>
      </c>
      <c r="J58" s="464" t="e">
        <v>#N/A</v>
      </c>
      <c r="K58" s="464" t="e">
        <v>#N/A</v>
      </c>
      <c r="L58" s="464">
        <v>1.2</v>
      </c>
      <c r="M58" s="463">
        <v>-0.32</v>
      </c>
      <c r="N58" s="464">
        <v>0.02</v>
      </c>
      <c r="O58" s="467">
        <v>0.01</v>
      </c>
      <c r="P58" s="491">
        <v>-0.30499999999999999</v>
      </c>
      <c r="Q58" s="478">
        <v>0.51500000000000001</v>
      </c>
      <c r="R58" s="435">
        <v>0.47499999999999998</v>
      </c>
      <c r="S58" s="436">
        <v>0.47499999999999998</v>
      </c>
      <c r="T58" s="425">
        <v>0.83</v>
      </c>
      <c r="U58" s="426">
        <v>0.47499999999999998</v>
      </c>
      <c r="V58" s="437">
        <v>2.863</v>
      </c>
      <c r="W58" s="437">
        <v>2.9822523663981566</v>
      </c>
      <c r="X58" s="438" t="e">
        <v>#N/A</v>
      </c>
      <c r="Y58" s="399"/>
      <c r="Z58" s="470">
        <v>0.18</v>
      </c>
      <c r="AA58" s="492">
        <v>0.06</v>
      </c>
      <c r="AB58" s="480">
        <v>4.321423679588845</v>
      </c>
      <c r="AC58" s="442">
        <v>4.5014236795888447</v>
      </c>
      <c r="AD58" s="493" t="e">
        <v>#N/A</v>
      </c>
      <c r="AE58" s="444">
        <v>2.9129999999999998</v>
      </c>
      <c r="AF58" s="445">
        <v>2.8980000000000001</v>
      </c>
      <c r="AG58" s="446">
        <v>3.2279999999999998</v>
      </c>
      <c r="AH58" s="447">
        <v>-0.23499999999999999</v>
      </c>
      <c r="AI58" s="448">
        <v>1.5925057567908798</v>
      </c>
      <c r="AJ58" s="449">
        <v>2.4459164872567801E-2</v>
      </c>
      <c r="AK58" s="449">
        <v>2.65651211337419E-2</v>
      </c>
      <c r="AL58" s="404">
        <v>0.97184984156070897</v>
      </c>
      <c r="AM58" s="450">
        <v>0.96947912015894178</v>
      </c>
      <c r="AN58" s="451" t="e">
        <v>#N/A</v>
      </c>
      <c r="AO58" s="452">
        <v>0.12</v>
      </c>
      <c r="AP58" s="380"/>
      <c r="AQ58" s="451">
        <v>-3.3312658265251662</v>
      </c>
      <c r="AR58" s="453">
        <v>-2.9762658265251662</v>
      </c>
      <c r="AS58" s="380"/>
      <c r="AT58" s="454">
        <v>7.4999999999999997E-3</v>
      </c>
      <c r="AU58" s="380"/>
      <c r="AV58" s="451">
        <v>8.0000000000000002E-3</v>
      </c>
      <c r="AW58" s="455" t="e">
        <v>#N/A</v>
      </c>
      <c r="AX58" s="456">
        <v>0.01</v>
      </c>
      <c r="AY58" s="404"/>
      <c r="AZ58" s="432">
        <v>1.03</v>
      </c>
      <c r="BA58" s="432">
        <v>0.75</v>
      </c>
      <c r="BB58" s="457">
        <v>-0.35499999999999998</v>
      </c>
      <c r="BC58" s="389"/>
      <c r="BD58" s="390" t="e">
        <v>#N/A</v>
      </c>
      <c r="BE58" s="380">
        <v>2.8683001051732515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5">
      <c r="A59" s="474">
        <v>37712</v>
      </c>
      <c r="B59" s="475">
        <v>3.0630000000000002</v>
      </c>
      <c r="C59" s="481">
        <v>-0.375</v>
      </c>
      <c r="D59" s="462">
        <v>-0.26895726920846785</v>
      </c>
      <c r="E59" s="462">
        <v>-0.295467951906351</v>
      </c>
      <c r="F59" s="463" t="e">
        <v>#N/A</v>
      </c>
      <c r="G59" s="464" t="e">
        <v>#N/A</v>
      </c>
      <c r="H59" s="464" t="e">
        <v>#N/A</v>
      </c>
      <c r="I59" s="465" t="e">
        <v>#N/A</v>
      </c>
      <c r="J59" s="464" t="e">
        <v>#N/A</v>
      </c>
      <c r="K59" s="464" t="e">
        <v>#N/A</v>
      </c>
      <c r="L59" s="464">
        <v>0.38750000000000001</v>
      </c>
      <c r="M59" s="463">
        <v>-0.45</v>
      </c>
      <c r="N59" s="464">
        <v>0.14000000000000001</v>
      </c>
      <c r="O59" s="467">
        <v>0.06</v>
      </c>
      <c r="P59" s="488">
        <v>-0.28000000000000003</v>
      </c>
      <c r="Q59" s="478">
        <v>0.41749999999999998</v>
      </c>
      <c r="R59" s="435">
        <v>0.3775</v>
      </c>
      <c r="S59" s="436">
        <v>0.3775</v>
      </c>
      <c r="T59" s="425">
        <v>0.43</v>
      </c>
      <c r="U59" s="426">
        <v>0.3775</v>
      </c>
      <c r="V59" s="437">
        <v>2.6880000000000002</v>
      </c>
      <c r="W59" s="437">
        <v>2.7940427307915323</v>
      </c>
      <c r="X59" s="438">
        <v>2.7675320480936492</v>
      </c>
      <c r="Y59" s="399"/>
      <c r="Z59" s="483">
        <v>0.16</v>
      </c>
      <c r="AA59" s="440">
        <v>0.12</v>
      </c>
      <c r="AB59" s="480">
        <v>4.055723544553822</v>
      </c>
      <c r="AC59" s="442">
        <v>4.2157235445538221</v>
      </c>
      <c r="AD59" s="485">
        <v>4.1757235445538221</v>
      </c>
      <c r="AE59" s="444">
        <v>2.7830000000000004</v>
      </c>
      <c r="AF59" s="445">
        <v>2.613</v>
      </c>
      <c r="AG59" s="446">
        <v>3.1230000000000002</v>
      </c>
      <c r="AH59" s="447">
        <v>-0.28000000000000003</v>
      </c>
      <c r="AI59" s="448">
        <v>1.5918956324489499</v>
      </c>
      <c r="AJ59" s="449">
        <v>2.5318379807631099E-2</v>
      </c>
      <c r="AK59" s="449">
        <v>2.75916174407911E-2</v>
      </c>
      <c r="AL59" s="404">
        <v>0.96881062907532811</v>
      </c>
      <c r="AM59" s="450">
        <v>0.96607705405608602</v>
      </c>
      <c r="AN59" s="451" t="e">
        <v>#N/A</v>
      </c>
      <c r="AO59" s="452">
        <v>0.124</v>
      </c>
      <c r="AP59" s="380"/>
      <c r="AQ59" s="451">
        <v>-3.1365011952917348</v>
      </c>
      <c r="AR59" s="453">
        <v>-2.7615011952917348</v>
      </c>
      <c r="AS59" s="380"/>
      <c r="AT59" s="454">
        <v>7.4999999999999997E-3</v>
      </c>
      <c r="AU59" s="380"/>
      <c r="AV59" s="451">
        <v>2.5000000000000001E-3</v>
      </c>
      <c r="AW59" s="455" t="e">
        <v>#N/A</v>
      </c>
      <c r="AX59" s="456">
        <v>-8.5000000000000006E-2</v>
      </c>
      <c r="AY59" s="404"/>
      <c r="AZ59" s="432">
        <v>0.63</v>
      </c>
      <c r="BA59" s="432">
        <v>0.4</v>
      </c>
      <c r="BB59" s="457">
        <v>-0.375</v>
      </c>
      <c r="BC59" s="389"/>
      <c r="BD59" s="390" t="e">
        <v>#N/A</v>
      </c>
      <c r="BE59" s="380">
        <v>2.6896569176686178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5">
      <c r="A60" s="474">
        <v>37742</v>
      </c>
      <c r="B60" s="475">
        <v>3.0630000000000002</v>
      </c>
      <c r="C60" s="486">
        <v>-0.375</v>
      </c>
      <c r="D60" s="462">
        <v>-0.26891837160499898</v>
      </c>
      <c r="E60" s="462">
        <v>-0.29543877870374935</v>
      </c>
      <c r="F60" s="463" t="e">
        <v>#N/A</v>
      </c>
      <c r="G60" s="464" t="e">
        <v>#N/A</v>
      </c>
      <c r="H60" s="464" t="e">
        <v>#N/A</v>
      </c>
      <c r="I60" s="465" t="e">
        <v>#N/A</v>
      </c>
      <c r="J60" s="464" t="e">
        <v>#N/A</v>
      </c>
      <c r="K60" s="464" t="e">
        <v>#N/A</v>
      </c>
      <c r="L60" s="464">
        <v>0.38750000000000001</v>
      </c>
      <c r="M60" s="463">
        <v>-0.45</v>
      </c>
      <c r="N60" s="464">
        <v>0.14000000000000001</v>
      </c>
      <c r="O60" s="467">
        <v>0.06</v>
      </c>
      <c r="P60" s="488">
        <v>-0.28000000000000003</v>
      </c>
      <c r="Q60" s="478">
        <v>0.40250000000000002</v>
      </c>
      <c r="R60" s="435">
        <v>0.36249999999999999</v>
      </c>
      <c r="S60" s="436">
        <v>0.36249999999999999</v>
      </c>
      <c r="T60" s="425">
        <v>0.48</v>
      </c>
      <c r="U60" s="426">
        <v>0.36249999999999999</v>
      </c>
      <c r="V60" s="437">
        <v>2.6880000000000002</v>
      </c>
      <c r="W60" s="437">
        <v>2.7940816283950012</v>
      </c>
      <c r="X60" s="438">
        <v>2.7675612212962508</v>
      </c>
      <c r="Y60" s="399"/>
      <c r="Z60" s="483">
        <v>0.16</v>
      </c>
      <c r="AA60" s="440">
        <v>0.12</v>
      </c>
      <c r="AB60" s="480">
        <v>4.0542364074443871</v>
      </c>
      <c r="AC60" s="442">
        <v>4.2142364074443872</v>
      </c>
      <c r="AD60" s="485">
        <v>4.1742364074443872</v>
      </c>
      <c r="AE60" s="444">
        <v>2.7830000000000004</v>
      </c>
      <c r="AF60" s="445">
        <v>2.613</v>
      </c>
      <c r="AG60" s="446">
        <v>3.1230000000000002</v>
      </c>
      <c r="AH60" s="447">
        <v>-0.28000000000000003</v>
      </c>
      <c r="AI60" s="448">
        <v>1.59131192228149</v>
      </c>
      <c r="AJ60" s="449">
        <v>2.61907135888295E-2</v>
      </c>
      <c r="AK60" s="449">
        <v>2.8602883457212101E-2</v>
      </c>
      <c r="AL60" s="404">
        <v>0.96569425651076157</v>
      </c>
      <c r="AM60" s="450">
        <v>0.96261637663764332</v>
      </c>
      <c r="AN60" s="451" t="e">
        <v>#N/A</v>
      </c>
      <c r="AO60" s="452">
        <v>0.12</v>
      </c>
      <c r="AP60" s="380"/>
      <c r="AQ60" s="451">
        <v>-3.1264720342831605</v>
      </c>
      <c r="AR60" s="453">
        <v>-2.7514720342831605</v>
      </c>
      <c r="AS60" s="380"/>
      <c r="AT60" s="454">
        <v>7.4999999999999997E-3</v>
      </c>
      <c r="AU60" s="380"/>
      <c r="AV60" s="451">
        <v>2.5000000000000001E-3</v>
      </c>
      <c r="AW60" s="455" t="e">
        <v>#N/A</v>
      </c>
      <c r="AX60" s="456">
        <v>-8.5000000000000006E-2</v>
      </c>
      <c r="AY60" s="404"/>
      <c r="AZ60" s="432">
        <v>0.68</v>
      </c>
      <c r="BA60" s="432">
        <v>0.45</v>
      </c>
      <c r="BB60" s="457">
        <v>-0.375</v>
      </c>
      <c r="BC60" s="389"/>
      <c r="BD60" s="390" t="e">
        <v>#N/A</v>
      </c>
      <c r="BE60" s="380">
        <v>2.6896575254436721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5">
      <c r="A61" s="474">
        <v>37773</v>
      </c>
      <c r="B61" s="475">
        <v>3.0980000000000003</v>
      </c>
      <c r="C61" s="486">
        <v>-0.375</v>
      </c>
      <c r="D61" s="462">
        <v>-0.26887569152330792</v>
      </c>
      <c r="E61" s="462">
        <v>-0.29540676864248105</v>
      </c>
      <c r="F61" s="463" t="e">
        <v>#N/A</v>
      </c>
      <c r="G61" s="464" t="e">
        <v>#N/A</v>
      </c>
      <c r="H61" s="464" t="e">
        <v>#N/A</v>
      </c>
      <c r="I61" s="465" t="e">
        <v>#N/A</v>
      </c>
      <c r="J61" s="464" t="e">
        <v>#N/A</v>
      </c>
      <c r="K61" s="464" t="e">
        <v>#N/A</v>
      </c>
      <c r="L61" s="464">
        <v>0.38750000000000001</v>
      </c>
      <c r="M61" s="463">
        <v>-0.45</v>
      </c>
      <c r="N61" s="464">
        <v>0.14000000000000001</v>
      </c>
      <c r="O61" s="467">
        <v>0.06</v>
      </c>
      <c r="P61" s="488">
        <v>-0.28000000000000003</v>
      </c>
      <c r="Q61" s="478">
        <v>0.40250000000000002</v>
      </c>
      <c r="R61" s="435">
        <v>0.36249999999999999</v>
      </c>
      <c r="S61" s="436">
        <v>0.36249999999999999</v>
      </c>
      <c r="T61" s="425">
        <v>0.48</v>
      </c>
      <c r="U61" s="426">
        <v>0.36249999999999999</v>
      </c>
      <c r="V61" s="437">
        <v>2.7230000000000003</v>
      </c>
      <c r="W61" s="437">
        <v>2.8291243084766924</v>
      </c>
      <c r="X61" s="438">
        <v>2.8025932313575193</v>
      </c>
      <c r="Y61" s="411" t="s">
        <v>190</v>
      </c>
      <c r="Z61" s="483">
        <v>0.16</v>
      </c>
      <c r="AA61" s="440">
        <v>0.12</v>
      </c>
      <c r="AB61" s="480">
        <v>4.1053742187228526</v>
      </c>
      <c r="AC61" s="442">
        <v>4.2653742187228527</v>
      </c>
      <c r="AD61" s="485">
        <v>4.2253742187228527</v>
      </c>
      <c r="AE61" s="444">
        <v>2.8180000000000005</v>
      </c>
      <c r="AF61" s="445">
        <v>2.6480000000000001</v>
      </c>
      <c r="AG61" s="446">
        <v>3.1580000000000004</v>
      </c>
      <c r="AH61" s="447">
        <v>-0.28000000000000003</v>
      </c>
      <c r="AI61" s="448">
        <v>1.59067194333781</v>
      </c>
      <c r="AJ61" s="449">
        <v>2.7092125432789202E-2</v>
      </c>
      <c r="AK61" s="449">
        <v>2.96478587033411E-2</v>
      </c>
      <c r="AL61" s="404">
        <v>0.9623420266773306</v>
      </c>
      <c r="AM61" s="450">
        <v>0.95888903891911259</v>
      </c>
      <c r="AN61" s="451" t="e">
        <v>#N/A</v>
      </c>
      <c r="AO61" s="452">
        <v>0.124</v>
      </c>
      <c r="AP61" s="380"/>
      <c r="AQ61" s="451">
        <v>-3.1614400376016918</v>
      </c>
      <c r="AR61" s="453">
        <v>-2.7864400376016918</v>
      </c>
      <c r="AS61" s="380"/>
      <c r="AT61" s="454">
        <v>7.4999999999999997E-3</v>
      </c>
      <c r="AU61" s="380"/>
      <c r="AV61" s="451">
        <v>2.5000000000000001E-3</v>
      </c>
      <c r="AW61" s="455" t="e">
        <v>#N/A</v>
      </c>
      <c r="AX61" s="456">
        <v>-8.5000000000000006E-2</v>
      </c>
      <c r="AY61" s="404"/>
      <c r="AZ61" s="432">
        <v>0.68</v>
      </c>
      <c r="BA61" s="432">
        <v>0.45</v>
      </c>
      <c r="BB61" s="457">
        <v>-0.375</v>
      </c>
      <c r="BC61" s="389"/>
      <c r="BD61" s="390" t="e">
        <v>#N/A</v>
      </c>
      <c r="BE61" s="380">
        <v>2.7246581923199487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5">
      <c r="A62" s="474">
        <v>37803</v>
      </c>
      <c r="B62" s="475">
        <v>3.133</v>
      </c>
      <c r="C62" s="486">
        <v>-0.375</v>
      </c>
      <c r="D62" s="462">
        <v>-0.26883112438965018</v>
      </c>
      <c r="E62" s="462">
        <v>-0.2953733432922383</v>
      </c>
      <c r="F62" s="463" t="e">
        <v>#N/A</v>
      </c>
      <c r="G62" s="464" t="e">
        <v>#N/A</v>
      </c>
      <c r="H62" s="464" t="e">
        <v>#N/A</v>
      </c>
      <c r="I62" s="465" t="e">
        <v>#N/A</v>
      </c>
      <c r="J62" s="464" t="e">
        <v>#N/A</v>
      </c>
      <c r="K62" s="464" t="e">
        <v>#N/A</v>
      </c>
      <c r="L62" s="464">
        <v>0.38750000000000001</v>
      </c>
      <c r="M62" s="463">
        <v>-0.45</v>
      </c>
      <c r="N62" s="464">
        <v>0.14000000000000001</v>
      </c>
      <c r="O62" s="467">
        <v>0.06</v>
      </c>
      <c r="P62" s="488">
        <v>-0.28000000000000003</v>
      </c>
      <c r="Q62" s="478">
        <v>0.40250000000000002</v>
      </c>
      <c r="R62" s="435">
        <v>0.36249999999999999</v>
      </c>
      <c r="S62" s="436">
        <v>0.36249999999999999</v>
      </c>
      <c r="T62" s="425">
        <v>0.53</v>
      </c>
      <c r="U62" s="426">
        <v>0.36249999999999999</v>
      </c>
      <c r="V62" s="437">
        <v>2.758</v>
      </c>
      <c r="W62" s="437">
        <v>2.8641688756103498</v>
      </c>
      <c r="X62" s="438">
        <v>2.8376266567077617</v>
      </c>
      <c r="Y62" s="387">
        <v>4.4316148000029454</v>
      </c>
      <c r="Z62" s="483">
        <v>0.16</v>
      </c>
      <c r="AA62" s="440">
        <v>0.12</v>
      </c>
      <c r="AB62" s="480">
        <v>4.1563970369201417</v>
      </c>
      <c r="AC62" s="442">
        <v>4.3163970369201419</v>
      </c>
      <c r="AD62" s="485">
        <v>4.2763970369201418</v>
      </c>
      <c r="AE62" s="444">
        <v>2.8529999999999998</v>
      </c>
      <c r="AF62" s="445">
        <v>2.6829999999999998</v>
      </c>
      <c r="AG62" s="446">
        <v>3.1930000000000001</v>
      </c>
      <c r="AH62" s="447">
        <v>-0.28000000000000003</v>
      </c>
      <c r="AI62" s="448">
        <v>1.5900042176159599</v>
      </c>
      <c r="AJ62" s="449">
        <v>2.7964459736560303E-2</v>
      </c>
      <c r="AK62" s="449">
        <v>3.0664568862953399E-2</v>
      </c>
      <c r="AL62" s="404">
        <v>0.95897167423072571</v>
      </c>
      <c r="AM62" s="450">
        <v>0.95512967088517253</v>
      </c>
      <c r="AN62" s="451" t="e">
        <v>#N/A</v>
      </c>
      <c r="AO62" s="452">
        <v>0.12</v>
      </c>
      <c r="AP62" s="380"/>
      <c r="AQ62" s="451">
        <v>-3.1964066262228199</v>
      </c>
      <c r="AR62" s="453">
        <v>-2.8214066262228199</v>
      </c>
      <c r="AS62" s="380"/>
      <c r="AT62" s="454">
        <v>7.4999999999999997E-3</v>
      </c>
      <c r="AU62" s="380"/>
      <c r="AV62" s="451">
        <v>2.5000000000000001E-3</v>
      </c>
      <c r="AW62" s="455" t="e">
        <v>#N/A</v>
      </c>
      <c r="AX62" s="456">
        <v>-8.5000000000000006E-2</v>
      </c>
      <c r="AY62" s="404"/>
      <c r="AZ62" s="432">
        <v>0.73</v>
      </c>
      <c r="BA62" s="432">
        <v>0.5</v>
      </c>
      <c r="BB62" s="457">
        <v>-0.375</v>
      </c>
      <c r="BC62" s="389"/>
      <c r="BD62" s="390" t="e">
        <v>#N/A</v>
      </c>
      <c r="BE62" s="380">
        <v>2.7596588886814115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5">
      <c r="A63" s="474">
        <v>37834</v>
      </c>
      <c r="B63" s="475">
        <v>3.1749999999999998</v>
      </c>
      <c r="C63" s="486">
        <v>-0.375</v>
      </c>
      <c r="D63" s="462">
        <v>-0.26878118684699137</v>
      </c>
      <c r="E63" s="462">
        <v>-0.29533589013524342</v>
      </c>
      <c r="F63" s="463" t="e">
        <v>#N/A</v>
      </c>
      <c r="G63" s="464" t="e">
        <v>#N/A</v>
      </c>
      <c r="H63" s="464" t="e">
        <v>#N/A</v>
      </c>
      <c r="I63" s="465" t="e">
        <v>#N/A</v>
      </c>
      <c r="J63" s="464" t="e">
        <v>#N/A</v>
      </c>
      <c r="K63" s="464" t="e">
        <v>#N/A</v>
      </c>
      <c r="L63" s="464">
        <v>0.38750000000000001</v>
      </c>
      <c r="M63" s="463">
        <v>-0.45</v>
      </c>
      <c r="N63" s="464">
        <v>0.14000000000000001</v>
      </c>
      <c r="O63" s="467">
        <v>0.06</v>
      </c>
      <c r="P63" s="488">
        <v>-0.28000000000000003</v>
      </c>
      <c r="Q63" s="478">
        <v>0.40250000000000002</v>
      </c>
      <c r="R63" s="435">
        <v>0.36249999999999999</v>
      </c>
      <c r="S63" s="436">
        <v>0.36249999999999999</v>
      </c>
      <c r="T63" s="425">
        <v>0.57999999999999996</v>
      </c>
      <c r="U63" s="426">
        <v>0.36249999999999999</v>
      </c>
      <c r="V63" s="437">
        <v>2.8</v>
      </c>
      <c r="W63" s="437">
        <v>2.9062188131530085</v>
      </c>
      <c r="X63" s="438">
        <v>2.8796641098647564</v>
      </c>
      <c r="Y63" s="387">
        <v>4.6267933005225936</v>
      </c>
      <c r="Z63" s="483">
        <v>0.16</v>
      </c>
      <c r="AA63" s="440">
        <v>0.12</v>
      </c>
      <c r="AB63" s="480">
        <v>4.2177085838329935</v>
      </c>
      <c r="AC63" s="442">
        <v>4.3777085838329937</v>
      </c>
      <c r="AD63" s="485">
        <v>4.3377085838329936</v>
      </c>
      <c r="AE63" s="444">
        <v>2.895</v>
      </c>
      <c r="AF63" s="445">
        <v>2.7250000000000001</v>
      </c>
      <c r="AG63" s="446">
        <v>3.2349999999999999</v>
      </c>
      <c r="AH63" s="447">
        <v>-0.28000000000000003</v>
      </c>
      <c r="AI63" s="448">
        <v>1.5892566955801799</v>
      </c>
      <c r="AJ63" s="449">
        <v>2.8865872120276602E-2</v>
      </c>
      <c r="AK63" s="449">
        <v>3.1722983068218601E-2</v>
      </c>
      <c r="AL63" s="404">
        <v>0.95536008686653129</v>
      </c>
      <c r="AM63" s="450">
        <v>0.95108520091624937</v>
      </c>
      <c r="AN63" s="451" t="e">
        <v>#N/A</v>
      </c>
      <c r="AO63" s="452">
        <v>0.12</v>
      </c>
      <c r="AP63" s="380"/>
      <c r="AQ63" s="451">
        <v>-3.2383691887207688</v>
      </c>
      <c r="AR63" s="453">
        <v>-2.8633691887207688</v>
      </c>
      <c r="AS63" s="380"/>
      <c r="AT63" s="454">
        <v>7.4999999999999997E-3</v>
      </c>
      <c r="AU63" s="380"/>
      <c r="AV63" s="451">
        <v>2.5000000000000001E-3</v>
      </c>
      <c r="AW63" s="455" t="e">
        <v>#N/A</v>
      </c>
      <c r="AX63" s="456">
        <v>-8.5000000000000006E-2</v>
      </c>
      <c r="AY63" s="404"/>
      <c r="AZ63" s="432">
        <v>0.78</v>
      </c>
      <c r="BA63" s="432">
        <v>0.55000000000000004</v>
      </c>
      <c r="BB63" s="457">
        <v>-0.375</v>
      </c>
      <c r="BC63" s="389"/>
      <c r="BD63" s="390" t="e">
        <v>#N/A</v>
      </c>
      <c r="BE63" s="380">
        <v>2.8016596689555158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5">
      <c r="A64" s="474">
        <v>37865</v>
      </c>
      <c r="B64" s="475">
        <v>3.17</v>
      </c>
      <c r="C64" s="486">
        <v>-0.375</v>
      </c>
      <c r="D64" s="462">
        <v>-0.26872848545798167</v>
      </c>
      <c r="E64" s="462">
        <v>-0.29529636409348647</v>
      </c>
      <c r="F64" s="463" t="e">
        <v>#N/A</v>
      </c>
      <c r="G64" s="464" t="e">
        <v>#N/A</v>
      </c>
      <c r="H64" s="464" t="e">
        <v>#N/A</v>
      </c>
      <c r="I64" s="465" t="e">
        <v>#N/A</v>
      </c>
      <c r="J64" s="464" t="e">
        <v>#N/A</v>
      </c>
      <c r="K64" s="464" t="e">
        <v>#N/A</v>
      </c>
      <c r="L64" s="464">
        <v>0.38750000000000001</v>
      </c>
      <c r="M64" s="463">
        <v>-0.45</v>
      </c>
      <c r="N64" s="464">
        <v>0.14000000000000001</v>
      </c>
      <c r="O64" s="467">
        <v>0.06</v>
      </c>
      <c r="P64" s="488">
        <v>-0.28000000000000003</v>
      </c>
      <c r="Q64" s="478">
        <v>0.4</v>
      </c>
      <c r="R64" s="435">
        <v>0.36</v>
      </c>
      <c r="S64" s="436">
        <v>0.36</v>
      </c>
      <c r="T64" s="425">
        <v>0.57999999999999996</v>
      </c>
      <c r="U64" s="426">
        <v>0.36</v>
      </c>
      <c r="V64" s="437">
        <v>2.7949999999999999</v>
      </c>
      <c r="W64" s="437">
        <v>2.9012715145420183</v>
      </c>
      <c r="X64" s="438">
        <v>2.8747036359065135</v>
      </c>
      <c r="Y64" s="387">
        <v>4.2922015853460547</v>
      </c>
      <c r="Z64" s="483">
        <v>0.16</v>
      </c>
      <c r="AA64" s="440">
        <v>0.12</v>
      </c>
      <c r="AB64" s="480">
        <v>4.208089081323708</v>
      </c>
      <c r="AC64" s="442">
        <v>4.3680890813237081</v>
      </c>
      <c r="AD64" s="485">
        <v>4.3280890813237081</v>
      </c>
      <c r="AE64" s="444">
        <v>2.89</v>
      </c>
      <c r="AF64" s="445">
        <v>2.72</v>
      </c>
      <c r="AG64" s="446">
        <v>3.23</v>
      </c>
      <c r="AH64" s="447">
        <v>-0.28000000000000003</v>
      </c>
      <c r="AI64" s="448">
        <v>1.58846856307158</v>
      </c>
      <c r="AJ64" s="449">
        <v>2.9767284778114501E-2</v>
      </c>
      <c r="AK64" s="449">
        <v>3.2781397650879299E-2</v>
      </c>
      <c r="AL64" s="404">
        <v>0.95161915126661867</v>
      </c>
      <c r="AM64" s="450">
        <v>0.94689119631914542</v>
      </c>
      <c r="AN64" s="451" t="e">
        <v>#N/A</v>
      </c>
      <c r="AO64" s="452">
        <v>0.124</v>
      </c>
      <c r="AP64" s="380"/>
      <c r="AQ64" s="451">
        <v>-3.2333296792003954</v>
      </c>
      <c r="AR64" s="453">
        <v>-2.8583296792003954</v>
      </c>
      <c r="AS64" s="380"/>
      <c r="AT64" s="454">
        <v>7.4999999999999997E-3</v>
      </c>
      <c r="AU64" s="380"/>
      <c r="AV64" s="451">
        <v>2.5000000000000001E-3</v>
      </c>
      <c r="AW64" s="455" t="e">
        <v>#N/A</v>
      </c>
      <c r="AX64" s="456">
        <v>-8.5000000000000006E-2</v>
      </c>
      <c r="AY64" s="404"/>
      <c r="AZ64" s="432">
        <v>0.78</v>
      </c>
      <c r="BA64" s="432">
        <v>0.55000000000000004</v>
      </c>
      <c r="BB64" s="457">
        <v>-0.375</v>
      </c>
      <c r="BC64" s="389"/>
      <c r="BD64" s="390" t="e">
        <v>#N/A</v>
      </c>
      <c r="BE64" s="380">
        <v>2.7966604924147189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5">
      <c r="A65" s="474">
        <v>37895</v>
      </c>
      <c r="B65" s="475">
        <v>3.2050000000000001</v>
      </c>
      <c r="C65" s="486">
        <v>-0.375</v>
      </c>
      <c r="D65" s="462">
        <v>-0.26867980843381201</v>
      </c>
      <c r="E65" s="462">
        <v>-0.29525985632535923</v>
      </c>
      <c r="F65" s="463" t="e">
        <v>#N/A</v>
      </c>
      <c r="G65" s="464" t="e">
        <v>#N/A</v>
      </c>
      <c r="H65" s="464" t="e">
        <v>#N/A</v>
      </c>
      <c r="I65" s="465" t="e">
        <v>#N/A</v>
      </c>
      <c r="J65" s="464" t="e">
        <v>#N/A</v>
      </c>
      <c r="K65" s="464" t="e">
        <v>#N/A</v>
      </c>
      <c r="L65" s="464">
        <v>0.38750000000000001</v>
      </c>
      <c r="M65" s="463">
        <v>-0.45</v>
      </c>
      <c r="N65" s="464">
        <v>0.14000000000000001</v>
      </c>
      <c r="O65" s="467">
        <v>0.06</v>
      </c>
      <c r="P65" s="488">
        <v>-0.28000000000000003</v>
      </c>
      <c r="Q65" s="478">
        <v>0.40250000000000002</v>
      </c>
      <c r="R65" s="435">
        <v>0.36249999999999999</v>
      </c>
      <c r="S65" s="436">
        <v>0.36249999999999999</v>
      </c>
      <c r="T65" s="425">
        <v>0.63</v>
      </c>
      <c r="U65" s="426">
        <v>0.36249999999999999</v>
      </c>
      <c r="V65" s="437">
        <v>2.83</v>
      </c>
      <c r="W65" s="437">
        <v>2.9363201915661881</v>
      </c>
      <c r="X65" s="438">
        <v>2.9097401436746408</v>
      </c>
      <c r="Y65" s="391" t="s">
        <v>187</v>
      </c>
      <c r="Z65" s="483">
        <v>0.16</v>
      </c>
      <c r="AA65" s="440">
        <v>0.12</v>
      </c>
      <c r="AB65" s="480">
        <v>4.2588335604918308</v>
      </c>
      <c r="AC65" s="442">
        <v>4.418833560491831</v>
      </c>
      <c r="AD65" s="485">
        <v>4.3788335604918309</v>
      </c>
      <c r="AE65" s="444">
        <v>2.9249999999999998</v>
      </c>
      <c r="AF65" s="445">
        <v>2.7549999999999999</v>
      </c>
      <c r="AG65" s="446">
        <v>3.2650000000000001</v>
      </c>
      <c r="AH65" s="447">
        <v>-0.28000000000000003</v>
      </c>
      <c r="AI65" s="448">
        <v>1.5877413077732399</v>
      </c>
      <c r="AJ65" s="449">
        <v>3.0639619869166503E-2</v>
      </c>
      <c r="AK65" s="449">
        <v>3.3778744909394899E-2</v>
      </c>
      <c r="AL65" s="404">
        <v>0.94787735644166249</v>
      </c>
      <c r="AM65" s="450">
        <v>0.94273617735237436</v>
      </c>
      <c r="AN65" s="451" t="e">
        <v>#N/A</v>
      </c>
      <c r="AO65" s="452">
        <v>0.12</v>
      </c>
      <c r="AP65" s="380"/>
      <c r="AQ65" s="451">
        <v>-3.2632931866920512</v>
      </c>
      <c r="AR65" s="453">
        <v>-2.8882931866920512</v>
      </c>
      <c r="AS65" s="380"/>
      <c r="AT65" s="454">
        <v>7.4999999999999997E-3</v>
      </c>
      <c r="AU65" s="380"/>
      <c r="AV65" s="451">
        <v>2.5000000000000001E-3</v>
      </c>
      <c r="AW65" s="455" t="e">
        <v>#N/A</v>
      </c>
      <c r="AX65" s="456">
        <v>-8.5000000000000006E-2</v>
      </c>
      <c r="AY65" s="404"/>
      <c r="AZ65" s="432">
        <v>0.83</v>
      </c>
      <c r="BA65" s="432">
        <v>0.6</v>
      </c>
      <c r="BB65" s="457">
        <v>-0.375</v>
      </c>
      <c r="BC65" s="389"/>
      <c r="BD65" s="390" t="e">
        <v>#N/A</v>
      </c>
      <c r="BE65" s="380">
        <v>2.8316612529932219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5">
      <c r="A66" s="459">
        <v>37926</v>
      </c>
      <c r="B66" s="475">
        <v>3.347</v>
      </c>
      <c r="C66" s="495">
        <v>-0.36499999999999999</v>
      </c>
      <c r="D66" s="462">
        <v>-0.24533799306470572</v>
      </c>
      <c r="E66" s="462" t="e">
        <v>#N/A</v>
      </c>
      <c r="F66" s="463" t="e">
        <v>#N/A</v>
      </c>
      <c r="G66" s="464" t="e">
        <v>#N/A</v>
      </c>
      <c r="H66" s="464" t="e">
        <v>#N/A</v>
      </c>
      <c r="I66" s="465" t="e">
        <v>#N/A</v>
      </c>
      <c r="J66" s="464" t="e">
        <v>#N/A</v>
      </c>
      <c r="K66" s="464" t="e">
        <v>#N/A</v>
      </c>
      <c r="L66" s="464">
        <v>0.64</v>
      </c>
      <c r="M66" s="463">
        <v>-0.25</v>
      </c>
      <c r="N66" s="464">
        <v>0.16</v>
      </c>
      <c r="O66" s="467">
        <v>0.1</v>
      </c>
      <c r="P66" s="496">
        <v>7.0000000000000007E-2</v>
      </c>
      <c r="Q66" s="478">
        <v>0.40250000000000002</v>
      </c>
      <c r="R66" s="435">
        <v>0.36249999999999999</v>
      </c>
      <c r="S66" s="436">
        <v>0.36249999999999999</v>
      </c>
      <c r="T66" s="425">
        <v>0.83</v>
      </c>
      <c r="U66" s="426">
        <v>0.36249999999999999</v>
      </c>
      <c r="V66" s="437">
        <v>2.9820000000000002</v>
      </c>
      <c r="W66" s="437">
        <v>3.1016620069352943</v>
      </c>
      <c r="X66" s="438" t="e">
        <v>#N/A</v>
      </c>
      <c r="Y66" s="387"/>
      <c r="Z66" s="470">
        <v>0.18</v>
      </c>
      <c r="AA66" s="440" t="e">
        <v>#N/A</v>
      </c>
      <c r="AB66" s="480">
        <v>4.4856342773044862</v>
      </c>
      <c r="AC66" s="442">
        <v>4.6656342773044859</v>
      </c>
      <c r="AD66" s="493" t="e">
        <v>#N/A</v>
      </c>
      <c r="AE66" s="444">
        <v>3.4169999999999998</v>
      </c>
      <c r="AF66" s="445">
        <v>3.097</v>
      </c>
      <c r="AG66" s="446">
        <v>3.4470000000000001</v>
      </c>
      <c r="AH66" s="447">
        <v>-0.18</v>
      </c>
      <c r="AI66" s="448">
        <v>1.5870541106893901</v>
      </c>
      <c r="AJ66" s="449">
        <v>3.1541033066050599E-2</v>
      </c>
      <c r="AK66" s="449">
        <v>3.4775663939744302E-2</v>
      </c>
      <c r="AL66" s="404">
        <v>0.94388697320336579</v>
      </c>
      <c r="AM66" s="450">
        <v>0.9383611255628701</v>
      </c>
      <c r="AN66" s="451" t="e">
        <v>#N/A</v>
      </c>
      <c r="AO66" s="452">
        <v>0.124</v>
      </c>
      <c r="AP66" s="380"/>
      <c r="AQ66" s="451">
        <v>-3.2971600515925537</v>
      </c>
      <c r="AR66" s="453">
        <v>-2.9321600515925539</v>
      </c>
      <c r="AS66" s="380"/>
      <c r="AT66" s="454">
        <v>7.4999999999999997E-3</v>
      </c>
      <c r="AU66" s="380"/>
      <c r="AV66" s="451">
        <v>8.0000000000000002E-3</v>
      </c>
      <c r="AW66" s="455" t="e">
        <v>#N/A</v>
      </c>
      <c r="AX66" s="456">
        <v>0.01</v>
      </c>
      <c r="AY66" s="404"/>
      <c r="AZ66" s="432">
        <v>1.03</v>
      </c>
      <c r="BA66" s="432">
        <v>0.8</v>
      </c>
      <c r="BB66" s="457">
        <v>-0.36499999999999999</v>
      </c>
      <c r="BC66" s="389"/>
      <c r="BD66" s="390" t="e">
        <v>#N/A</v>
      </c>
      <c r="BE66" s="380">
        <v>2.9873183114193465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5">
      <c r="A67" s="474">
        <v>37956</v>
      </c>
      <c r="B67" s="475">
        <v>3.4950000000000001</v>
      </c>
      <c r="C67" s="497">
        <v>-0.36499999999999999</v>
      </c>
      <c r="D67" s="462">
        <v>-0.24528608010761355</v>
      </c>
      <c r="E67" s="462" t="e">
        <v>#N/A</v>
      </c>
      <c r="F67" s="463" t="e">
        <v>#N/A</v>
      </c>
      <c r="G67" s="464" t="e">
        <v>#N/A</v>
      </c>
      <c r="H67" s="464" t="e">
        <v>#N/A</v>
      </c>
      <c r="I67" s="465" t="e">
        <v>#N/A</v>
      </c>
      <c r="J67" s="464" t="e">
        <v>#N/A</v>
      </c>
      <c r="K67" s="464" t="e">
        <v>#N/A</v>
      </c>
      <c r="L67" s="464">
        <v>0.89</v>
      </c>
      <c r="M67" s="463">
        <v>-0.25</v>
      </c>
      <c r="N67" s="464">
        <v>0.16</v>
      </c>
      <c r="O67" s="467">
        <v>0.1</v>
      </c>
      <c r="P67" s="496">
        <v>0.41</v>
      </c>
      <c r="Q67" s="478">
        <v>0.40250000000000002</v>
      </c>
      <c r="R67" s="435">
        <v>0.36249999999999999</v>
      </c>
      <c r="S67" s="436">
        <v>0.36249999999999999</v>
      </c>
      <c r="T67" s="425">
        <v>1.03</v>
      </c>
      <c r="U67" s="426">
        <v>0.36249999999999999</v>
      </c>
      <c r="V67" s="437">
        <v>3.13</v>
      </c>
      <c r="W67" s="437">
        <v>3.2497139198923866</v>
      </c>
      <c r="X67" s="438" t="e">
        <v>#N/A</v>
      </c>
      <c r="Y67" s="391" t="s">
        <v>185</v>
      </c>
      <c r="Z67" s="470">
        <v>0.18</v>
      </c>
      <c r="AA67" s="440" t="e">
        <v>#N/A</v>
      </c>
      <c r="AB67" s="480">
        <v>4.7062196318226714</v>
      </c>
      <c r="AC67" s="442">
        <v>4.8862196318226712</v>
      </c>
      <c r="AD67" s="493" t="e">
        <v>#N/A</v>
      </c>
      <c r="AE67" s="444">
        <v>3.9049999999999998</v>
      </c>
      <c r="AF67" s="445">
        <v>3.2450000000000001</v>
      </c>
      <c r="AG67" s="446">
        <v>3.5950000000000002</v>
      </c>
      <c r="AH67" s="447">
        <v>-0.18</v>
      </c>
      <c r="AI67" s="448">
        <v>1.5863658977227799</v>
      </c>
      <c r="AJ67" s="449">
        <v>3.2413368678532603E-2</v>
      </c>
      <c r="AK67" s="449">
        <v>3.5740424610007704E-2</v>
      </c>
      <c r="AL67" s="404">
        <v>0.93990713962681471</v>
      </c>
      <c r="AM67" s="450">
        <v>0.93399939446889257</v>
      </c>
      <c r="AN67" s="451" t="e">
        <v>#N/A</v>
      </c>
      <c r="AO67" s="452">
        <v>0.12</v>
      </c>
      <c r="AP67" s="380"/>
      <c r="AQ67" s="451">
        <v>-3.4401694788908994</v>
      </c>
      <c r="AR67" s="453">
        <v>-3.0751694788908992</v>
      </c>
      <c r="AS67" s="380"/>
      <c r="AT67" s="454">
        <v>7.4999999999999997E-3</v>
      </c>
      <c r="AU67" s="380"/>
      <c r="AV67" s="451">
        <v>8.0000000000000002E-3</v>
      </c>
      <c r="AW67" s="455" t="e">
        <v>#N/A</v>
      </c>
      <c r="AX67" s="456">
        <v>0.01</v>
      </c>
      <c r="AY67" s="404"/>
      <c r="AZ67" s="432">
        <v>1.23</v>
      </c>
      <c r="BA67" s="432">
        <v>1</v>
      </c>
      <c r="BB67" s="457">
        <v>-0.36499999999999999</v>
      </c>
      <c r="BC67" s="389"/>
      <c r="BD67" s="390" t="e">
        <v>#N/A</v>
      </c>
      <c r="BE67" s="380">
        <v>3.1353206186618836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5">
      <c r="A68" s="474">
        <v>37987</v>
      </c>
      <c r="B68" s="475">
        <v>3.5550000000000002</v>
      </c>
      <c r="C68" s="497">
        <v>-0.36499999999999999</v>
      </c>
      <c r="D68" s="462">
        <v>-0.24523511729432634</v>
      </c>
      <c r="E68" s="462" t="e">
        <v>#N/A</v>
      </c>
      <c r="F68" s="463" t="e">
        <v>#N/A</v>
      </c>
      <c r="G68" s="464" t="e">
        <v>#N/A</v>
      </c>
      <c r="H68" s="464" t="e">
        <v>#N/A</v>
      </c>
      <c r="I68" s="465" t="e">
        <v>#N/A</v>
      </c>
      <c r="J68" s="464" t="e">
        <v>#N/A</v>
      </c>
      <c r="K68" s="464" t="e">
        <v>#N/A</v>
      </c>
      <c r="L68" s="464">
        <v>1.52</v>
      </c>
      <c r="M68" s="463">
        <v>-0.25</v>
      </c>
      <c r="N68" s="464">
        <v>0.16</v>
      </c>
      <c r="O68" s="467">
        <v>0.1</v>
      </c>
      <c r="P68" s="496">
        <v>0.44</v>
      </c>
      <c r="Q68" s="478">
        <v>0.40250000000000002</v>
      </c>
      <c r="R68" s="435">
        <v>0.36249999999999999</v>
      </c>
      <c r="S68" s="436">
        <v>0.36249999999999999</v>
      </c>
      <c r="T68" s="425">
        <v>1</v>
      </c>
      <c r="U68" s="426">
        <v>0.36249999999999999</v>
      </c>
      <c r="V68" s="437">
        <v>3.19</v>
      </c>
      <c r="W68" s="437">
        <v>3.3097648827056738</v>
      </c>
      <c r="X68" s="438" t="e">
        <v>#N/A</v>
      </c>
      <c r="Y68" s="387"/>
      <c r="Z68" s="470">
        <v>0.18</v>
      </c>
      <c r="AA68" s="440" t="e">
        <v>#N/A</v>
      </c>
      <c r="AB68" s="480">
        <v>4.7943937073033043</v>
      </c>
      <c r="AC68" s="442">
        <v>4.974393707303304</v>
      </c>
      <c r="AD68" s="493" t="e">
        <v>#N/A</v>
      </c>
      <c r="AE68" s="444">
        <v>3.9950000000000001</v>
      </c>
      <c r="AF68" s="445">
        <v>3.3050000000000002</v>
      </c>
      <c r="AG68" s="446">
        <v>3.6549999999999998</v>
      </c>
      <c r="AH68" s="447">
        <v>-0.18</v>
      </c>
      <c r="AI68" s="448">
        <v>1.5856908612077099</v>
      </c>
      <c r="AJ68" s="449">
        <v>3.3289479129604803E-2</v>
      </c>
      <c r="AK68" s="449">
        <v>3.66928472183847E-2</v>
      </c>
      <c r="AL68" s="404">
        <v>0.9357212116011151</v>
      </c>
      <c r="AM68" s="450">
        <v>0.92944410791411669</v>
      </c>
      <c r="AN68" s="451" t="e">
        <v>#N/A</v>
      </c>
      <c r="AO68" s="452">
        <v>0.12</v>
      </c>
      <c r="AP68" s="380"/>
      <c r="AQ68" s="451">
        <v>-3.5001802303126492</v>
      </c>
      <c r="AR68" s="453">
        <v>-3.135180230312649</v>
      </c>
      <c r="AS68" s="380"/>
      <c r="AT68" s="454">
        <v>7.4999999999999997E-3</v>
      </c>
      <c r="AU68" s="380"/>
      <c r="AV68" s="451">
        <v>8.0000000000000002E-3</v>
      </c>
      <c r="AW68" s="455" t="e">
        <v>#N/A</v>
      </c>
      <c r="AX68" s="456">
        <v>0.01</v>
      </c>
      <c r="AY68" s="404"/>
      <c r="AZ68" s="432">
        <v>1.2</v>
      </c>
      <c r="BA68" s="432">
        <v>1</v>
      </c>
      <c r="BB68" s="457">
        <v>-0.36499999999999999</v>
      </c>
      <c r="BC68" s="389"/>
      <c r="BD68" s="390" t="e">
        <v>#N/A</v>
      </c>
      <c r="BE68" s="380">
        <v>3.1953228836758081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5">
      <c r="A69" s="474">
        <v>38018</v>
      </c>
      <c r="B69" s="475">
        <v>3.4670000000000001</v>
      </c>
      <c r="C69" s="497">
        <v>-0.36499999999999999</v>
      </c>
      <c r="D69" s="462">
        <v>-0.24513600123090917</v>
      </c>
      <c r="E69" s="462" t="e">
        <v>#N/A</v>
      </c>
      <c r="F69" s="463" t="e">
        <v>#N/A</v>
      </c>
      <c r="G69" s="464" t="e">
        <v>#N/A</v>
      </c>
      <c r="H69" s="464" t="e">
        <v>#N/A</v>
      </c>
      <c r="I69" s="465" t="e">
        <v>#N/A</v>
      </c>
      <c r="J69" s="464" t="e">
        <v>#N/A</v>
      </c>
      <c r="K69" s="464" t="e">
        <v>#N/A</v>
      </c>
      <c r="L69" s="464">
        <v>1.52</v>
      </c>
      <c r="M69" s="463">
        <v>-0.25</v>
      </c>
      <c r="N69" s="464">
        <v>0.16</v>
      </c>
      <c r="O69" s="467">
        <v>0.1</v>
      </c>
      <c r="P69" s="496">
        <v>0.12</v>
      </c>
      <c r="Q69" s="478">
        <v>0.40250000000000002</v>
      </c>
      <c r="R69" s="435">
        <v>0.36249999999999999</v>
      </c>
      <c r="S69" s="436">
        <v>0.36249999999999999</v>
      </c>
      <c r="T69" s="425">
        <v>1</v>
      </c>
      <c r="U69" s="426">
        <v>0.36249999999999999</v>
      </c>
      <c r="V69" s="437">
        <v>3.1020000000000003</v>
      </c>
      <c r="W69" s="437">
        <v>3.2218639987690909</v>
      </c>
      <c r="X69" s="438" t="e">
        <v>#N/A</v>
      </c>
      <c r="Y69" s="399"/>
      <c r="Z69" s="470">
        <v>0.18</v>
      </c>
      <c r="AA69" s="440" t="e">
        <v>#N/A</v>
      </c>
      <c r="AB69" s="480">
        <v>4.6582794311379505</v>
      </c>
      <c r="AC69" s="442">
        <v>4.8382794311379502</v>
      </c>
      <c r="AD69" s="493" t="e">
        <v>#N/A</v>
      </c>
      <c r="AE69" s="444">
        <v>3.5870000000000002</v>
      </c>
      <c r="AF69" s="445">
        <v>3.2170000000000001</v>
      </c>
      <c r="AG69" s="446">
        <v>3.5670000000000002</v>
      </c>
      <c r="AH69" s="447">
        <v>-0.18</v>
      </c>
      <c r="AI69" s="448">
        <v>1.58437964651795</v>
      </c>
      <c r="AJ69" s="449">
        <v>3.3929425792193602E-2</v>
      </c>
      <c r="AK69" s="449">
        <v>3.7597806565519601E-2</v>
      </c>
      <c r="AL69" s="404">
        <v>0.93187206476253059</v>
      </c>
      <c r="AM69" s="450">
        <v>0.92485538246580246</v>
      </c>
      <c r="AN69" s="451" t="e">
        <v>#N/A</v>
      </c>
      <c r="AO69" s="452">
        <v>0.13300000000000001</v>
      </c>
      <c r="AP69" s="380"/>
      <c r="AQ69" s="451">
        <v>-3.4121920102730856</v>
      </c>
      <c r="AR69" s="453">
        <v>-3.0471920102730854</v>
      </c>
      <c r="AS69" s="380"/>
      <c r="AT69" s="454">
        <v>7.4999999999999997E-3</v>
      </c>
      <c r="AU69" s="380"/>
      <c r="AV69" s="451">
        <v>8.0000000000000002E-3</v>
      </c>
      <c r="AW69" s="455" t="e">
        <v>#N/A</v>
      </c>
      <c r="AX69" s="456">
        <v>0.01</v>
      </c>
      <c r="AY69" s="404"/>
      <c r="AZ69" s="432">
        <v>1.2</v>
      </c>
      <c r="BA69" s="432">
        <v>1</v>
      </c>
      <c r="BB69" s="457">
        <v>-0.36499999999999999</v>
      </c>
      <c r="BC69" s="389"/>
      <c r="BD69" s="390" t="e">
        <v>#N/A</v>
      </c>
      <c r="BE69" s="380">
        <v>3.1073272888341821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5">
      <c r="A70" s="474">
        <v>38047</v>
      </c>
      <c r="B70" s="475">
        <v>3.3570000000000002</v>
      </c>
      <c r="C70" s="497">
        <v>-0.36499999999999999</v>
      </c>
      <c r="D70" s="462">
        <v>-0.24503847576230386</v>
      </c>
      <c r="E70" s="462" t="e">
        <v>#N/A</v>
      </c>
      <c r="F70" s="463" t="e">
        <v>#N/A</v>
      </c>
      <c r="G70" s="464" t="e">
        <v>#N/A</v>
      </c>
      <c r="H70" s="464" t="e">
        <v>#N/A</v>
      </c>
      <c r="I70" s="465" t="e">
        <v>#N/A</v>
      </c>
      <c r="J70" s="464" t="e">
        <v>#N/A</v>
      </c>
      <c r="K70" s="464" t="e">
        <v>#N/A</v>
      </c>
      <c r="L70" s="464">
        <v>0.63</v>
      </c>
      <c r="M70" s="463">
        <v>-0.25</v>
      </c>
      <c r="N70" s="464">
        <v>0.16</v>
      </c>
      <c r="O70" s="467">
        <v>0.1</v>
      </c>
      <c r="P70" s="496">
        <v>-0.19</v>
      </c>
      <c r="Q70" s="478">
        <v>0.38750000000000001</v>
      </c>
      <c r="R70" s="435">
        <v>0.34749999999999998</v>
      </c>
      <c r="S70" s="436">
        <v>0.34749999999999998</v>
      </c>
      <c r="T70" s="425">
        <v>0.75</v>
      </c>
      <c r="U70" s="426">
        <v>0.34749999999999998</v>
      </c>
      <c r="V70" s="437">
        <v>2.992</v>
      </c>
      <c r="W70" s="437">
        <v>3.1119615242376963</v>
      </c>
      <c r="X70" s="438" t="e">
        <v>#N/A</v>
      </c>
      <c r="Y70" s="399"/>
      <c r="Z70" s="470">
        <v>0.18</v>
      </c>
      <c r="AA70" s="440" t="e">
        <v>#N/A</v>
      </c>
      <c r="AB70" s="480">
        <v>4.4894394550445584</v>
      </c>
      <c r="AC70" s="442">
        <v>4.6694394550445582</v>
      </c>
      <c r="AD70" s="493" t="e">
        <v>#N/A</v>
      </c>
      <c r="AE70" s="444">
        <v>3.1670000000000003</v>
      </c>
      <c r="AF70" s="445">
        <v>3.1070000000000002</v>
      </c>
      <c r="AG70" s="446">
        <v>3.4570000000000003</v>
      </c>
      <c r="AH70" s="447">
        <v>-0.18</v>
      </c>
      <c r="AI70" s="448">
        <v>1.5830915887972901</v>
      </c>
      <c r="AJ70" s="449">
        <v>3.45280856980925E-2</v>
      </c>
      <c r="AK70" s="449">
        <v>3.84443816876976E-2</v>
      </c>
      <c r="AL70" s="404">
        <v>0.92819617068262505</v>
      </c>
      <c r="AM70" s="450">
        <v>0.92045825016381644</v>
      </c>
      <c r="AN70" s="451" t="e">
        <v>#N/A</v>
      </c>
      <c r="AO70" s="452">
        <v>0.12</v>
      </c>
      <c r="AP70" s="380"/>
      <c r="AQ70" s="451">
        <v>-3.2972033020702671</v>
      </c>
      <c r="AR70" s="453">
        <v>-2.9322033020702669</v>
      </c>
      <c r="AS70" s="380"/>
      <c r="AT70" s="454">
        <v>7.4999999999999997E-3</v>
      </c>
      <c r="AU70" s="380"/>
      <c r="AV70" s="451">
        <v>8.0000000000000002E-3</v>
      </c>
      <c r="AW70" s="455" t="e">
        <v>#N/A</v>
      </c>
      <c r="AX70" s="456">
        <v>0.01</v>
      </c>
      <c r="AY70" s="404"/>
      <c r="AZ70" s="432">
        <v>0.95</v>
      </c>
      <c r="BA70" s="432">
        <v>0.75</v>
      </c>
      <c r="BB70" s="457">
        <v>-0.36499999999999999</v>
      </c>
      <c r="BC70" s="389"/>
      <c r="BD70" s="390" t="e">
        <v>#N/A</v>
      </c>
      <c r="BE70" s="380">
        <v>2.9973316232994534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5">
      <c r="A71" s="474">
        <v>38078</v>
      </c>
      <c r="B71" s="475">
        <v>3.1720000000000002</v>
      </c>
      <c r="C71" s="481">
        <v>-0.38</v>
      </c>
      <c r="D71" s="462">
        <v>-0.27328542052139637</v>
      </c>
      <c r="E71" s="462">
        <v>-0.31330338782587308</v>
      </c>
      <c r="F71" s="463" t="e">
        <v>#N/A</v>
      </c>
      <c r="G71" s="464" t="e">
        <v>#N/A</v>
      </c>
      <c r="H71" s="464" t="e">
        <v>#N/A</v>
      </c>
      <c r="I71" s="465" t="e">
        <v>#N/A</v>
      </c>
      <c r="J71" s="464" t="e">
        <v>#N/A</v>
      </c>
      <c r="K71" s="464" t="e">
        <v>#N/A</v>
      </c>
      <c r="L71" s="464">
        <v>0.38</v>
      </c>
      <c r="M71" s="463">
        <v>-0.38</v>
      </c>
      <c r="N71" s="464">
        <v>0.21</v>
      </c>
      <c r="O71" s="467">
        <v>7.4999999999999997E-2</v>
      </c>
      <c r="P71" s="477">
        <v>-0.3</v>
      </c>
      <c r="Q71" s="478">
        <v>0.36249999999999999</v>
      </c>
      <c r="R71" s="435">
        <v>0.32250000000000001</v>
      </c>
      <c r="S71" s="436">
        <v>0.32250000000000001</v>
      </c>
      <c r="T71" s="425">
        <v>0.4</v>
      </c>
      <c r="U71" s="426">
        <v>0.32250000000000001</v>
      </c>
      <c r="V71" s="437">
        <v>2.7920000000000003</v>
      </c>
      <c r="W71" s="437">
        <v>2.8987145794786038</v>
      </c>
      <c r="X71" s="438">
        <v>2.8586966121741271</v>
      </c>
      <c r="Y71" s="399"/>
      <c r="Z71" s="483">
        <v>0.16</v>
      </c>
      <c r="AA71" s="440">
        <v>0.1</v>
      </c>
      <c r="AB71" s="480">
        <v>4.1861196678338359</v>
      </c>
      <c r="AC71" s="442">
        <v>4.3461196678338361</v>
      </c>
      <c r="AD71" s="485">
        <v>4.2861196678338356</v>
      </c>
      <c r="AE71" s="444">
        <v>2.8720000000000003</v>
      </c>
      <c r="AF71" s="445">
        <v>2.7920000000000003</v>
      </c>
      <c r="AG71" s="446">
        <v>3.2470000000000003</v>
      </c>
      <c r="AH71" s="447">
        <v>-0.22</v>
      </c>
      <c r="AI71" s="448">
        <v>1.5818734499520399</v>
      </c>
      <c r="AJ71" s="449">
        <v>3.5168032627384001E-2</v>
      </c>
      <c r="AK71" s="449">
        <v>3.9285438174981202E-2</v>
      </c>
      <c r="AL71" s="404">
        <v>0.92418767459048923</v>
      </c>
      <c r="AM71" s="450">
        <v>0.91577796617865836</v>
      </c>
      <c r="AN71" s="451" t="e">
        <v>#N/A</v>
      </c>
      <c r="AO71" s="452">
        <v>0.124</v>
      </c>
      <c r="AP71" s="380"/>
      <c r="AQ71" s="451">
        <v>-3.2333312661621587</v>
      </c>
      <c r="AR71" s="453">
        <v>-2.8533312661621588</v>
      </c>
      <c r="AS71" s="380"/>
      <c r="AT71" s="454">
        <v>7.4999999999999997E-3</v>
      </c>
      <c r="AU71" s="380"/>
      <c r="AV71" s="451">
        <v>2.5000000000000001E-3</v>
      </c>
      <c r="AW71" s="455" t="e">
        <v>#N/A</v>
      </c>
      <c r="AX71" s="456">
        <v>-8.5000000000000006E-2</v>
      </c>
      <c r="AY71" s="404"/>
      <c r="AZ71" s="432">
        <v>0.6</v>
      </c>
      <c r="BA71" s="432">
        <v>0.4</v>
      </c>
      <c r="BB71" s="457">
        <v>-0.38</v>
      </c>
      <c r="BC71" s="389"/>
      <c r="BD71" s="390" t="e">
        <v>#N/A</v>
      </c>
      <c r="BE71" s="380">
        <v>2.7936674153043533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5">
      <c r="A72" s="474">
        <v>38108</v>
      </c>
      <c r="B72" s="475">
        <v>3.1720000000000002</v>
      </c>
      <c r="C72" s="486">
        <v>-0.38</v>
      </c>
      <c r="D72" s="462">
        <v>-0.2732187307601448</v>
      </c>
      <c r="E72" s="462">
        <v>-0.31326170672509113</v>
      </c>
      <c r="F72" s="463" t="e">
        <v>#N/A</v>
      </c>
      <c r="G72" s="464" t="e">
        <v>#N/A</v>
      </c>
      <c r="H72" s="464" t="e">
        <v>#N/A</v>
      </c>
      <c r="I72" s="465" t="e">
        <v>#N/A</v>
      </c>
      <c r="J72" s="464" t="e">
        <v>#N/A</v>
      </c>
      <c r="K72" s="464" t="e">
        <v>#N/A</v>
      </c>
      <c r="L72" s="464">
        <v>0.33</v>
      </c>
      <c r="M72" s="463">
        <v>-0.38</v>
      </c>
      <c r="N72" s="464">
        <v>0.21</v>
      </c>
      <c r="O72" s="467">
        <v>7.4999999999999997E-2</v>
      </c>
      <c r="P72" s="498">
        <v>-0.3</v>
      </c>
      <c r="Q72" s="478">
        <v>0.35749999999999998</v>
      </c>
      <c r="R72" s="435">
        <v>0.3175</v>
      </c>
      <c r="S72" s="436">
        <v>0.3175</v>
      </c>
      <c r="T72" s="425">
        <v>0.45</v>
      </c>
      <c r="U72" s="426">
        <v>0.3175</v>
      </c>
      <c r="V72" s="437">
        <v>2.7920000000000003</v>
      </c>
      <c r="W72" s="437">
        <v>2.8987812692398554</v>
      </c>
      <c r="X72" s="438">
        <v>2.858738293274909</v>
      </c>
      <c r="Y72" s="399"/>
      <c r="Z72" s="483">
        <v>0.16</v>
      </c>
      <c r="AA72" s="440">
        <v>0.1</v>
      </c>
      <c r="AB72" s="480">
        <v>4.1835052456303599</v>
      </c>
      <c r="AC72" s="442">
        <v>4.34350524563036</v>
      </c>
      <c r="AD72" s="485">
        <v>4.2835052456303595</v>
      </c>
      <c r="AE72" s="444">
        <v>2.8720000000000003</v>
      </c>
      <c r="AF72" s="445">
        <v>2.7920000000000003</v>
      </c>
      <c r="AG72" s="446">
        <v>3.2470000000000003</v>
      </c>
      <c r="AH72" s="447">
        <v>-0.22</v>
      </c>
      <c r="AI72" s="448">
        <v>1.5808854980063698</v>
      </c>
      <c r="AJ72" s="449">
        <v>3.5787336238484201E-2</v>
      </c>
      <c r="AK72" s="449">
        <v>4.0033399225377402E-2</v>
      </c>
      <c r="AL72" s="404">
        <v>0.92023182024559391</v>
      </c>
      <c r="AM72" s="450">
        <v>0.91128861151983476</v>
      </c>
      <c r="AN72" s="451" t="e">
        <v>#N/A</v>
      </c>
      <c r="AO72" s="452">
        <v>0.12</v>
      </c>
      <c r="AP72" s="380"/>
      <c r="AQ72" s="451">
        <v>-3.2332896024835471</v>
      </c>
      <c r="AR72" s="453">
        <v>-2.8532896024835472</v>
      </c>
      <c r="AS72" s="380"/>
      <c r="AT72" s="454">
        <v>7.4999999999999997E-3</v>
      </c>
      <c r="AU72" s="380"/>
      <c r="AV72" s="451">
        <v>2.5000000000000001E-3</v>
      </c>
      <c r="AW72" s="455" t="e">
        <v>#N/A</v>
      </c>
      <c r="AX72" s="456">
        <v>-8.5000000000000006E-2</v>
      </c>
      <c r="AY72" s="404"/>
      <c r="AZ72" s="432">
        <v>0.65</v>
      </c>
      <c r="BA72" s="432">
        <v>0.45</v>
      </c>
      <c r="BB72" s="457">
        <v>-0.38</v>
      </c>
      <c r="BC72" s="389"/>
      <c r="BD72" s="390" t="e">
        <v>#N/A</v>
      </c>
      <c r="BE72" s="380">
        <v>2.7936684573318731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5">
      <c r="A73" s="474">
        <v>38139</v>
      </c>
      <c r="B73" s="475">
        <v>3.2120000000000002</v>
      </c>
      <c r="C73" s="486">
        <v>-0.38</v>
      </c>
      <c r="D73" s="462">
        <v>-0.27314749373827718</v>
      </c>
      <c r="E73" s="462">
        <v>-0.3132171835864237</v>
      </c>
      <c r="F73" s="463" t="e">
        <v>#N/A</v>
      </c>
      <c r="G73" s="464" t="e">
        <v>#N/A</v>
      </c>
      <c r="H73" s="464" t="e">
        <v>#N/A</v>
      </c>
      <c r="I73" s="465" t="e">
        <v>#N/A</v>
      </c>
      <c r="J73" s="464" t="e">
        <v>#N/A</v>
      </c>
      <c r="K73" s="464" t="e">
        <v>#N/A</v>
      </c>
      <c r="L73" s="464">
        <v>0.37</v>
      </c>
      <c r="M73" s="463">
        <v>-0.38</v>
      </c>
      <c r="N73" s="464">
        <v>0.21</v>
      </c>
      <c r="O73" s="467">
        <v>7.4999999999999997E-2</v>
      </c>
      <c r="P73" s="498">
        <v>-0.3</v>
      </c>
      <c r="Q73" s="478">
        <v>0.35249999999999998</v>
      </c>
      <c r="R73" s="435">
        <v>0.3125</v>
      </c>
      <c r="S73" s="436">
        <v>0.3125</v>
      </c>
      <c r="T73" s="425">
        <v>0.45</v>
      </c>
      <c r="U73" s="426">
        <v>0.3125</v>
      </c>
      <c r="V73" s="437">
        <v>2.8320000000000003</v>
      </c>
      <c r="W73" s="437">
        <v>2.938852506261723</v>
      </c>
      <c r="X73" s="438">
        <v>2.8987828164135765</v>
      </c>
      <c r="Y73" s="411" t="s">
        <v>191</v>
      </c>
      <c r="Z73" s="483">
        <v>0.16</v>
      </c>
      <c r="AA73" s="440">
        <v>0.1</v>
      </c>
      <c r="AB73" s="480">
        <v>4.2406118101725543</v>
      </c>
      <c r="AC73" s="442">
        <v>4.4006118101725544</v>
      </c>
      <c r="AD73" s="485">
        <v>4.3406118101725539</v>
      </c>
      <c r="AE73" s="444">
        <v>2.9120000000000004</v>
      </c>
      <c r="AF73" s="445">
        <v>2.8320000000000003</v>
      </c>
      <c r="AG73" s="446">
        <v>3.2870000000000004</v>
      </c>
      <c r="AH73" s="447">
        <v>-0.22</v>
      </c>
      <c r="AI73" s="448">
        <v>1.5798315444891999</v>
      </c>
      <c r="AJ73" s="449">
        <v>3.6427283438757098E-2</v>
      </c>
      <c r="AK73" s="449">
        <v>4.08062925079773E-2</v>
      </c>
      <c r="AL73" s="404">
        <v>0.91606611921431957</v>
      </c>
      <c r="AM73" s="450">
        <v>0.90655860183700288</v>
      </c>
      <c r="AN73" s="451" t="e">
        <v>#N/A</v>
      </c>
      <c r="AO73" s="452">
        <v>0.124</v>
      </c>
      <c r="AP73" s="380"/>
      <c r="AQ73" s="451">
        <v>-3.2682450979549857</v>
      </c>
      <c r="AR73" s="453">
        <v>-2.8882450979549859</v>
      </c>
      <c r="AS73" s="380"/>
      <c r="AT73" s="454">
        <v>7.4999999999999997E-3</v>
      </c>
      <c r="AU73" s="380"/>
      <c r="AV73" s="451">
        <v>2.5000000000000001E-3</v>
      </c>
      <c r="AW73" s="455" t="e">
        <v>#N/A</v>
      </c>
      <c r="AX73" s="456">
        <v>-8.5000000000000006E-2</v>
      </c>
      <c r="AY73" s="404"/>
      <c r="AZ73" s="432">
        <v>0.65</v>
      </c>
      <c r="BA73" s="432">
        <v>0.45</v>
      </c>
      <c r="BB73" s="457">
        <v>-0.38</v>
      </c>
      <c r="BC73" s="389"/>
      <c r="BD73" s="390" t="e">
        <v>#N/A</v>
      </c>
      <c r="BE73" s="380">
        <v>2.8336695704103398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5">
      <c r="A74" s="474">
        <v>38169</v>
      </c>
      <c r="B74" s="475">
        <v>3.2570000000000001</v>
      </c>
      <c r="C74" s="486">
        <v>-0.38</v>
      </c>
      <c r="D74" s="462">
        <v>-0.2730881419496991</v>
      </c>
      <c r="E74" s="462">
        <v>-0.31318008871856229</v>
      </c>
      <c r="F74" s="463" t="e">
        <v>#N/A</v>
      </c>
      <c r="G74" s="464" t="e">
        <v>#N/A</v>
      </c>
      <c r="H74" s="464" t="e">
        <v>#N/A</v>
      </c>
      <c r="I74" s="465" t="e">
        <v>#N/A</v>
      </c>
      <c r="J74" s="464" t="e">
        <v>#N/A</v>
      </c>
      <c r="K74" s="464" t="e">
        <v>#N/A</v>
      </c>
      <c r="L74" s="464">
        <v>0.41</v>
      </c>
      <c r="M74" s="463">
        <v>-0.38</v>
      </c>
      <c r="N74" s="464">
        <v>0.21</v>
      </c>
      <c r="O74" s="467">
        <v>7.4999999999999997E-2</v>
      </c>
      <c r="P74" s="498">
        <v>-0.3</v>
      </c>
      <c r="Q74" s="478">
        <v>0.35249999999999998</v>
      </c>
      <c r="R74" s="435">
        <v>0.3125</v>
      </c>
      <c r="S74" s="436">
        <v>0.3125</v>
      </c>
      <c r="T74" s="425">
        <v>0.5</v>
      </c>
      <c r="U74" s="426">
        <v>0.3125</v>
      </c>
      <c r="V74" s="437">
        <v>2.8770000000000002</v>
      </c>
      <c r="W74" s="437">
        <v>2.983911858050301</v>
      </c>
      <c r="X74" s="438">
        <v>2.9438199112814378</v>
      </c>
      <c r="Y74" s="387">
        <v>4.5462362847636539</v>
      </c>
      <c r="Z74" s="483">
        <v>0.16</v>
      </c>
      <c r="AA74" s="440">
        <v>0.1</v>
      </c>
      <c r="AB74" s="480">
        <v>4.3056028432638973</v>
      </c>
      <c r="AC74" s="442">
        <v>4.4656028432638974</v>
      </c>
      <c r="AD74" s="485">
        <v>4.405602843263897</v>
      </c>
      <c r="AE74" s="444">
        <v>2.9570000000000003</v>
      </c>
      <c r="AF74" s="445">
        <v>2.8770000000000002</v>
      </c>
      <c r="AG74" s="446">
        <v>3.3320000000000003</v>
      </c>
      <c r="AH74" s="447">
        <v>-0.22</v>
      </c>
      <c r="AI74" s="448">
        <v>1.57895450587509</v>
      </c>
      <c r="AJ74" s="449">
        <v>3.7046587312016502E-2</v>
      </c>
      <c r="AK74" s="449">
        <v>4.15092345377173E-2</v>
      </c>
      <c r="AL74" s="404">
        <v>0.9119605260566207</v>
      </c>
      <c r="AM74" s="450">
        <v>0.90199460147664678</v>
      </c>
      <c r="AN74" s="451" t="e">
        <v>#N/A</v>
      </c>
      <c r="AO74" s="452">
        <v>0.12</v>
      </c>
      <c r="AP74" s="380"/>
      <c r="AQ74" s="451">
        <v>-3.3082080185923082</v>
      </c>
      <c r="AR74" s="453">
        <v>-2.9282080185923083</v>
      </c>
      <c r="AS74" s="380"/>
      <c r="AT74" s="454">
        <v>7.4999999999999997E-3</v>
      </c>
      <c r="AU74" s="380"/>
      <c r="AV74" s="451">
        <v>2.5000000000000001E-3</v>
      </c>
      <c r="AW74" s="455" t="e">
        <v>#N/A</v>
      </c>
      <c r="AX74" s="456">
        <v>-8.5000000000000006E-2</v>
      </c>
      <c r="AY74" s="404"/>
      <c r="AZ74" s="432">
        <v>0.7</v>
      </c>
      <c r="BA74" s="432">
        <v>0.5</v>
      </c>
      <c r="BB74" s="457">
        <v>-0.38</v>
      </c>
      <c r="BC74" s="389"/>
      <c r="BD74" s="390" t="e">
        <v>#N/A</v>
      </c>
      <c r="BE74" s="380">
        <v>2.8786704977820361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5">
      <c r="A75" s="474">
        <v>38200</v>
      </c>
      <c r="B75" s="475">
        <v>3.3069999999999999</v>
      </c>
      <c r="C75" s="486">
        <v>-0.38</v>
      </c>
      <c r="D75" s="462">
        <v>-0.27303872894421577</v>
      </c>
      <c r="E75" s="462">
        <v>-0.31314920559013482</v>
      </c>
      <c r="F75" s="463" t="e">
        <v>#N/A</v>
      </c>
      <c r="G75" s="464" t="e">
        <v>#N/A</v>
      </c>
      <c r="H75" s="464" t="e">
        <v>#N/A</v>
      </c>
      <c r="I75" s="465" t="e">
        <v>#N/A</v>
      </c>
      <c r="J75" s="464" t="e">
        <v>#N/A</v>
      </c>
      <c r="K75" s="464" t="e">
        <v>#N/A</v>
      </c>
      <c r="L75" s="464">
        <v>0.41</v>
      </c>
      <c r="M75" s="463">
        <v>-0.38</v>
      </c>
      <c r="N75" s="464">
        <v>0.21</v>
      </c>
      <c r="O75" s="467">
        <v>7.4999999999999997E-2</v>
      </c>
      <c r="P75" s="498">
        <v>-0.3</v>
      </c>
      <c r="Q75" s="478">
        <v>0.35249999999999998</v>
      </c>
      <c r="R75" s="435">
        <v>0.3125</v>
      </c>
      <c r="S75" s="436">
        <v>0.3125</v>
      </c>
      <c r="T75" s="425">
        <v>0.55000000000000004</v>
      </c>
      <c r="U75" s="426">
        <v>0.3125</v>
      </c>
      <c r="V75" s="437">
        <v>2.927</v>
      </c>
      <c r="W75" s="437">
        <v>3.0339612710557842</v>
      </c>
      <c r="X75" s="438">
        <v>2.9938507944098651</v>
      </c>
      <c r="Y75" s="387">
        <v>4.7469356585912754</v>
      </c>
      <c r="Z75" s="483">
        <v>0.16</v>
      </c>
      <c r="AA75" s="440">
        <v>0.1</v>
      </c>
      <c r="AB75" s="480">
        <v>4.3784072064341419</v>
      </c>
      <c r="AC75" s="442">
        <v>4.5384072064341421</v>
      </c>
      <c r="AD75" s="485">
        <v>4.4784072064341416</v>
      </c>
      <c r="AE75" s="444">
        <v>3.0070000000000001</v>
      </c>
      <c r="AF75" s="445">
        <v>2.927</v>
      </c>
      <c r="AG75" s="446">
        <v>3.3820000000000001</v>
      </c>
      <c r="AH75" s="447">
        <v>-0.22</v>
      </c>
      <c r="AI75" s="448">
        <v>1.5782250746811</v>
      </c>
      <c r="AJ75" s="449">
        <v>3.7686534783103499E-2</v>
      </c>
      <c r="AK75" s="449">
        <v>4.2186231809201197E-2</v>
      </c>
      <c r="AL75" s="404">
        <v>0.90764260528561991</v>
      </c>
      <c r="AM75" s="450">
        <v>0.89730914464460054</v>
      </c>
      <c r="AN75" s="451" t="e">
        <v>#N/A</v>
      </c>
      <c r="AO75" s="452">
        <v>0.12</v>
      </c>
      <c r="AP75" s="380"/>
      <c r="AQ75" s="451">
        <v>-3.3531771483726365</v>
      </c>
      <c r="AR75" s="453">
        <v>-2.9731771483726366</v>
      </c>
      <c r="AS75" s="380"/>
      <c r="AT75" s="454">
        <v>7.4999999999999997E-3</v>
      </c>
      <c r="AU75" s="380"/>
      <c r="AV75" s="451">
        <v>2.5000000000000001E-3</v>
      </c>
      <c r="AW75" s="455" t="e">
        <v>#N/A</v>
      </c>
      <c r="AX75" s="456">
        <v>-8.5000000000000006E-2</v>
      </c>
      <c r="AY75" s="404"/>
      <c r="AZ75" s="432">
        <v>0.75</v>
      </c>
      <c r="BA75" s="432">
        <v>0.55000000000000004</v>
      </c>
      <c r="BB75" s="457">
        <v>-0.38</v>
      </c>
      <c r="BC75" s="389"/>
      <c r="BD75" s="390" t="e">
        <v>#N/A</v>
      </c>
      <c r="BE75" s="380">
        <v>2.9286712698602466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5">
      <c r="A76" s="474">
        <v>38231</v>
      </c>
      <c r="B76" s="475">
        <v>3.2970000000000002</v>
      </c>
      <c r="C76" s="486">
        <v>-0.38</v>
      </c>
      <c r="D76" s="462">
        <v>-0.27298866539467292</v>
      </c>
      <c r="E76" s="462">
        <v>-0.31311791587167104</v>
      </c>
      <c r="F76" s="463" t="e">
        <v>#N/A</v>
      </c>
      <c r="G76" s="464" t="e">
        <v>#N/A</v>
      </c>
      <c r="H76" s="464" t="e">
        <v>#N/A</v>
      </c>
      <c r="I76" s="465" t="e">
        <v>#N/A</v>
      </c>
      <c r="J76" s="464" t="e">
        <v>#N/A</v>
      </c>
      <c r="K76" s="464" t="e">
        <v>#N/A</v>
      </c>
      <c r="L76" s="464">
        <v>0.36</v>
      </c>
      <c r="M76" s="463">
        <v>-0.38</v>
      </c>
      <c r="N76" s="464">
        <v>0.21</v>
      </c>
      <c r="O76" s="467">
        <v>7.4999999999999997E-2</v>
      </c>
      <c r="P76" s="498">
        <v>-0.3</v>
      </c>
      <c r="Q76" s="478">
        <v>0.35249999999999998</v>
      </c>
      <c r="R76" s="435">
        <v>0.3125</v>
      </c>
      <c r="S76" s="436">
        <v>0.3125</v>
      </c>
      <c r="T76" s="425">
        <v>0.55000000000000004</v>
      </c>
      <c r="U76" s="426">
        <v>0.3125</v>
      </c>
      <c r="V76" s="437">
        <v>2.9170000000000003</v>
      </c>
      <c r="W76" s="437">
        <v>3.0240113346053272</v>
      </c>
      <c r="X76" s="438">
        <v>2.9838820841283291</v>
      </c>
      <c r="Y76" s="387">
        <v>4.4028795891724943</v>
      </c>
      <c r="Z76" s="483">
        <v>0.16</v>
      </c>
      <c r="AA76" s="440">
        <v>0.1</v>
      </c>
      <c r="AB76" s="480">
        <v>4.3614071511333643</v>
      </c>
      <c r="AC76" s="442">
        <v>4.5214071511333644</v>
      </c>
      <c r="AD76" s="485">
        <v>4.4614071511333639</v>
      </c>
      <c r="AE76" s="444">
        <v>2.9970000000000003</v>
      </c>
      <c r="AF76" s="445">
        <v>2.9170000000000003</v>
      </c>
      <c r="AG76" s="446">
        <v>3.3720000000000003</v>
      </c>
      <c r="AH76" s="447">
        <v>-0.22</v>
      </c>
      <c r="AI76" s="448">
        <v>1.57748672720129</v>
      </c>
      <c r="AJ76" s="449">
        <v>3.8326482391754201E-2</v>
      </c>
      <c r="AK76" s="449">
        <v>4.2863229234297404E-2</v>
      </c>
      <c r="AL76" s="404">
        <v>0.90324928152501682</v>
      </c>
      <c r="AM76" s="450">
        <v>0.89254807877713649</v>
      </c>
      <c r="AN76" s="451" t="e">
        <v>#N/A</v>
      </c>
      <c r="AO76" s="452">
        <v>0.124</v>
      </c>
      <c r="AP76" s="380"/>
      <c r="AQ76" s="451">
        <v>-3.3431458717328764</v>
      </c>
      <c r="AR76" s="453">
        <v>-2.9631458717328765</v>
      </c>
      <c r="AS76" s="380"/>
      <c r="AT76" s="454">
        <v>7.4999999999999997E-3</v>
      </c>
      <c r="AU76" s="380"/>
      <c r="AV76" s="451">
        <v>2.5000000000000001E-3</v>
      </c>
      <c r="AW76" s="455" t="e">
        <v>#N/A</v>
      </c>
      <c r="AX76" s="456">
        <v>-8.5000000000000006E-2</v>
      </c>
      <c r="AY76" s="404"/>
      <c r="AZ76" s="432">
        <v>0.75</v>
      </c>
      <c r="BA76" s="432">
        <v>0.55000000000000004</v>
      </c>
      <c r="BB76" s="457">
        <v>-0.38</v>
      </c>
      <c r="BC76" s="389"/>
      <c r="BD76" s="390" t="e">
        <v>#N/A</v>
      </c>
      <c r="BE76" s="380">
        <v>2.9186720521032083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5">
      <c r="A77" s="474">
        <v>38261</v>
      </c>
      <c r="B77" s="475">
        <v>3.3170000000000002</v>
      </c>
      <c r="C77" s="486">
        <v>-0.38</v>
      </c>
      <c r="D77" s="462">
        <v>-0.2729507985327233</v>
      </c>
      <c r="E77" s="462">
        <v>-0.31309424908295247</v>
      </c>
      <c r="F77" s="463" t="e">
        <v>#N/A</v>
      </c>
      <c r="G77" s="464" t="e">
        <v>#N/A</v>
      </c>
      <c r="H77" s="464" t="e">
        <v>#N/A</v>
      </c>
      <c r="I77" s="465" t="e">
        <v>#N/A</v>
      </c>
      <c r="J77" s="464" t="e">
        <v>#N/A</v>
      </c>
      <c r="K77" s="464" t="e">
        <v>#N/A</v>
      </c>
      <c r="L77" s="464">
        <v>0.4</v>
      </c>
      <c r="M77" s="463">
        <v>-0.38</v>
      </c>
      <c r="N77" s="464">
        <v>0.21</v>
      </c>
      <c r="O77" s="467">
        <v>7.4999999999999997E-2</v>
      </c>
      <c r="P77" s="498">
        <v>-0.3</v>
      </c>
      <c r="Q77" s="478">
        <v>0.35249999999999998</v>
      </c>
      <c r="R77" s="435">
        <v>0.3125</v>
      </c>
      <c r="S77" s="436">
        <v>0.3125</v>
      </c>
      <c r="T77" s="425">
        <v>0.6</v>
      </c>
      <c r="U77" s="426">
        <v>0.3125</v>
      </c>
      <c r="V77" s="437">
        <v>2.9370000000000003</v>
      </c>
      <c r="W77" s="437">
        <v>3.0440492014672769</v>
      </c>
      <c r="X77" s="438">
        <v>3.0039057509170477</v>
      </c>
      <c r="Y77" s="391" t="s">
        <v>187</v>
      </c>
      <c r="Z77" s="483">
        <v>0.16</v>
      </c>
      <c r="AA77" s="440">
        <v>0.1</v>
      </c>
      <c r="AB77" s="480">
        <v>4.3897571729542255</v>
      </c>
      <c r="AC77" s="442">
        <v>4.5497571729542257</v>
      </c>
      <c r="AD77" s="485">
        <v>4.4897571729542252</v>
      </c>
      <c r="AE77" s="444">
        <v>3.0170000000000003</v>
      </c>
      <c r="AF77" s="445">
        <v>2.9370000000000003</v>
      </c>
      <c r="AG77" s="446">
        <v>3.3920000000000003</v>
      </c>
      <c r="AH77" s="447">
        <v>-0.22</v>
      </c>
      <c r="AI77" s="448">
        <v>1.5769287176943798</v>
      </c>
      <c r="AJ77" s="449">
        <v>3.8945786660094801E-2</v>
      </c>
      <c r="AK77" s="449">
        <v>4.3479688271708603E-2</v>
      </c>
      <c r="AL77" s="404">
        <v>0.89892714603577384</v>
      </c>
      <c r="AM77" s="450">
        <v>0.88796293641873325</v>
      </c>
      <c r="AN77" s="451" t="e">
        <v>#N/A</v>
      </c>
      <c r="AO77" s="452">
        <v>0.12</v>
      </c>
      <c r="AP77" s="380"/>
      <c r="AQ77" s="451">
        <v>-3.3631222148365754</v>
      </c>
      <c r="AR77" s="453">
        <v>-2.9831222148365755</v>
      </c>
      <c r="AS77" s="380"/>
      <c r="AT77" s="454">
        <v>7.4999999999999997E-3</v>
      </c>
      <c r="AU77" s="380"/>
      <c r="AV77" s="451">
        <v>2.5000000000000001E-3</v>
      </c>
      <c r="AW77" s="455" t="e">
        <v>#N/A</v>
      </c>
      <c r="AX77" s="456">
        <v>-8.5000000000000006E-2</v>
      </c>
      <c r="AY77" s="404"/>
      <c r="AZ77" s="432">
        <v>0.8</v>
      </c>
      <c r="BA77" s="432">
        <v>0.6</v>
      </c>
      <c r="BB77" s="457">
        <v>-0.38</v>
      </c>
      <c r="BC77" s="389"/>
      <c r="BD77" s="390" t="e">
        <v>#N/A</v>
      </c>
      <c r="BE77" s="380">
        <v>2.9386726437729265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5">
      <c r="A78" s="459">
        <v>38292</v>
      </c>
      <c r="B78" s="475">
        <v>3.464</v>
      </c>
      <c r="C78" s="495">
        <v>-0.36499999999999999</v>
      </c>
      <c r="D78" s="462">
        <v>-0.25792282381626164</v>
      </c>
      <c r="E78" s="462" t="e">
        <v>#N/A</v>
      </c>
      <c r="F78" s="463" t="e">
        <v>#N/A</v>
      </c>
      <c r="G78" s="464" t="e">
        <v>#N/A</v>
      </c>
      <c r="H78" s="464" t="e">
        <v>#N/A</v>
      </c>
      <c r="I78" s="465" t="e">
        <v>#N/A</v>
      </c>
      <c r="J78" s="464" t="e">
        <v>#N/A</v>
      </c>
      <c r="K78" s="464" t="e">
        <v>#N/A</v>
      </c>
      <c r="L78" s="464">
        <v>0.64500000000000002</v>
      </c>
      <c r="M78" s="463">
        <v>-0.24</v>
      </c>
      <c r="N78" s="464">
        <v>0.18</v>
      </c>
      <c r="O78" s="467">
        <v>0.15</v>
      </c>
      <c r="P78" s="499">
        <v>0.248</v>
      </c>
      <c r="Q78" s="478">
        <v>0.35249999999999998</v>
      </c>
      <c r="R78" s="435">
        <v>0.3125</v>
      </c>
      <c r="S78" s="436">
        <v>0.3125</v>
      </c>
      <c r="T78" s="425">
        <v>0.8</v>
      </c>
      <c r="U78" s="426">
        <v>0.3125</v>
      </c>
      <c r="V78" s="437">
        <v>3.0990000000000002</v>
      </c>
      <c r="W78" s="437">
        <v>3.2060771761837383</v>
      </c>
      <c r="X78" s="438" t="e">
        <v>#N/A</v>
      </c>
      <c r="Y78" s="387"/>
      <c r="Z78" s="439">
        <v>0.16</v>
      </c>
      <c r="AA78" s="440" t="e">
        <v>#N/A</v>
      </c>
      <c r="AB78" s="480">
        <v>4.6306787092439565</v>
      </c>
      <c r="AC78" s="442">
        <v>4.7906787092439567</v>
      </c>
      <c r="AD78" s="493" t="e">
        <v>#N/A</v>
      </c>
      <c r="AE78" s="444">
        <v>3.7119999999999997</v>
      </c>
      <c r="AF78" s="445">
        <v>3.2240000000000002</v>
      </c>
      <c r="AG78" s="446">
        <v>3.6139999999999999</v>
      </c>
      <c r="AH78" s="447">
        <v>-0.14000000000000001</v>
      </c>
      <c r="AI78" s="448">
        <v>1.57651673322365</v>
      </c>
      <c r="AJ78" s="449">
        <v>3.9585734539307402E-2</v>
      </c>
      <c r="AK78" s="449">
        <v>4.4079512375673001E-2</v>
      </c>
      <c r="AL78" s="404">
        <v>0.89438937605154645</v>
      </c>
      <c r="AM78" s="450">
        <v>0.88324969767146055</v>
      </c>
      <c r="AN78" s="451" t="e">
        <v>#N/A</v>
      </c>
      <c r="AO78" s="452">
        <v>0.124</v>
      </c>
      <c r="AP78" s="380"/>
      <c r="AQ78" s="451">
        <v>-3.3867571575135162</v>
      </c>
      <c r="AR78" s="453">
        <v>-3.021757157513516</v>
      </c>
      <c r="AS78" s="380"/>
      <c r="AT78" s="454">
        <v>7.4999999999999997E-3</v>
      </c>
      <c r="AU78" s="380"/>
      <c r="AV78" s="451">
        <v>8.0000000000000002E-3</v>
      </c>
      <c r="AW78" s="455" t="e">
        <v>#N/A</v>
      </c>
      <c r="AX78" s="456">
        <v>0.01</v>
      </c>
      <c r="AY78" s="404"/>
      <c r="AZ78" s="432">
        <v>1</v>
      </c>
      <c r="BA78" s="432">
        <v>0.8</v>
      </c>
      <c r="BB78" s="457">
        <v>-0.36499999999999999</v>
      </c>
      <c r="BC78" s="389"/>
      <c r="BD78" s="390" t="e">
        <v>#N/A</v>
      </c>
      <c r="BE78" s="380">
        <v>3.104353858809187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5">
      <c r="A79" s="474">
        <v>38322</v>
      </c>
      <c r="B79" s="475">
        <v>3.6020000000000003</v>
      </c>
      <c r="C79" s="497">
        <v>-0.36499999999999999</v>
      </c>
      <c r="D79" s="462">
        <v>-0.25789644085397212</v>
      </c>
      <c r="E79" s="462" t="e">
        <v>#N/A</v>
      </c>
      <c r="F79" s="463" t="e">
        <v>#N/A</v>
      </c>
      <c r="G79" s="464" t="e">
        <v>#N/A</v>
      </c>
      <c r="H79" s="464" t="e">
        <v>#N/A</v>
      </c>
      <c r="I79" s="465" t="e">
        <v>#N/A</v>
      </c>
      <c r="J79" s="464" t="e">
        <v>#N/A</v>
      </c>
      <c r="K79" s="464" t="e">
        <v>#N/A</v>
      </c>
      <c r="L79" s="464">
        <v>0.9</v>
      </c>
      <c r="M79" s="463">
        <v>-0.24</v>
      </c>
      <c r="N79" s="464">
        <v>0.18</v>
      </c>
      <c r="O79" s="467">
        <v>0.15</v>
      </c>
      <c r="P79" s="499">
        <v>0.308</v>
      </c>
      <c r="Q79" s="478">
        <v>0.35249999999999998</v>
      </c>
      <c r="R79" s="435">
        <v>0.3125</v>
      </c>
      <c r="S79" s="436">
        <v>0.3125</v>
      </c>
      <c r="T79" s="425">
        <v>1</v>
      </c>
      <c r="U79" s="426">
        <v>0.3125</v>
      </c>
      <c r="V79" s="437">
        <v>3.2370000000000001</v>
      </c>
      <c r="W79" s="437">
        <v>3.3441035591460282</v>
      </c>
      <c r="X79" s="438" t="e">
        <v>#N/A</v>
      </c>
      <c r="Y79" s="391" t="s">
        <v>185</v>
      </c>
      <c r="Z79" s="439">
        <v>0.16</v>
      </c>
      <c r="AA79" s="440" t="e">
        <v>#N/A</v>
      </c>
      <c r="AB79" s="480">
        <v>4.8356936420185166</v>
      </c>
      <c r="AC79" s="442">
        <v>4.9956936420185167</v>
      </c>
      <c r="AD79" s="493" t="e">
        <v>#N/A</v>
      </c>
      <c r="AE79" s="444">
        <v>3.91</v>
      </c>
      <c r="AF79" s="445">
        <v>3.3620000000000001</v>
      </c>
      <c r="AG79" s="446">
        <v>3.7520000000000002</v>
      </c>
      <c r="AH79" s="447">
        <v>-0.14000000000000001</v>
      </c>
      <c r="AI79" s="448">
        <v>1.5761283877582599</v>
      </c>
      <c r="AJ79" s="449">
        <v>4.0205039069401802E-2</v>
      </c>
      <c r="AK79" s="449">
        <v>4.4659987429703105E-2</v>
      </c>
      <c r="AL79" s="404">
        <v>0.88993000837160996</v>
      </c>
      <c r="AM79" s="450">
        <v>0.87862938443525695</v>
      </c>
      <c r="AN79" s="451" t="e">
        <v>#N/A</v>
      </c>
      <c r="AO79" s="452">
        <v>0.12</v>
      </c>
      <c r="AP79" s="380"/>
      <c r="AQ79" s="451">
        <v>-3.524762561634009</v>
      </c>
      <c r="AR79" s="453">
        <v>-3.1597625616340093</v>
      </c>
      <c r="AS79" s="380"/>
      <c r="AT79" s="454">
        <v>7.4999999999999997E-3</v>
      </c>
      <c r="AU79" s="380"/>
      <c r="AV79" s="451">
        <v>8.0000000000000002E-3</v>
      </c>
      <c r="AW79" s="455" t="e">
        <v>#N/A</v>
      </c>
      <c r="AX79" s="456">
        <v>0.01</v>
      </c>
      <c r="AY79" s="404"/>
      <c r="AZ79" s="432">
        <v>1.2</v>
      </c>
      <c r="BA79" s="432">
        <v>1</v>
      </c>
      <c r="BB79" s="457">
        <v>-0.36499999999999999</v>
      </c>
      <c r="BC79" s="389"/>
      <c r="BD79" s="390" t="e">
        <v>#N/A</v>
      </c>
      <c r="BE79" s="380">
        <v>3.2423551779573017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5">
      <c r="A80" s="474">
        <v>38353</v>
      </c>
      <c r="B80" s="475">
        <v>3.6475</v>
      </c>
      <c r="C80" s="497">
        <v>-0.36499999999999999</v>
      </c>
      <c r="D80" s="462">
        <v>-0.2578699684644552</v>
      </c>
      <c r="E80" s="462" t="e">
        <v>#N/A</v>
      </c>
      <c r="F80" s="463" t="e">
        <v>#N/A</v>
      </c>
      <c r="G80" s="464" t="e">
        <v>#N/A</v>
      </c>
      <c r="H80" s="464" t="e">
        <v>#N/A</v>
      </c>
      <c r="I80" s="465" t="e">
        <v>#N/A</v>
      </c>
      <c r="J80" s="464" t="e">
        <v>#N/A</v>
      </c>
      <c r="K80" s="464" t="e">
        <v>#N/A</v>
      </c>
      <c r="L80" s="464">
        <v>1.5349999999999999</v>
      </c>
      <c r="M80" s="463">
        <v>-0.24</v>
      </c>
      <c r="N80" s="464">
        <v>0.18</v>
      </c>
      <c r="O80" s="467">
        <v>0.15</v>
      </c>
      <c r="P80" s="499">
        <v>0.378</v>
      </c>
      <c r="Q80" s="478">
        <v>0.35749999999999998</v>
      </c>
      <c r="R80" s="435">
        <v>0.3175</v>
      </c>
      <c r="S80" s="436">
        <v>0.3175</v>
      </c>
      <c r="T80" s="425">
        <v>1</v>
      </c>
      <c r="U80" s="426">
        <v>0.3175</v>
      </c>
      <c r="V80" s="437">
        <v>3.2825000000000002</v>
      </c>
      <c r="W80" s="437">
        <v>3.3896300315355448</v>
      </c>
      <c r="X80" s="438" t="e">
        <v>#N/A</v>
      </c>
      <c r="Y80" s="387"/>
      <c r="Z80" s="439">
        <v>0.16</v>
      </c>
      <c r="AA80" s="440" t="e">
        <v>#N/A</v>
      </c>
      <c r="AB80" s="480">
        <v>4.902453518141102</v>
      </c>
      <c r="AC80" s="442">
        <v>5.0624535181411021</v>
      </c>
      <c r="AD80" s="493" t="e">
        <v>#N/A</v>
      </c>
      <c r="AE80" s="444">
        <v>4.0255000000000001</v>
      </c>
      <c r="AF80" s="445">
        <v>3.4075000000000002</v>
      </c>
      <c r="AG80" s="446">
        <v>3.7974999999999999</v>
      </c>
      <c r="AH80" s="447">
        <v>-0.14000000000000001</v>
      </c>
      <c r="AI80" s="448">
        <v>1.57573891821352</v>
      </c>
      <c r="AJ80" s="449">
        <v>4.0820504478573202E-2</v>
      </c>
      <c r="AK80" s="449">
        <v>4.5235029736554903E-2</v>
      </c>
      <c r="AL80" s="404">
        <v>0.88531712759882519</v>
      </c>
      <c r="AM80" s="450">
        <v>0.87385909102886183</v>
      </c>
      <c r="AN80" s="451" t="e">
        <v>#N/A</v>
      </c>
      <c r="AO80" s="452">
        <v>0.12</v>
      </c>
      <c r="AP80" s="380"/>
      <c r="AQ80" s="451">
        <v>-3.5902657386279637</v>
      </c>
      <c r="AR80" s="453">
        <v>-3.2252657386279635</v>
      </c>
      <c r="AS80" s="380"/>
      <c r="AT80" s="454">
        <v>7.4999999999999997E-3</v>
      </c>
      <c r="AU80" s="380"/>
      <c r="AV80" s="451">
        <v>8.0000000000000002E-3</v>
      </c>
      <c r="AW80" s="455" t="e">
        <v>#N/A</v>
      </c>
      <c r="AX80" s="456">
        <v>0.01</v>
      </c>
      <c r="AY80" s="404"/>
      <c r="AZ80" s="432">
        <v>1.2</v>
      </c>
      <c r="BA80" s="432">
        <v>1</v>
      </c>
      <c r="BB80" s="457">
        <v>-0.36499999999999999</v>
      </c>
      <c r="BC80" s="389"/>
      <c r="BD80" s="390" t="e">
        <v>#N/A</v>
      </c>
      <c r="BE80" s="380">
        <v>3.2878565015767771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5">
      <c r="A81" s="474">
        <v>38384</v>
      </c>
      <c r="B81" s="475">
        <v>3.5595000000000003</v>
      </c>
      <c r="C81" s="497">
        <v>-0.36499999999999999</v>
      </c>
      <c r="D81" s="462">
        <v>-0.25777647812036264</v>
      </c>
      <c r="E81" s="462" t="e">
        <v>#N/A</v>
      </c>
      <c r="F81" s="463" t="e">
        <v>#N/A</v>
      </c>
      <c r="G81" s="464" t="e">
        <v>#N/A</v>
      </c>
      <c r="H81" s="464" t="e">
        <v>#N/A</v>
      </c>
      <c r="I81" s="465" t="e">
        <v>#N/A</v>
      </c>
      <c r="J81" s="464" t="e">
        <v>#N/A</v>
      </c>
      <c r="K81" s="464" t="e">
        <v>#N/A</v>
      </c>
      <c r="L81" s="464">
        <v>1.5349999999999999</v>
      </c>
      <c r="M81" s="463">
        <v>-0.24</v>
      </c>
      <c r="N81" s="464">
        <v>0.18</v>
      </c>
      <c r="O81" s="467">
        <v>0.15</v>
      </c>
      <c r="P81" s="499">
        <v>0.248</v>
      </c>
      <c r="Q81" s="478">
        <v>0.35499999999999998</v>
      </c>
      <c r="R81" s="435">
        <v>0.315</v>
      </c>
      <c r="S81" s="436">
        <v>0.315</v>
      </c>
      <c r="T81" s="425">
        <v>1</v>
      </c>
      <c r="U81" s="426">
        <v>0.315</v>
      </c>
      <c r="V81" s="437">
        <v>3.1945000000000006</v>
      </c>
      <c r="W81" s="437">
        <v>3.3017235218796377</v>
      </c>
      <c r="X81" s="438" t="e">
        <v>#N/A</v>
      </c>
      <c r="Y81" s="399"/>
      <c r="Z81" s="439">
        <v>0.16</v>
      </c>
      <c r="AA81" s="440" t="e">
        <v>#N/A</v>
      </c>
      <c r="AB81" s="480">
        <v>4.7668644998786354</v>
      </c>
      <c r="AC81" s="442">
        <v>4.9268644998786355</v>
      </c>
      <c r="AD81" s="493" t="e">
        <v>#N/A</v>
      </c>
      <c r="AE81" s="444">
        <v>3.8075000000000001</v>
      </c>
      <c r="AF81" s="445">
        <v>3.3195000000000006</v>
      </c>
      <c r="AG81" s="446">
        <v>3.7095000000000002</v>
      </c>
      <c r="AH81" s="447">
        <v>-0.14000000000000001</v>
      </c>
      <c r="AI81" s="448">
        <v>1.5743649997758498</v>
      </c>
      <c r="AJ81" s="449">
        <v>4.1207464399905198E-2</v>
      </c>
      <c r="AK81" s="449">
        <v>4.57896634162962E-2</v>
      </c>
      <c r="AL81" s="404">
        <v>0.88124972387745293</v>
      </c>
      <c r="AM81" s="450">
        <v>0.86908589409596226</v>
      </c>
      <c r="AN81" s="451" t="e">
        <v>#N/A</v>
      </c>
      <c r="AO81" s="452">
        <v>0.13300000000000001</v>
      </c>
      <c r="AP81" s="380"/>
      <c r="AQ81" s="451">
        <v>-3.502266720067019</v>
      </c>
      <c r="AR81" s="453">
        <v>-3.1372667200670188</v>
      </c>
      <c r="AS81" s="380"/>
      <c r="AT81" s="454">
        <v>7.4999999999999997E-3</v>
      </c>
      <c r="AU81" s="380"/>
      <c r="AV81" s="451">
        <v>8.0000000000000002E-3</v>
      </c>
      <c r="AW81" s="455" t="e">
        <v>#N/A</v>
      </c>
      <c r="AX81" s="456">
        <v>0.01</v>
      </c>
      <c r="AY81" s="404"/>
      <c r="AZ81" s="432">
        <v>1.2</v>
      </c>
      <c r="BA81" s="432">
        <v>1</v>
      </c>
      <c r="BB81" s="457">
        <v>-0.36499999999999999</v>
      </c>
      <c r="BC81" s="389"/>
      <c r="BD81" s="390" t="e">
        <v>#N/A</v>
      </c>
      <c r="BE81" s="380">
        <v>3.1998611760939824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5">
      <c r="A82" s="474">
        <v>38412</v>
      </c>
      <c r="B82" s="475">
        <v>3.4495</v>
      </c>
      <c r="C82" s="497">
        <v>-0.36499999999999999</v>
      </c>
      <c r="D82" s="462">
        <v>-0.25768943337304417</v>
      </c>
      <c r="E82" s="462" t="e">
        <v>#N/A</v>
      </c>
      <c r="F82" s="463" t="e">
        <v>#N/A</v>
      </c>
      <c r="G82" s="464" t="e">
        <v>#N/A</v>
      </c>
      <c r="H82" s="464" t="e">
        <v>#N/A</v>
      </c>
      <c r="I82" s="465" t="e">
        <v>#N/A</v>
      </c>
      <c r="J82" s="464" t="e">
        <v>#N/A</v>
      </c>
      <c r="K82" s="464" t="e">
        <v>#N/A</v>
      </c>
      <c r="L82" s="464">
        <v>0.63500000000000001</v>
      </c>
      <c r="M82" s="463">
        <v>-0.24</v>
      </c>
      <c r="N82" s="464">
        <v>0.18</v>
      </c>
      <c r="O82" s="467">
        <v>0.15</v>
      </c>
      <c r="P82" s="499">
        <v>6.8000000000000005E-2</v>
      </c>
      <c r="Q82" s="478">
        <v>0.34499999999999997</v>
      </c>
      <c r="R82" s="435">
        <v>0.30499999999999999</v>
      </c>
      <c r="S82" s="436">
        <v>0.30499999999999999</v>
      </c>
      <c r="T82" s="425">
        <v>0.75</v>
      </c>
      <c r="U82" s="426">
        <v>0.30499999999999999</v>
      </c>
      <c r="V82" s="437">
        <v>3.0845000000000002</v>
      </c>
      <c r="W82" s="437">
        <v>3.1918105666269558</v>
      </c>
      <c r="X82" s="438" t="e">
        <v>#N/A</v>
      </c>
      <c r="Y82" s="399"/>
      <c r="Z82" s="439">
        <v>0.16</v>
      </c>
      <c r="AA82" s="440" t="e">
        <v>#N/A</v>
      </c>
      <c r="AB82" s="480">
        <v>4.5989879236741649</v>
      </c>
      <c r="AC82" s="442">
        <v>4.758987923674165</v>
      </c>
      <c r="AD82" s="493" t="e">
        <v>#N/A</v>
      </c>
      <c r="AE82" s="444">
        <v>3.5175000000000001</v>
      </c>
      <c r="AF82" s="445">
        <v>3.2095000000000002</v>
      </c>
      <c r="AG82" s="446">
        <v>3.5994999999999999</v>
      </c>
      <c r="AH82" s="447">
        <v>-0.14000000000000001</v>
      </c>
      <c r="AI82" s="448">
        <v>1.5730879568163298</v>
      </c>
      <c r="AJ82" s="449">
        <v>4.1556976630072295E-2</v>
      </c>
      <c r="AK82" s="449">
        <v>4.6290622957428695E-2</v>
      </c>
      <c r="AL82" s="404">
        <v>0.87754362610100189</v>
      </c>
      <c r="AM82" s="450">
        <v>0.86472895878252265</v>
      </c>
      <c r="AN82" s="451" t="e">
        <v>#N/A</v>
      </c>
      <c r="AO82" s="452">
        <v>0.12</v>
      </c>
      <c r="AP82" s="380"/>
      <c r="AQ82" s="451">
        <v>-3.3872672831737898</v>
      </c>
      <c r="AR82" s="453">
        <v>-3.0222672831737896</v>
      </c>
      <c r="AS82" s="380"/>
      <c r="AT82" s="454">
        <v>7.4999999999999997E-3</v>
      </c>
      <c r="AU82" s="380"/>
      <c r="AV82" s="451">
        <v>8.0000000000000002E-3</v>
      </c>
      <c r="AW82" s="455" t="e">
        <v>#N/A</v>
      </c>
      <c r="AX82" s="456">
        <v>0.01</v>
      </c>
      <c r="AY82" s="404"/>
      <c r="AZ82" s="432">
        <v>0.95</v>
      </c>
      <c r="BA82" s="432">
        <v>0.75</v>
      </c>
      <c r="BB82" s="457">
        <v>-0.36499999999999999</v>
      </c>
      <c r="BC82" s="389"/>
      <c r="BD82" s="390" t="e">
        <v>#N/A</v>
      </c>
      <c r="BE82" s="380">
        <v>3.0898655283313481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5">
      <c r="A83" s="474">
        <v>38443</v>
      </c>
      <c r="B83" s="475">
        <v>3.2645</v>
      </c>
      <c r="C83" s="481">
        <v>-0.38</v>
      </c>
      <c r="D83" s="462">
        <v>-0.27260838168063506</v>
      </c>
      <c r="E83" s="462">
        <v>-0.31288023855039748</v>
      </c>
      <c r="F83" s="463" t="e">
        <v>#N/A</v>
      </c>
      <c r="G83" s="464" t="e">
        <v>#N/A</v>
      </c>
      <c r="H83" s="464" t="e">
        <v>#N/A</v>
      </c>
      <c r="I83" s="465" t="e">
        <v>#N/A</v>
      </c>
      <c r="J83" s="464" t="e">
        <v>#N/A</v>
      </c>
      <c r="K83" s="464" t="e">
        <v>#N/A</v>
      </c>
      <c r="L83" s="464">
        <v>0.38</v>
      </c>
      <c r="M83" s="463">
        <v>-0.36</v>
      </c>
      <c r="N83" s="464">
        <v>0.22</v>
      </c>
      <c r="O83" s="467">
        <v>0.06</v>
      </c>
      <c r="P83" s="500">
        <v>-0.25</v>
      </c>
      <c r="Q83" s="478">
        <v>0.33500000000000002</v>
      </c>
      <c r="R83" s="435">
        <v>0.29499999999999998</v>
      </c>
      <c r="S83" s="436">
        <v>0.29499999999999998</v>
      </c>
      <c r="T83" s="425">
        <v>0.4</v>
      </c>
      <c r="U83" s="426">
        <v>0.29499999999999998</v>
      </c>
      <c r="V83" s="437">
        <v>2.8845000000000001</v>
      </c>
      <c r="W83" s="437">
        <v>2.9918916183193649</v>
      </c>
      <c r="X83" s="438">
        <v>2.9516197614496025</v>
      </c>
      <c r="Y83" s="399"/>
      <c r="Z83" s="439">
        <v>0.16</v>
      </c>
      <c r="AA83" s="440">
        <v>0.1</v>
      </c>
      <c r="AB83" s="480">
        <v>4.2975420914835061</v>
      </c>
      <c r="AC83" s="442">
        <v>4.4575420914835062</v>
      </c>
      <c r="AD83" s="485">
        <v>4.3975420914835057</v>
      </c>
      <c r="AE83" s="444">
        <v>3.0145</v>
      </c>
      <c r="AF83" s="445">
        <v>2.9045000000000001</v>
      </c>
      <c r="AG83" s="446">
        <v>3.3245</v>
      </c>
      <c r="AH83" s="447">
        <v>-0.2</v>
      </c>
      <c r="AI83" s="448">
        <v>1.5719006999036997</v>
      </c>
      <c r="AJ83" s="449">
        <v>4.1943936646958106E-2</v>
      </c>
      <c r="AK83" s="449">
        <v>4.6792055672952401E-2</v>
      </c>
      <c r="AL83" s="404">
        <v>0.87340532987891417</v>
      </c>
      <c r="AM83" s="450">
        <v>0.8600015342873254</v>
      </c>
      <c r="AN83" s="451" t="e">
        <v>#N/A</v>
      </c>
      <c r="AO83" s="452">
        <v>0.124</v>
      </c>
      <c r="AP83" s="380"/>
      <c r="AQ83" s="451">
        <v>-3.325408293757703</v>
      </c>
      <c r="AR83" s="453">
        <v>-2.9454082937577031</v>
      </c>
      <c r="AS83" s="380"/>
      <c r="AT83" s="454">
        <v>7.4999999999999997E-3</v>
      </c>
      <c r="AU83" s="380"/>
      <c r="AV83" s="451">
        <v>2.5000000000000001E-3</v>
      </c>
      <c r="AW83" s="455" t="e">
        <v>#N/A</v>
      </c>
      <c r="AX83" s="456">
        <v>-8.5000000000000006E-2</v>
      </c>
      <c r="AY83" s="404"/>
      <c r="AZ83" s="432">
        <v>0.6</v>
      </c>
      <c r="BA83" s="432">
        <v>0.4</v>
      </c>
      <c r="BB83" s="457">
        <v>-0.38</v>
      </c>
      <c r="BC83" s="389"/>
      <c r="BD83" s="390" t="e">
        <v>#N/A</v>
      </c>
      <c r="BE83" s="380">
        <v>2.88617799403624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5">
      <c r="A84" s="474">
        <v>38473</v>
      </c>
      <c r="B84" s="475">
        <v>3.2645</v>
      </c>
      <c r="C84" s="486">
        <v>-0.38</v>
      </c>
      <c r="D84" s="462">
        <v>-0.27254383909934754</v>
      </c>
      <c r="E84" s="462">
        <v>-0.31283989943709267</v>
      </c>
      <c r="F84" s="463" t="e">
        <v>#N/A</v>
      </c>
      <c r="G84" s="464" t="e">
        <v>#N/A</v>
      </c>
      <c r="H84" s="464" t="e">
        <v>#N/A</v>
      </c>
      <c r="I84" s="465" t="e">
        <v>#N/A</v>
      </c>
      <c r="J84" s="464" t="e">
        <v>#N/A</v>
      </c>
      <c r="K84" s="464" t="e">
        <v>#N/A</v>
      </c>
      <c r="L84" s="464">
        <v>0.33</v>
      </c>
      <c r="M84" s="463">
        <v>-0.36</v>
      </c>
      <c r="N84" s="464">
        <v>0.22</v>
      </c>
      <c r="O84" s="467">
        <v>0.06</v>
      </c>
      <c r="P84" s="501">
        <v>-0.25</v>
      </c>
      <c r="Q84" s="478">
        <v>0.32750000000000001</v>
      </c>
      <c r="R84" s="435">
        <v>0.28749999999999998</v>
      </c>
      <c r="S84" s="436">
        <v>0.28749999999999998</v>
      </c>
      <c r="T84" s="425">
        <v>0.45</v>
      </c>
      <c r="U84" s="426">
        <v>0.28749999999999998</v>
      </c>
      <c r="V84" s="437">
        <v>2.8845000000000001</v>
      </c>
      <c r="W84" s="437">
        <v>2.9919561609006524</v>
      </c>
      <c r="X84" s="438">
        <v>2.9516601005629073</v>
      </c>
      <c r="Y84" s="399"/>
      <c r="Z84" s="439">
        <v>0.16</v>
      </c>
      <c r="AA84" s="440">
        <v>0.1</v>
      </c>
      <c r="AB84" s="480">
        <v>4.294960811290232</v>
      </c>
      <c r="AC84" s="442">
        <v>4.4549608112902321</v>
      </c>
      <c r="AD84" s="485">
        <v>4.3949608112902316</v>
      </c>
      <c r="AE84" s="444">
        <v>3.0145</v>
      </c>
      <c r="AF84" s="445">
        <v>2.9045000000000001</v>
      </c>
      <c r="AG84" s="446">
        <v>3.3245</v>
      </c>
      <c r="AH84" s="447">
        <v>-0.2</v>
      </c>
      <c r="AI84" s="448">
        <v>1.57095655181717</v>
      </c>
      <c r="AJ84" s="449">
        <v>4.2318414130444001E-2</v>
      </c>
      <c r="AK84" s="449">
        <v>4.7232110185394298E-2</v>
      </c>
      <c r="AL84" s="404">
        <v>0.86936604687183661</v>
      </c>
      <c r="AM84" s="450">
        <v>0.85551007721166672</v>
      </c>
      <c r="AN84" s="451" t="e">
        <v>#N/A</v>
      </c>
      <c r="AO84" s="452">
        <v>0.12</v>
      </c>
      <c r="AP84" s="380"/>
      <c r="AQ84" s="451">
        <v>-3.325367971505635</v>
      </c>
      <c r="AR84" s="453">
        <v>-2.9453679715056351</v>
      </c>
      <c r="AS84" s="380"/>
      <c r="AT84" s="454">
        <v>7.4999999999999997E-3</v>
      </c>
      <c r="AU84" s="380"/>
      <c r="AV84" s="451">
        <v>2.5000000000000001E-3</v>
      </c>
      <c r="AW84" s="455" t="e">
        <v>#N/A</v>
      </c>
      <c r="AX84" s="456">
        <v>-8.5000000000000006E-2</v>
      </c>
      <c r="AY84" s="404"/>
      <c r="AZ84" s="432">
        <v>0.65</v>
      </c>
      <c r="BA84" s="432">
        <v>0.45</v>
      </c>
      <c r="BB84" s="457">
        <v>-0.38</v>
      </c>
      <c r="BC84" s="389"/>
      <c r="BD84" s="390" t="e">
        <v>#N/A</v>
      </c>
      <c r="BE84" s="380">
        <v>2.8861790025140728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5">
      <c r="A85" s="474">
        <v>38504</v>
      </c>
      <c r="B85" s="475">
        <v>3.3045</v>
      </c>
      <c r="C85" s="486">
        <v>-0.38</v>
      </c>
      <c r="D85" s="462">
        <v>-0.27247594141366926</v>
      </c>
      <c r="E85" s="462">
        <v>-0.31279746338354375</v>
      </c>
      <c r="F85" s="463" t="e">
        <v>#N/A</v>
      </c>
      <c r="G85" s="464" t="e">
        <v>#N/A</v>
      </c>
      <c r="H85" s="464" t="e">
        <v>#N/A</v>
      </c>
      <c r="I85" s="465" t="e">
        <v>#N/A</v>
      </c>
      <c r="J85" s="464" t="e">
        <v>#N/A</v>
      </c>
      <c r="K85" s="464" t="e">
        <v>#N/A</v>
      </c>
      <c r="L85" s="464">
        <v>0.37</v>
      </c>
      <c r="M85" s="463">
        <v>-0.36</v>
      </c>
      <c r="N85" s="464">
        <v>0.22</v>
      </c>
      <c r="O85" s="467">
        <v>0.06</v>
      </c>
      <c r="P85" s="501">
        <v>-0.25</v>
      </c>
      <c r="Q85" s="478">
        <v>0.32750000000000001</v>
      </c>
      <c r="R85" s="435">
        <v>0.28749999999999998</v>
      </c>
      <c r="S85" s="436">
        <v>0.28749999999999998</v>
      </c>
      <c r="T85" s="425">
        <v>0.45</v>
      </c>
      <c r="U85" s="426">
        <v>0.28749999999999998</v>
      </c>
      <c r="V85" s="437">
        <v>2.9245000000000001</v>
      </c>
      <c r="W85" s="437">
        <v>3.0320240585863307</v>
      </c>
      <c r="X85" s="438">
        <v>2.9917025366164562</v>
      </c>
      <c r="Y85" s="411" t="s">
        <v>192</v>
      </c>
      <c r="Z85" s="439">
        <v>0.16</v>
      </c>
      <c r="AA85" s="440">
        <v>0.1</v>
      </c>
      <c r="AB85" s="480">
        <v>4.3517702563683081</v>
      </c>
      <c r="AC85" s="442">
        <v>4.5117702563683082</v>
      </c>
      <c r="AD85" s="485">
        <v>4.4517702563683077</v>
      </c>
      <c r="AE85" s="444">
        <v>3.0545</v>
      </c>
      <c r="AF85" s="445">
        <v>2.9445000000000001</v>
      </c>
      <c r="AG85" s="446">
        <v>3.3645</v>
      </c>
      <c r="AH85" s="447">
        <v>-0.2</v>
      </c>
      <c r="AI85" s="448">
        <v>1.56996454765017</v>
      </c>
      <c r="AJ85" s="449">
        <v>4.2705374246086301E-2</v>
      </c>
      <c r="AK85" s="449">
        <v>4.7686833249600498E-2</v>
      </c>
      <c r="AL85" s="404">
        <v>0.86515719486288301</v>
      </c>
      <c r="AM85" s="450">
        <v>0.8508306966168846</v>
      </c>
      <c r="AN85" s="451" t="e">
        <v>#N/A</v>
      </c>
      <c r="AO85" s="452">
        <v>0.124</v>
      </c>
      <c r="AP85" s="380"/>
      <c r="AQ85" s="451">
        <v>-3.3603255531898166</v>
      </c>
      <c r="AR85" s="453">
        <v>-2.9803255531898167</v>
      </c>
      <c r="AS85" s="380"/>
      <c r="AT85" s="454">
        <v>7.4999999999999997E-3</v>
      </c>
      <c r="AU85" s="380"/>
      <c r="AV85" s="451">
        <v>2.5000000000000001E-3</v>
      </c>
      <c r="AW85" s="455" t="e">
        <v>#N/A</v>
      </c>
      <c r="AX85" s="456">
        <v>-8.5000000000000006E-2</v>
      </c>
      <c r="AY85" s="404"/>
      <c r="AZ85" s="432">
        <v>0.65</v>
      </c>
      <c r="BA85" s="432">
        <v>0.45</v>
      </c>
      <c r="BB85" s="457">
        <v>-0.38</v>
      </c>
      <c r="BC85" s="389"/>
      <c r="BD85" s="390" t="e">
        <v>#N/A</v>
      </c>
      <c r="BE85" s="380">
        <v>2.9261800634154116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5">
      <c r="A86" s="474">
        <v>38534</v>
      </c>
      <c r="B86" s="475">
        <v>3.3495000000000004</v>
      </c>
      <c r="C86" s="486">
        <v>-0.38</v>
      </c>
      <c r="D86" s="462">
        <v>-0.27241818088251657</v>
      </c>
      <c r="E86" s="462">
        <v>-0.31276136305157332</v>
      </c>
      <c r="F86" s="463" t="e">
        <v>#N/A</v>
      </c>
      <c r="G86" s="464" t="e">
        <v>#N/A</v>
      </c>
      <c r="H86" s="464" t="e">
        <v>#N/A</v>
      </c>
      <c r="I86" s="465" t="e">
        <v>#N/A</v>
      </c>
      <c r="J86" s="464" t="e">
        <v>#N/A</v>
      </c>
      <c r="K86" s="464" t="e">
        <v>#N/A</v>
      </c>
      <c r="L86" s="464">
        <v>0.41</v>
      </c>
      <c r="M86" s="463">
        <v>-0.36</v>
      </c>
      <c r="N86" s="464">
        <v>0.22</v>
      </c>
      <c r="O86" s="467">
        <v>0.06</v>
      </c>
      <c r="P86" s="501">
        <v>-0.25</v>
      </c>
      <c r="Q86" s="478">
        <v>0.32250000000000001</v>
      </c>
      <c r="R86" s="435">
        <v>0.28249999999999997</v>
      </c>
      <c r="S86" s="436">
        <v>0.28249999999999997</v>
      </c>
      <c r="T86" s="425">
        <v>0.5</v>
      </c>
      <c r="U86" s="426">
        <v>0.28249999999999997</v>
      </c>
      <c r="V86" s="437">
        <v>2.9695000000000005</v>
      </c>
      <c r="W86" s="437">
        <v>3.0770818191174838</v>
      </c>
      <c r="X86" s="438">
        <v>3.0367386369484271</v>
      </c>
      <c r="Y86" s="387">
        <v>4.6637829001388171</v>
      </c>
      <c r="Z86" s="439">
        <v>0.16</v>
      </c>
      <c r="AA86" s="440">
        <v>0.1</v>
      </c>
      <c r="AB86" s="480">
        <v>4.4163596033001626</v>
      </c>
      <c r="AC86" s="442">
        <v>4.5763596033001628</v>
      </c>
      <c r="AD86" s="485">
        <v>4.5163596033001623</v>
      </c>
      <c r="AE86" s="444">
        <v>3.0995000000000004</v>
      </c>
      <c r="AF86" s="445">
        <v>2.9895000000000005</v>
      </c>
      <c r="AG86" s="446">
        <v>3.4095000000000004</v>
      </c>
      <c r="AH86" s="447">
        <v>-0.2</v>
      </c>
      <c r="AI86" s="448">
        <v>1.5691216358375</v>
      </c>
      <c r="AJ86" s="449">
        <v>4.3079851825126102E-2</v>
      </c>
      <c r="AK86" s="449">
        <v>4.81021740767624E-2</v>
      </c>
      <c r="AL86" s="404">
        <v>0.8610509887615071</v>
      </c>
      <c r="AM86" s="450">
        <v>0.84633784516722343</v>
      </c>
      <c r="AN86" s="451" t="e">
        <v>#N/A</v>
      </c>
      <c r="AO86" s="452">
        <v>0.12</v>
      </c>
      <c r="AP86" s="380"/>
      <c r="AQ86" s="451">
        <v>-3.4002894679473261</v>
      </c>
      <c r="AR86" s="453">
        <v>-3.0202894679473262</v>
      </c>
      <c r="AS86" s="380"/>
      <c r="AT86" s="454">
        <v>7.4999999999999997E-3</v>
      </c>
      <c r="AU86" s="380"/>
      <c r="AV86" s="451">
        <v>2.5000000000000001E-3</v>
      </c>
      <c r="AW86" s="455" t="e">
        <v>#N/A</v>
      </c>
      <c r="AX86" s="456">
        <v>-8.5000000000000006E-2</v>
      </c>
      <c r="AY86" s="404"/>
      <c r="AZ86" s="432">
        <v>0.7</v>
      </c>
      <c r="BA86" s="432">
        <v>0.5</v>
      </c>
      <c r="BB86" s="457">
        <v>-0.38</v>
      </c>
      <c r="BC86" s="389"/>
      <c r="BD86" s="390" t="e">
        <v>#N/A</v>
      </c>
      <c r="BE86" s="380">
        <v>2.9711809659237112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5">
      <c r="A87" s="474">
        <v>38565</v>
      </c>
      <c r="B87" s="475">
        <v>3.3995000000000002</v>
      </c>
      <c r="C87" s="486">
        <v>-0.38</v>
      </c>
      <c r="D87" s="462">
        <v>-0.27236672550612173</v>
      </c>
      <c r="E87" s="462">
        <v>-0.31272920344132649</v>
      </c>
      <c r="F87" s="463" t="e">
        <v>#N/A</v>
      </c>
      <c r="G87" s="464" t="e">
        <v>#N/A</v>
      </c>
      <c r="H87" s="464" t="e">
        <v>#N/A</v>
      </c>
      <c r="I87" s="465" t="e">
        <v>#N/A</v>
      </c>
      <c r="J87" s="464" t="e">
        <v>#N/A</v>
      </c>
      <c r="K87" s="464" t="e">
        <v>#N/A</v>
      </c>
      <c r="L87" s="464">
        <v>0.41</v>
      </c>
      <c r="M87" s="463">
        <v>-0.36</v>
      </c>
      <c r="N87" s="464">
        <v>0.22</v>
      </c>
      <c r="O87" s="467">
        <v>0.06</v>
      </c>
      <c r="P87" s="501">
        <v>-0.25</v>
      </c>
      <c r="Q87" s="478">
        <v>0.32250000000000001</v>
      </c>
      <c r="R87" s="435">
        <v>0.28249999999999997</v>
      </c>
      <c r="S87" s="436">
        <v>0.28249999999999997</v>
      </c>
      <c r="T87" s="425">
        <v>0.55000000000000004</v>
      </c>
      <c r="U87" s="426">
        <v>0.28249999999999997</v>
      </c>
      <c r="V87" s="437">
        <v>3.0195000000000003</v>
      </c>
      <c r="W87" s="437">
        <v>3.1271332744938785</v>
      </c>
      <c r="X87" s="438">
        <v>3.0867707965586737</v>
      </c>
      <c r="Y87" s="387">
        <v>4.8529657183893393</v>
      </c>
      <c r="Z87" s="439">
        <v>0.16</v>
      </c>
      <c r="AA87" s="440">
        <v>0.1</v>
      </c>
      <c r="AB87" s="480">
        <v>4.4885747671597391</v>
      </c>
      <c r="AC87" s="442">
        <v>4.6485747671597393</v>
      </c>
      <c r="AD87" s="485">
        <v>4.5885747671597388</v>
      </c>
      <c r="AE87" s="444">
        <v>3.1495000000000002</v>
      </c>
      <c r="AF87" s="445">
        <v>3.0395000000000003</v>
      </c>
      <c r="AG87" s="446">
        <v>3.4595000000000002</v>
      </c>
      <c r="AH87" s="447">
        <v>-0.2</v>
      </c>
      <c r="AI87" s="448">
        <v>1.5683714984402999</v>
      </c>
      <c r="AJ87" s="449">
        <v>4.3466812039488101E-2</v>
      </c>
      <c r="AK87" s="449">
        <v>4.8507584195309303E-2</v>
      </c>
      <c r="AL87" s="404">
        <v>0.85677439055001747</v>
      </c>
      <c r="AM87" s="450">
        <v>0.84173173060148021</v>
      </c>
      <c r="AN87" s="451" t="e">
        <v>#N/A</v>
      </c>
      <c r="AO87" s="452">
        <v>0.12</v>
      </c>
      <c r="AP87" s="380"/>
      <c r="AQ87" s="451">
        <v>-3.4452573217793883</v>
      </c>
      <c r="AR87" s="453">
        <v>-3.0652573217793884</v>
      </c>
      <c r="AS87" s="380"/>
      <c r="AT87" s="454">
        <v>7.4999999999999997E-3</v>
      </c>
      <c r="AU87" s="380"/>
      <c r="AV87" s="451">
        <v>2.5000000000000001E-3</v>
      </c>
      <c r="AW87" s="455" t="e">
        <v>#N/A</v>
      </c>
      <c r="AX87" s="456">
        <v>-8.5000000000000006E-2</v>
      </c>
      <c r="AY87" s="404"/>
      <c r="AZ87" s="432">
        <v>0.75</v>
      </c>
      <c r="BA87" s="432">
        <v>0.55000000000000004</v>
      </c>
      <c r="BB87" s="457">
        <v>-0.38</v>
      </c>
      <c r="BC87" s="389"/>
      <c r="BD87" s="390" t="e">
        <v>#N/A</v>
      </c>
      <c r="BE87" s="380">
        <v>3.0211817699139671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5">
      <c r="A88" s="474">
        <v>38596</v>
      </c>
      <c r="B88" s="475">
        <v>3.3895</v>
      </c>
      <c r="C88" s="486">
        <v>-0.38</v>
      </c>
      <c r="D88" s="462">
        <v>-0.27231493585015221</v>
      </c>
      <c r="E88" s="462">
        <v>-0.31269683490634526</v>
      </c>
      <c r="F88" s="463" t="e">
        <v>#N/A</v>
      </c>
      <c r="G88" s="464" t="e">
        <v>#N/A</v>
      </c>
      <c r="H88" s="464" t="e">
        <v>#N/A</v>
      </c>
      <c r="I88" s="465" t="e">
        <v>#N/A</v>
      </c>
      <c r="J88" s="464" t="e">
        <v>#N/A</v>
      </c>
      <c r="K88" s="464" t="e">
        <v>#N/A</v>
      </c>
      <c r="L88" s="464">
        <v>0.36</v>
      </c>
      <c r="M88" s="463">
        <v>-0.36</v>
      </c>
      <c r="N88" s="464">
        <v>0.22</v>
      </c>
      <c r="O88" s="467">
        <v>0.06</v>
      </c>
      <c r="P88" s="501">
        <v>-0.25</v>
      </c>
      <c r="Q88" s="478">
        <v>0.32250000000000001</v>
      </c>
      <c r="R88" s="435">
        <v>0.28249999999999997</v>
      </c>
      <c r="S88" s="436">
        <v>0.28249999999999997</v>
      </c>
      <c r="T88" s="425">
        <v>0.55000000000000004</v>
      </c>
      <c r="U88" s="426">
        <v>0.28249999999999997</v>
      </c>
      <c r="V88" s="437">
        <v>3.0095000000000001</v>
      </c>
      <c r="W88" s="437">
        <v>3.1171850641498478</v>
      </c>
      <c r="X88" s="438">
        <v>3.0768031650936547</v>
      </c>
      <c r="Y88" s="387">
        <v>4.5286523156741589</v>
      </c>
      <c r="Z88" s="439">
        <v>0.16</v>
      </c>
      <c r="AA88" s="440">
        <v>0.1</v>
      </c>
      <c r="AB88" s="480">
        <v>4.4715579063958772</v>
      </c>
      <c r="AC88" s="442">
        <v>4.6315579063958774</v>
      </c>
      <c r="AD88" s="485">
        <v>4.5715579063958769</v>
      </c>
      <c r="AE88" s="444">
        <v>3.1395</v>
      </c>
      <c r="AF88" s="445">
        <v>3.0295000000000001</v>
      </c>
      <c r="AG88" s="446">
        <v>3.4495</v>
      </c>
      <c r="AH88" s="447">
        <v>-0.2</v>
      </c>
      <c r="AI88" s="448">
        <v>1.5676172116598801</v>
      </c>
      <c r="AJ88" s="449">
        <v>4.3853772304006E-2</v>
      </c>
      <c r="AK88" s="449">
        <v>4.8912994368772306E-2</v>
      </c>
      <c r="AL88" s="404">
        <v>0.85246444760377482</v>
      </c>
      <c r="AM88" s="450">
        <v>0.83709467576535124</v>
      </c>
      <c r="AN88" s="451" t="e">
        <v>#N/A</v>
      </c>
      <c r="AO88" s="452">
        <v>0.124</v>
      </c>
      <c r="AP88" s="380"/>
      <c r="AQ88" s="451">
        <v>-3.4352249667740433</v>
      </c>
      <c r="AR88" s="453">
        <v>-3.0552249667740434</v>
      </c>
      <c r="AS88" s="380"/>
      <c r="AT88" s="454">
        <v>7.4999999999999997E-3</v>
      </c>
      <c r="AU88" s="380"/>
      <c r="AV88" s="451">
        <v>2.5000000000000001E-3</v>
      </c>
      <c r="AW88" s="455" t="e">
        <v>#N/A</v>
      </c>
      <c r="AX88" s="456">
        <v>-8.5000000000000006E-2</v>
      </c>
      <c r="AY88" s="404"/>
      <c r="AZ88" s="432">
        <v>0.75</v>
      </c>
      <c r="BA88" s="432">
        <v>0.55000000000000004</v>
      </c>
      <c r="BB88" s="457">
        <v>-0.38</v>
      </c>
      <c r="BC88" s="389"/>
      <c r="BD88" s="390" t="e">
        <v>#N/A</v>
      </c>
      <c r="BE88" s="380">
        <v>3.0111825791273414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5">
      <c r="A89" s="474">
        <v>38626</v>
      </c>
      <c r="B89" s="475">
        <v>3.4095</v>
      </c>
      <c r="C89" s="486">
        <v>-0.38</v>
      </c>
      <c r="D89" s="462">
        <v>-0.27226988144415687</v>
      </c>
      <c r="E89" s="462">
        <v>-0.31266867590259828</v>
      </c>
      <c r="F89" s="463" t="e">
        <v>#N/A</v>
      </c>
      <c r="G89" s="464" t="e">
        <v>#N/A</v>
      </c>
      <c r="H89" s="464" t="e">
        <v>#N/A</v>
      </c>
      <c r="I89" s="465" t="e">
        <v>#N/A</v>
      </c>
      <c r="J89" s="464" t="e">
        <v>#N/A</v>
      </c>
      <c r="K89" s="464" t="e">
        <v>#N/A</v>
      </c>
      <c r="L89" s="464">
        <v>0.4</v>
      </c>
      <c r="M89" s="463">
        <v>-0.36</v>
      </c>
      <c r="N89" s="464">
        <v>0.22</v>
      </c>
      <c r="O89" s="467">
        <v>0.06</v>
      </c>
      <c r="P89" s="501">
        <v>-0.25</v>
      </c>
      <c r="Q89" s="478">
        <v>0.32250000000000001</v>
      </c>
      <c r="R89" s="435">
        <v>0.28249999999999997</v>
      </c>
      <c r="S89" s="436">
        <v>0.28249999999999997</v>
      </c>
      <c r="T89" s="425">
        <v>0.6</v>
      </c>
      <c r="U89" s="426">
        <v>0.28249999999999997</v>
      </c>
      <c r="V89" s="437">
        <v>3.0295000000000001</v>
      </c>
      <c r="W89" s="437">
        <v>3.1372301185558431</v>
      </c>
      <c r="X89" s="438">
        <v>3.0968313240974017</v>
      </c>
      <c r="Y89" s="391" t="s">
        <v>187</v>
      </c>
      <c r="Z89" s="439">
        <v>0.16</v>
      </c>
      <c r="AA89" s="440">
        <v>0.1</v>
      </c>
      <c r="AB89" s="480">
        <v>4.499391688209637</v>
      </c>
      <c r="AC89" s="442">
        <v>4.6593916882096371</v>
      </c>
      <c r="AD89" s="485">
        <v>4.5993916882096366</v>
      </c>
      <c r="AE89" s="444">
        <v>3.1595</v>
      </c>
      <c r="AF89" s="445">
        <v>3.0495000000000001</v>
      </c>
      <c r="AG89" s="446">
        <v>3.4695</v>
      </c>
      <c r="AH89" s="447">
        <v>-0.2</v>
      </c>
      <c r="AI89" s="448">
        <v>1.5669616098351897</v>
      </c>
      <c r="AJ89" s="449">
        <v>4.4228250027091007E-2</v>
      </c>
      <c r="AK89" s="449">
        <v>4.9291716543484701E-2</v>
      </c>
      <c r="AL89" s="404">
        <v>0.84826247745711991</v>
      </c>
      <c r="AM89" s="450">
        <v>0.83262010601290359</v>
      </c>
      <c r="AN89" s="451" t="e">
        <v>#N/A</v>
      </c>
      <c r="AO89" s="452">
        <v>0.12</v>
      </c>
      <c r="AP89" s="380"/>
      <c r="AQ89" s="451">
        <v>-3.4551968195404021</v>
      </c>
      <c r="AR89" s="453">
        <v>-3.0751968195404022</v>
      </c>
      <c r="AS89" s="380"/>
      <c r="AT89" s="454">
        <v>7.4999999999999997E-3</v>
      </c>
      <c r="AU89" s="380"/>
      <c r="AV89" s="451">
        <v>2.5000000000000001E-3</v>
      </c>
      <c r="AW89" s="455" t="e">
        <v>#N/A</v>
      </c>
      <c r="AX89" s="456">
        <v>-8.5000000000000006E-2</v>
      </c>
      <c r="AY89" s="404"/>
      <c r="AZ89" s="432">
        <v>0.8</v>
      </c>
      <c r="BA89" s="432">
        <v>0.6</v>
      </c>
      <c r="BB89" s="457">
        <v>-0.38</v>
      </c>
      <c r="BC89" s="389"/>
      <c r="BD89" s="390" t="e">
        <v>#N/A</v>
      </c>
      <c r="BE89" s="380">
        <v>3.0311832831024352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5">
      <c r="A90" s="459">
        <v>38657</v>
      </c>
      <c r="B90" s="475">
        <v>3.5565000000000002</v>
      </c>
      <c r="C90" s="495">
        <v>-0.36499999999999999</v>
      </c>
      <c r="D90" s="462">
        <v>-0.25723392945938084</v>
      </c>
      <c r="E90" s="462" t="e">
        <v>#N/A</v>
      </c>
      <c r="F90" s="463" t="e">
        <v>#N/A</v>
      </c>
      <c r="G90" s="464" t="e">
        <v>#N/A</v>
      </c>
      <c r="H90" s="464" t="e">
        <v>#N/A</v>
      </c>
      <c r="I90" s="465" t="e">
        <v>#N/A</v>
      </c>
      <c r="J90" s="464" t="e">
        <v>#N/A</v>
      </c>
      <c r="K90" s="464" t="e">
        <v>#N/A</v>
      </c>
      <c r="L90" s="464">
        <v>0.65</v>
      </c>
      <c r="M90" s="463">
        <v>-0.23</v>
      </c>
      <c r="N90" s="464">
        <v>0.22</v>
      </c>
      <c r="O90" s="467">
        <v>0.15</v>
      </c>
      <c r="P90" s="499">
        <v>0.248</v>
      </c>
      <c r="Q90" s="478">
        <v>0.32250000000000001</v>
      </c>
      <c r="R90" s="435">
        <v>0.28249999999999997</v>
      </c>
      <c r="S90" s="436">
        <v>0.28249999999999997</v>
      </c>
      <c r="T90" s="425">
        <v>0.8</v>
      </c>
      <c r="U90" s="426">
        <v>0.28249999999999997</v>
      </c>
      <c r="V90" s="437">
        <v>3.1915000000000004</v>
      </c>
      <c r="W90" s="437">
        <v>3.2992660705406194</v>
      </c>
      <c r="X90" s="438" t="e">
        <v>#N/A</v>
      </c>
      <c r="Y90" s="387"/>
      <c r="Z90" s="439">
        <v>0.16</v>
      </c>
      <c r="AA90" s="440" t="e">
        <v>#N/A</v>
      </c>
      <c r="AB90" s="480">
        <v>4.7384116117283108</v>
      </c>
      <c r="AC90" s="442">
        <v>4.898411611728311</v>
      </c>
      <c r="AD90" s="493" t="e">
        <v>#N/A</v>
      </c>
      <c r="AE90" s="444">
        <v>3.8045</v>
      </c>
      <c r="AF90" s="445">
        <v>3.3265000000000002</v>
      </c>
      <c r="AG90" s="446">
        <v>3.7065000000000001</v>
      </c>
      <c r="AH90" s="447">
        <v>-0.13500000000000001</v>
      </c>
      <c r="AI90" s="448">
        <v>1.5664388536498901</v>
      </c>
      <c r="AJ90" s="449">
        <v>4.4615210390273004E-2</v>
      </c>
      <c r="AK90" s="449">
        <v>4.9656651676628805E-2</v>
      </c>
      <c r="AL90" s="404">
        <v>0.84388906502471372</v>
      </c>
      <c r="AM90" s="450">
        <v>0.82805100202016446</v>
      </c>
      <c r="AN90" s="451" t="e">
        <v>#N/A</v>
      </c>
      <c r="AO90" s="452">
        <v>0.124</v>
      </c>
      <c r="AP90" s="380"/>
      <c r="AQ90" s="451">
        <v>-3.4793741132822968</v>
      </c>
      <c r="AR90" s="453">
        <v>-3.1143741132822971</v>
      </c>
      <c r="AS90" s="380"/>
      <c r="AT90" s="454">
        <v>7.4999999999999997E-3</v>
      </c>
      <c r="AU90" s="380"/>
      <c r="AV90" s="451">
        <v>8.0000000000000002E-3</v>
      </c>
      <c r="AW90" s="455" t="e">
        <v>#N/A</v>
      </c>
      <c r="AX90" s="456">
        <v>0.01</v>
      </c>
      <c r="AY90" s="404"/>
      <c r="AZ90" s="432">
        <v>1</v>
      </c>
      <c r="BA90" s="432">
        <v>0.8</v>
      </c>
      <c r="BB90" s="457">
        <v>-0.36499999999999999</v>
      </c>
      <c r="BC90" s="389"/>
      <c r="BD90" s="390" t="e">
        <v>#N/A</v>
      </c>
      <c r="BE90" s="380">
        <v>3.1968883035270315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5">
      <c r="A91" s="474">
        <v>38687</v>
      </c>
      <c r="B91" s="475">
        <v>3.6945000000000001</v>
      </c>
      <c r="C91" s="497">
        <v>-0.36499999999999999</v>
      </c>
      <c r="D91" s="462">
        <v>-0.25719951321297341</v>
      </c>
      <c r="E91" s="462" t="e">
        <v>#N/A</v>
      </c>
      <c r="F91" s="463" t="e">
        <v>#N/A</v>
      </c>
      <c r="G91" s="464" t="e">
        <v>#N/A</v>
      </c>
      <c r="H91" s="464" t="e">
        <v>#N/A</v>
      </c>
      <c r="I91" s="465" t="e">
        <v>#N/A</v>
      </c>
      <c r="J91" s="464" t="e">
        <v>#N/A</v>
      </c>
      <c r="K91" s="464" t="e">
        <v>#N/A</v>
      </c>
      <c r="L91" s="464">
        <v>0.98</v>
      </c>
      <c r="M91" s="463">
        <v>-0.23</v>
      </c>
      <c r="N91" s="464">
        <v>0.22</v>
      </c>
      <c r="O91" s="467">
        <v>0.15</v>
      </c>
      <c r="P91" s="499">
        <v>0.308</v>
      </c>
      <c r="Q91" s="478">
        <v>0.32250000000000001</v>
      </c>
      <c r="R91" s="435">
        <v>0.28249999999999997</v>
      </c>
      <c r="S91" s="436">
        <v>0.28249999999999997</v>
      </c>
      <c r="T91" s="425">
        <v>1</v>
      </c>
      <c r="U91" s="426">
        <v>0.28249999999999997</v>
      </c>
      <c r="V91" s="437">
        <v>3.3295000000000003</v>
      </c>
      <c r="W91" s="437">
        <v>3.4373004867870267</v>
      </c>
      <c r="X91" s="438" t="e">
        <v>#N/A</v>
      </c>
      <c r="Y91" s="391" t="s">
        <v>185</v>
      </c>
      <c r="Z91" s="439">
        <v>0.16</v>
      </c>
      <c r="AA91" s="440" t="e">
        <v>#N/A</v>
      </c>
      <c r="AB91" s="480">
        <v>4.9417216552320191</v>
      </c>
      <c r="AC91" s="442">
        <v>5.1017216552320193</v>
      </c>
      <c r="AD91" s="493" t="e">
        <v>#N/A</v>
      </c>
      <c r="AE91" s="444">
        <v>4.0025000000000004</v>
      </c>
      <c r="AF91" s="445">
        <v>3.4645000000000001</v>
      </c>
      <c r="AG91" s="446">
        <v>3.8445</v>
      </c>
      <c r="AH91" s="447">
        <v>-0.13500000000000001</v>
      </c>
      <c r="AI91" s="448">
        <v>1.5659387543722698</v>
      </c>
      <c r="AJ91" s="449">
        <v>4.4989688208822105E-2</v>
      </c>
      <c r="AK91" s="449">
        <v>5.0009814751048202E-2</v>
      </c>
      <c r="AL91" s="404">
        <v>0.83962705348354827</v>
      </c>
      <c r="AM91" s="450">
        <v>0.82360595231100331</v>
      </c>
      <c r="AN91" s="451" t="e">
        <v>#N/A</v>
      </c>
      <c r="AO91" s="452">
        <v>0.12</v>
      </c>
      <c r="AP91" s="380"/>
      <c r="AQ91" s="451">
        <v>-3.6173890198062213</v>
      </c>
      <c r="AR91" s="453">
        <v>-3.2523890198062215</v>
      </c>
      <c r="AS91" s="380"/>
      <c r="AT91" s="454">
        <v>7.4999999999999997E-3</v>
      </c>
      <c r="AU91" s="380"/>
      <c r="AV91" s="451">
        <v>8.0000000000000002E-3</v>
      </c>
      <c r="AW91" s="455" t="e">
        <v>#N/A</v>
      </c>
      <c r="AX91" s="456">
        <v>0.01</v>
      </c>
      <c r="AY91" s="404"/>
      <c r="AZ91" s="432">
        <v>1.2</v>
      </c>
      <c r="BA91" s="432">
        <v>1</v>
      </c>
      <c r="BB91" s="457">
        <v>-0.36499999999999999</v>
      </c>
      <c r="BC91" s="389"/>
      <c r="BD91" s="390" t="e">
        <v>#N/A</v>
      </c>
      <c r="BE91" s="380">
        <v>3.3348900243393516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5">
      <c r="A92" s="474">
        <v>38718</v>
      </c>
      <c r="B92" s="475">
        <v>3.7374999999999998</v>
      </c>
      <c r="C92" s="497">
        <v>-0.36499999999999999</v>
      </c>
      <c r="D92" s="462">
        <v>-0.2571677780017958</v>
      </c>
      <c r="E92" s="462" t="e">
        <v>#N/A</v>
      </c>
      <c r="F92" s="463" t="e">
        <v>#N/A</v>
      </c>
      <c r="G92" s="464" t="e">
        <v>#N/A</v>
      </c>
      <c r="H92" s="464" t="e">
        <v>#N/A</v>
      </c>
      <c r="I92" s="465" t="e">
        <v>#N/A</v>
      </c>
      <c r="J92" s="464" t="e">
        <v>#N/A</v>
      </c>
      <c r="K92" s="464" t="e">
        <v>#N/A</v>
      </c>
      <c r="L92" s="464">
        <v>1.6</v>
      </c>
      <c r="M92" s="463">
        <v>-0.23</v>
      </c>
      <c r="N92" s="464">
        <v>0.22</v>
      </c>
      <c r="O92" s="467">
        <v>0.15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3.3725000000000001</v>
      </c>
      <c r="W92" s="437">
        <v>3.480332221998204</v>
      </c>
      <c r="X92" s="438" t="e">
        <v>#N/A</v>
      </c>
      <c r="Y92" s="387"/>
      <c r="Z92" s="439">
        <v>0.16</v>
      </c>
      <c r="AA92" s="440" t="e">
        <v>#N/A</v>
      </c>
      <c r="AB92" s="480">
        <v>5.0040701193098513</v>
      </c>
      <c r="AC92" s="442">
        <v>5.1640701193098515</v>
      </c>
      <c r="AD92" s="493" t="e">
        <v>#N/A</v>
      </c>
      <c r="AE92" s="444">
        <v>4.1154999999999999</v>
      </c>
      <c r="AF92" s="445">
        <v>3.5074999999999998</v>
      </c>
      <c r="AG92" s="446">
        <v>3.8875000000000002</v>
      </c>
      <c r="AH92" s="447">
        <v>-0.13500000000000001</v>
      </c>
      <c r="AI92" s="448">
        <v>1.5654778958631801</v>
      </c>
      <c r="AJ92" s="449">
        <v>4.5376648670632E-2</v>
      </c>
      <c r="AK92" s="449">
        <v>5.0366602855291806E-2</v>
      </c>
      <c r="AL92" s="404">
        <v>0.83519302880426538</v>
      </c>
      <c r="AM92" s="450">
        <v>0.81901542556508045</v>
      </c>
      <c r="AN92" s="451" t="e">
        <v>#N/A</v>
      </c>
      <c r="AO92" s="452">
        <v>0.12</v>
      </c>
      <c r="AP92" s="380"/>
      <c r="AQ92" s="451">
        <v>-3.6804044194554506</v>
      </c>
      <c r="AR92" s="453">
        <v>-3.3154044194554508</v>
      </c>
      <c r="AS92" s="380"/>
      <c r="AT92" s="454">
        <v>7.4999999999999997E-3</v>
      </c>
      <c r="AU92" s="380"/>
      <c r="AV92" s="451">
        <v>8.0000000000000002E-3</v>
      </c>
      <c r="AW92" s="455" t="e">
        <v>#N/A</v>
      </c>
      <c r="AX92" s="456">
        <v>0.01</v>
      </c>
      <c r="AY92" s="404"/>
      <c r="AZ92" s="432">
        <v>1.2</v>
      </c>
      <c r="BA92" s="432">
        <v>1</v>
      </c>
      <c r="BB92" s="457">
        <v>-0.36499999999999999</v>
      </c>
      <c r="BC92" s="389"/>
      <c r="BD92" s="390" t="e">
        <v>#N/A</v>
      </c>
      <c r="BE92" s="380">
        <v>3.3778916110999098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5">
      <c r="A93" s="474">
        <v>38749</v>
      </c>
      <c r="B93" s="475">
        <v>3.6495000000000002</v>
      </c>
      <c r="C93" s="497">
        <v>-0.36499999999999999</v>
      </c>
      <c r="D93" s="462">
        <v>-0.25714297084701299</v>
      </c>
      <c r="E93" s="462" t="e">
        <v>#N/A</v>
      </c>
      <c r="F93" s="463" t="e">
        <v>#N/A</v>
      </c>
      <c r="G93" s="464" t="e">
        <v>#N/A</v>
      </c>
      <c r="H93" s="464" t="e">
        <v>#N/A</v>
      </c>
      <c r="I93" s="465" t="e">
        <v>#N/A</v>
      </c>
      <c r="J93" s="464" t="e">
        <v>#N/A</v>
      </c>
      <c r="K93" s="464" t="e">
        <v>#N/A</v>
      </c>
      <c r="L93" s="464">
        <v>1.6</v>
      </c>
      <c r="M93" s="463">
        <v>-0.23</v>
      </c>
      <c r="N93" s="464">
        <v>0.22</v>
      </c>
      <c r="O93" s="467">
        <v>0.15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3.2845000000000004</v>
      </c>
      <c r="W93" s="437">
        <v>3.3923570291529872</v>
      </c>
      <c r="X93" s="438" t="e">
        <v>#N/A</v>
      </c>
      <c r="Y93" s="399"/>
      <c r="Z93" s="439">
        <v>0.16</v>
      </c>
      <c r="AA93" s="440" t="e">
        <v>#N/A</v>
      </c>
      <c r="AB93" s="480">
        <v>4.8723759974381808</v>
      </c>
      <c r="AC93" s="442">
        <v>5.032375997438181</v>
      </c>
      <c r="AD93" s="493" t="e">
        <v>#N/A</v>
      </c>
      <c r="AE93" s="444">
        <v>3.8975</v>
      </c>
      <c r="AF93" s="445">
        <v>3.4195000000000002</v>
      </c>
      <c r="AG93" s="446">
        <v>3.7995000000000001</v>
      </c>
      <c r="AH93" s="447">
        <v>-0.13500000000000001</v>
      </c>
      <c r="AI93" s="448">
        <v>1.5651178353944699</v>
      </c>
      <c r="AJ93" s="449">
        <v>4.5763609182550603E-2</v>
      </c>
      <c r="AK93" s="449">
        <v>5.0708578061406502E-2</v>
      </c>
      <c r="AL93" s="404">
        <v>0.83072930065806749</v>
      </c>
      <c r="AM93" s="450">
        <v>0.81445079231064443</v>
      </c>
      <c r="AN93" s="451" t="e">
        <v>#N/A</v>
      </c>
      <c r="AO93" s="452">
        <v>0.13300000000000001</v>
      </c>
      <c r="AP93" s="380"/>
      <c r="AQ93" s="451">
        <v>-3.5924195574206985</v>
      </c>
      <c r="AR93" s="453">
        <v>-3.2274195574206983</v>
      </c>
      <c r="AS93" s="380"/>
      <c r="AT93" s="454">
        <v>7.4999999999999997E-3</v>
      </c>
      <c r="AU93" s="380"/>
      <c r="AV93" s="451">
        <v>8.0000000000000002E-3</v>
      </c>
      <c r="AW93" s="455" t="e">
        <v>#N/A</v>
      </c>
      <c r="AX93" s="456">
        <v>0.01</v>
      </c>
      <c r="AY93" s="404"/>
      <c r="AZ93" s="432">
        <v>1.2</v>
      </c>
      <c r="BA93" s="432">
        <v>1</v>
      </c>
      <c r="BB93" s="457">
        <v>-0.36499999999999999</v>
      </c>
      <c r="BC93" s="389"/>
      <c r="BD93" s="390" t="e">
        <v>#N/A</v>
      </c>
      <c r="BE93" s="380">
        <v>3.2898928514576498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5">
      <c r="A94" s="474">
        <v>38777</v>
      </c>
      <c r="B94" s="475">
        <v>3.5395000000000003</v>
      </c>
      <c r="C94" s="497">
        <v>-0.36499999999999999</v>
      </c>
      <c r="D94" s="462">
        <v>-0.25712125834136845</v>
      </c>
      <c r="E94" s="462" t="e">
        <v>#N/A</v>
      </c>
      <c r="F94" s="463" t="e">
        <v>#N/A</v>
      </c>
      <c r="G94" s="464" t="e">
        <v>#N/A</v>
      </c>
      <c r="H94" s="464" t="e">
        <v>#N/A</v>
      </c>
      <c r="I94" s="465" t="e">
        <v>#N/A</v>
      </c>
      <c r="J94" s="464" t="e">
        <v>#N/A</v>
      </c>
      <c r="K94" s="464" t="e">
        <v>#N/A</v>
      </c>
      <c r="L94" s="464">
        <v>0.64</v>
      </c>
      <c r="M94" s="463">
        <v>-0.23</v>
      </c>
      <c r="N94" s="464">
        <v>0.22</v>
      </c>
      <c r="O94" s="467">
        <v>0.15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3.1745000000000001</v>
      </c>
      <c r="W94" s="437">
        <v>3.2823787416586319</v>
      </c>
      <c r="X94" s="438" t="e">
        <v>#N/A</v>
      </c>
      <c r="Y94" s="399"/>
      <c r="Z94" s="439">
        <v>0.16</v>
      </c>
      <c r="AA94" s="440" t="e">
        <v>#N/A</v>
      </c>
      <c r="AB94" s="480">
        <v>4.7082492082383371</v>
      </c>
      <c r="AC94" s="442">
        <v>4.8682492082383373</v>
      </c>
      <c r="AD94" s="493" t="e">
        <v>#N/A</v>
      </c>
      <c r="AE94" s="444">
        <v>3.6074999999999999</v>
      </c>
      <c r="AF94" s="445">
        <v>3.3095000000000003</v>
      </c>
      <c r="AG94" s="446">
        <v>3.6895000000000002</v>
      </c>
      <c r="AH94" s="447">
        <v>-0.13500000000000001</v>
      </c>
      <c r="AI94" s="448">
        <v>1.56480282773574</v>
      </c>
      <c r="AJ94" s="449">
        <v>4.61131219460542E-2</v>
      </c>
      <c r="AK94" s="449">
        <v>5.1017458926286202E-2</v>
      </c>
      <c r="AL94" s="404">
        <v>0.82667263343141362</v>
      </c>
      <c r="AM94" s="450">
        <v>0.81031049511728215</v>
      </c>
      <c r="AN94" s="451" t="e">
        <v>#N/A</v>
      </c>
      <c r="AO94" s="452">
        <v>0.12</v>
      </c>
      <c r="AP94" s="380"/>
      <c r="AQ94" s="451">
        <v>-3.4774334534995672</v>
      </c>
      <c r="AR94" s="453">
        <v>-3.112433453499567</v>
      </c>
      <c r="AS94" s="380"/>
      <c r="AT94" s="454">
        <v>7.4999999999999997E-3</v>
      </c>
      <c r="AU94" s="380"/>
      <c r="AV94" s="451">
        <v>8.0000000000000002E-3</v>
      </c>
      <c r="AW94" s="455" t="e">
        <v>#N/A</v>
      </c>
      <c r="AX94" s="456">
        <v>0.01</v>
      </c>
      <c r="AY94" s="404"/>
      <c r="AZ94" s="432">
        <v>0.95</v>
      </c>
      <c r="BA94" s="432">
        <v>0.75</v>
      </c>
      <c r="BB94" s="457">
        <v>-0.36499999999999999</v>
      </c>
      <c r="BC94" s="389"/>
      <c r="BD94" s="390" t="e">
        <v>#N/A</v>
      </c>
      <c r="BE94" s="380">
        <v>3.1798939370829316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5">
      <c r="A95" s="474">
        <v>38808</v>
      </c>
      <c r="B95" s="475">
        <v>3.3545000000000003</v>
      </c>
      <c r="C95" s="481">
        <v>-0.38</v>
      </c>
      <c r="D95" s="462">
        <v>-0.27211754775653985</v>
      </c>
      <c r="E95" s="462">
        <v>-0.31257346734783775</v>
      </c>
      <c r="F95" s="463" t="e">
        <v>#N/A</v>
      </c>
      <c r="G95" s="464" t="e">
        <v>#N/A</v>
      </c>
      <c r="H95" s="464" t="e">
        <v>#N/A</v>
      </c>
      <c r="I95" s="465" t="e">
        <v>#N/A</v>
      </c>
      <c r="J95" s="464" t="e">
        <v>#N/A</v>
      </c>
      <c r="K95" s="464" t="e">
        <v>#N/A</v>
      </c>
      <c r="L95" s="464">
        <v>0.38</v>
      </c>
      <c r="M95" s="463">
        <v>-0.35</v>
      </c>
      <c r="N95" s="464">
        <v>0.24</v>
      </c>
      <c r="O95" s="467">
        <v>0.06</v>
      </c>
      <c r="P95" s="500">
        <v>-0.25</v>
      </c>
      <c r="Q95" s="478">
        <v>0.28749999999999998</v>
      </c>
      <c r="R95" s="435">
        <v>0.2475</v>
      </c>
      <c r="S95" s="436">
        <v>0.2475</v>
      </c>
      <c r="T95" s="425">
        <v>0.4</v>
      </c>
      <c r="U95" s="426">
        <v>0.2475</v>
      </c>
      <c r="V95" s="437">
        <v>2.9745000000000004</v>
      </c>
      <c r="W95" s="437">
        <v>3.0823824522434604</v>
      </c>
      <c r="X95" s="438">
        <v>3.0419265326521625</v>
      </c>
      <c r="Y95" s="399"/>
      <c r="Z95" s="439">
        <v>0.16</v>
      </c>
      <c r="AA95" s="440">
        <v>0.1</v>
      </c>
      <c r="AB95" s="480">
        <v>4.4114681313137387</v>
      </c>
      <c r="AC95" s="442">
        <v>4.5714681313137389</v>
      </c>
      <c r="AD95" s="485">
        <v>4.5114681313137384</v>
      </c>
      <c r="AE95" s="444">
        <v>3.1045000000000003</v>
      </c>
      <c r="AF95" s="445">
        <v>3.0045000000000002</v>
      </c>
      <c r="AG95" s="446">
        <v>3.4145000000000003</v>
      </c>
      <c r="AH95" s="447">
        <v>-0.19500000000000001</v>
      </c>
      <c r="AI95" s="448">
        <v>1.5647490068083199</v>
      </c>
      <c r="AJ95" s="449">
        <v>4.6500082553313997E-2</v>
      </c>
      <c r="AK95" s="449">
        <v>5.1315786326798597E-2</v>
      </c>
      <c r="AL95" s="404">
        <v>0.82215442666463012</v>
      </c>
      <c r="AM95" s="450">
        <v>0.80585399809981417</v>
      </c>
      <c r="AN95" s="451" t="e">
        <v>#N/A</v>
      </c>
      <c r="AO95" s="452">
        <v>0.124</v>
      </c>
      <c r="AP95" s="380"/>
      <c r="AQ95" s="451">
        <v>-3.4151016507816072</v>
      </c>
      <c r="AR95" s="453">
        <v>-3.0351016507816073</v>
      </c>
      <c r="AS95" s="380"/>
      <c r="AT95" s="454">
        <v>7.4999999999999997E-3</v>
      </c>
      <c r="AU95" s="380"/>
      <c r="AV95" s="451">
        <v>2.5000000000000001E-3</v>
      </c>
      <c r="AW95" s="455" t="e">
        <v>#N/A</v>
      </c>
      <c r="AX95" s="456">
        <v>-8.5000000000000006E-2</v>
      </c>
      <c r="AY95" s="404"/>
      <c r="AZ95" s="432">
        <v>0.6</v>
      </c>
      <c r="BA95" s="432">
        <v>0.4</v>
      </c>
      <c r="BB95" s="457">
        <v>-0.38</v>
      </c>
      <c r="BC95" s="389"/>
      <c r="BD95" s="390" t="e">
        <v>#N/A</v>
      </c>
      <c r="BE95" s="380">
        <v>2.9761856633163046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5">
      <c r="A96" s="474">
        <v>38838</v>
      </c>
      <c r="B96" s="475">
        <v>3.3545000000000003</v>
      </c>
      <c r="C96" s="486">
        <v>-0.38</v>
      </c>
      <c r="D96" s="462">
        <v>-0.27215053386695054</v>
      </c>
      <c r="E96" s="462">
        <v>-0.31259408366684438</v>
      </c>
      <c r="F96" s="463" t="e">
        <v>#N/A</v>
      </c>
      <c r="G96" s="464" t="e">
        <v>#N/A</v>
      </c>
      <c r="H96" s="464" t="e">
        <v>#N/A</v>
      </c>
      <c r="I96" s="465" t="e">
        <v>#N/A</v>
      </c>
      <c r="J96" s="464" t="e">
        <v>#N/A</v>
      </c>
      <c r="K96" s="464" t="e">
        <v>#N/A</v>
      </c>
      <c r="L96" s="464">
        <v>0.33</v>
      </c>
      <c r="M96" s="463">
        <v>-0.35</v>
      </c>
      <c r="N96" s="464">
        <v>0.24</v>
      </c>
      <c r="O96" s="467">
        <v>0.06</v>
      </c>
      <c r="P96" s="501">
        <v>-0.25</v>
      </c>
      <c r="Q96" s="478">
        <v>0.28249999999999997</v>
      </c>
      <c r="R96" s="435">
        <v>0.24249999999999999</v>
      </c>
      <c r="S96" s="436">
        <v>0.24249999999999999</v>
      </c>
      <c r="T96" s="425">
        <v>0.45</v>
      </c>
      <c r="U96" s="426">
        <v>0.24249999999999999</v>
      </c>
      <c r="V96" s="437">
        <v>2.9745000000000004</v>
      </c>
      <c r="W96" s="437">
        <v>3.0823494661330497</v>
      </c>
      <c r="X96" s="438">
        <v>3.0419059163331559</v>
      </c>
      <c r="Y96" s="399"/>
      <c r="Z96" s="439">
        <v>0.16</v>
      </c>
      <c r="AA96" s="440">
        <v>0.1</v>
      </c>
      <c r="AB96" s="480">
        <v>4.4128173932069217</v>
      </c>
      <c r="AC96" s="442">
        <v>4.5728173932069218</v>
      </c>
      <c r="AD96" s="485">
        <v>4.5128173932069213</v>
      </c>
      <c r="AE96" s="444">
        <v>3.1045000000000003</v>
      </c>
      <c r="AF96" s="445">
        <v>3.0045000000000002</v>
      </c>
      <c r="AG96" s="446">
        <v>3.4145000000000003</v>
      </c>
      <c r="AH96" s="447">
        <v>-0.19500000000000001</v>
      </c>
      <c r="AI96" s="448">
        <v>1.5652275903874</v>
      </c>
      <c r="AJ96" s="449">
        <v>4.6874560608023003E-2</v>
      </c>
      <c r="AK96" s="449">
        <v>5.1527690496543203E-2</v>
      </c>
      <c r="AL96" s="404">
        <v>0.8177557362808181</v>
      </c>
      <c r="AM96" s="450">
        <v>0.80178767265365636</v>
      </c>
      <c r="AN96" s="451" t="e">
        <v>#N/A</v>
      </c>
      <c r="AO96" s="452">
        <v>0.12</v>
      </c>
      <c r="AP96" s="380"/>
      <c r="AQ96" s="451">
        <v>-3.415122258483255</v>
      </c>
      <c r="AR96" s="453">
        <v>-3.0351222584832551</v>
      </c>
      <c r="AS96" s="380"/>
      <c r="AT96" s="454">
        <v>7.4999999999999997E-3</v>
      </c>
      <c r="AU96" s="380"/>
      <c r="AV96" s="451">
        <v>2.5000000000000001E-3</v>
      </c>
      <c r="AW96" s="455" t="e">
        <v>#N/A</v>
      </c>
      <c r="AX96" s="456">
        <v>-8.5000000000000006E-2</v>
      </c>
      <c r="AY96" s="404"/>
      <c r="AZ96" s="432">
        <v>0.65</v>
      </c>
      <c r="BA96" s="432">
        <v>0.45</v>
      </c>
      <c r="BB96" s="457">
        <v>-0.38</v>
      </c>
      <c r="BC96" s="389"/>
      <c r="BD96" s="390" t="e">
        <v>#N/A</v>
      </c>
      <c r="BE96" s="380">
        <v>2.9761851479083292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5">
      <c r="A97" s="474">
        <v>38869</v>
      </c>
      <c r="B97" s="475">
        <v>3.3945000000000003</v>
      </c>
      <c r="C97" s="486">
        <v>-0.38</v>
      </c>
      <c r="D97" s="462">
        <v>-0.27218755082074608</v>
      </c>
      <c r="E97" s="462">
        <v>-0.31261721926296637</v>
      </c>
      <c r="F97" s="463" t="e">
        <v>#N/A</v>
      </c>
      <c r="G97" s="464" t="e">
        <v>#N/A</v>
      </c>
      <c r="H97" s="464" t="e">
        <v>#N/A</v>
      </c>
      <c r="I97" s="465" t="e">
        <v>#N/A</v>
      </c>
      <c r="J97" s="464" t="e">
        <v>#N/A</v>
      </c>
      <c r="K97" s="464" t="e">
        <v>#N/A</v>
      </c>
      <c r="L97" s="464">
        <v>0.37</v>
      </c>
      <c r="M97" s="463">
        <v>-0.35</v>
      </c>
      <c r="N97" s="464">
        <v>0.24</v>
      </c>
      <c r="O97" s="467">
        <v>0.06</v>
      </c>
      <c r="P97" s="501">
        <v>-0.25</v>
      </c>
      <c r="Q97" s="478">
        <v>0.28499999999999998</v>
      </c>
      <c r="R97" s="435">
        <v>0.245</v>
      </c>
      <c r="S97" s="436">
        <v>0.245</v>
      </c>
      <c r="T97" s="425">
        <v>0.45</v>
      </c>
      <c r="U97" s="426">
        <v>0.245</v>
      </c>
      <c r="V97" s="437">
        <v>3.0145000000000004</v>
      </c>
      <c r="W97" s="437">
        <v>3.1223124491792542</v>
      </c>
      <c r="X97" s="438">
        <v>3.0818827807370339</v>
      </c>
      <c r="Y97" s="411" t="s">
        <v>193</v>
      </c>
      <c r="Z97" s="439">
        <v>0.16</v>
      </c>
      <c r="AA97" s="440">
        <v>0.1</v>
      </c>
      <c r="AB97" s="480">
        <v>4.4736948624372319</v>
      </c>
      <c r="AC97" s="442">
        <v>4.6336948624372321</v>
      </c>
      <c r="AD97" s="485">
        <v>4.5736948624372316</v>
      </c>
      <c r="AE97" s="444">
        <v>3.1445000000000003</v>
      </c>
      <c r="AF97" s="445">
        <v>3.0445000000000002</v>
      </c>
      <c r="AG97" s="446">
        <v>3.4545000000000003</v>
      </c>
      <c r="AH97" s="447">
        <v>-0.19500000000000001</v>
      </c>
      <c r="AI97" s="448">
        <v>1.5657650047382898</v>
      </c>
      <c r="AJ97" s="449">
        <v>4.7261521313819901E-2</v>
      </c>
      <c r="AK97" s="449">
        <v>5.1746658154351498E-2</v>
      </c>
      <c r="AL97" s="404">
        <v>0.81318404251213194</v>
      </c>
      <c r="AM97" s="450">
        <v>0.79757900036150864</v>
      </c>
      <c r="AN97" s="451" t="e">
        <v>#N/A</v>
      </c>
      <c r="AO97" s="452">
        <v>0.124</v>
      </c>
      <c r="AP97" s="380"/>
      <c r="AQ97" s="451">
        <v>-3.4501453844089922</v>
      </c>
      <c r="AR97" s="453">
        <v>-3.0701453844089923</v>
      </c>
      <c r="AS97" s="380"/>
      <c r="AT97" s="454">
        <v>7.4999999999999997E-3</v>
      </c>
      <c r="AU97" s="380"/>
      <c r="AV97" s="451">
        <v>2.5000000000000001E-3</v>
      </c>
      <c r="AW97" s="455" t="e">
        <v>#N/A</v>
      </c>
      <c r="AX97" s="456">
        <v>-8.5000000000000006E-2</v>
      </c>
      <c r="AY97" s="404"/>
      <c r="AZ97" s="432">
        <v>0.65</v>
      </c>
      <c r="BA97" s="432">
        <v>0.45</v>
      </c>
      <c r="BB97" s="457">
        <v>-0.38</v>
      </c>
      <c r="BC97" s="389"/>
      <c r="BD97" s="390" t="e">
        <v>#N/A</v>
      </c>
      <c r="BE97" s="380">
        <v>3.0161845695184262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5">
      <c r="A98" s="474">
        <v>38899</v>
      </c>
      <c r="B98" s="475">
        <v>3.4395000000000002</v>
      </c>
      <c r="C98" s="486">
        <v>-0.38</v>
      </c>
      <c r="D98" s="462">
        <v>-0.27222620632798611</v>
      </c>
      <c r="E98" s="462">
        <v>-0.312641378954992</v>
      </c>
      <c r="F98" s="463" t="e">
        <v>#N/A</v>
      </c>
      <c r="G98" s="464" t="e">
        <v>#N/A</v>
      </c>
      <c r="H98" s="464" t="e">
        <v>#N/A</v>
      </c>
      <c r="I98" s="465" t="e">
        <v>#N/A</v>
      </c>
      <c r="J98" s="464" t="e">
        <v>#N/A</v>
      </c>
      <c r="K98" s="464" t="e">
        <v>#N/A</v>
      </c>
      <c r="L98" s="464">
        <v>0.41</v>
      </c>
      <c r="M98" s="463">
        <v>-0.35</v>
      </c>
      <c r="N98" s="464">
        <v>0.24</v>
      </c>
      <c r="O98" s="467">
        <v>0.06</v>
      </c>
      <c r="P98" s="501">
        <v>-0.25</v>
      </c>
      <c r="Q98" s="478">
        <v>0.28499999999999998</v>
      </c>
      <c r="R98" s="435">
        <v>0.245</v>
      </c>
      <c r="S98" s="436">
        <v>0.245</v>
      </c>
      <c r="T98" s="425">
        <v>0.5</v>
      </c>
      <c r="U98" s="426">
        <v>0.245</v>
      </c>
      <c r="V98" s="437">
        <v>3.0595000000000003</v>
      </c>
      <c r="W98" s="437">
        <v>3.1672737936720141</v>
      </c>
      <c r="X98" s="438">
        <v>3.1268586210450082</v>
      </c>
      <c r="Y98" s="387">
        <v>4.8308819936570169</v>
      </c>
      <c r="Z98" s="439">
        <v>0.16</v>
      </c>
      <c r="AA98" s="440">
        <v>0.1</v>
      </c>
      <c r="AB98" s="480">
        <v>4.5421060475030419</v>
      </c>
      <c r="AC98" s="442">
        <v>4.7021060475030421</v>
      </c>
      <c r="AD98" s="485">
        <v>4.6421060475030416</v>
      </c>
      <c r="AE98" s="444">
        <v>3.1895000000000002</v>
      </c>
      <c r="AF98" s="445">
        <v>3.0895000000000001</v>
      </c>
      <c r="AG98" s="446">
        <v>3.4995000000000003</v>
      </c>
      <c r="AH98" s="447">
        <v>-0.19500000000000001</v>
      </c>
      <c r="AI98" s="448">
        <v>1.5663266017500799</v>
      </c>
      <c r="AJ98" s="449">
        <v>4.7635999463869996E-2</v>
      </c>
      <c r="AK98" s="449">
        <v>5.1958562354556599E-2</v>
      </c>
      <c r="AL98" s="404">
        <v>0.8087349891959692</v>
      </c>
      <c r="AM98" s="450">
        <v>0.79349982920552931</v>
      </c>
      <c r="AN98" s="451" t="e">
        <v>#N/A</v>
      </c>
      <c r="AO98" s="452">
        <v>0.12</v>
      </c>
      <c r="AP98" s="380"/>
      <c r="AQ98" s="451">
        <v>-3.4901695340025727</v>
      </c>
      <c r="AR98" s="453">
        <v>-3.1101695340025728</v>
      </c>
      <c r="AS98" s="380"/>
      <c r="AT98" s="454">
        <v>7.4999999999999997E-3</v>
      </c>
      <c r="AU98" s="380"/>
      <c r="AV98" s="451">
        <v>2.5000000000000001E-3</v>
      </c>
      <c r="AW98" s="455" t="e">
        <v>#N/A</v>
      </c>
      <c r="AX98" s="456">
        <v>-8.5000000000000006E-2</v>
      </c>
      <c r="AY98" s="404"/>
      <c r="AZ98" s="432">
        <v>0.7</v>
      </c>
      <c r="BA98" s="432">
        <v>0.5</v>
      </c>
      <c r="BB98" s="457">
        <v>-0.38</v>
      </c>
      <c r="BC98" s="389"/>
      <c r="BD98" s="390" t="e">
        <v>#N/A</v>
      </c>
      <c r="BE98" s="380">
        <v>3.0611839655261255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5">
      <c r="A99" s="474">
        <v>38930</v>
      </c>
      <c r="B99" s="475">
        <v>3.4895</v>
      </c>
      <c r="C99" s="486">
        <v>-0.38</v>
      </c>
      <c r="D99" s="462">
        <v>-0.27226907290665636</v>
      </c>
      <c r="E99" s="462">
        <v>-0.31266817056666074</v>
      </c>
      <c r="F99" s="463" t="e">
        <v>#N/A</v>
      </c>
      <c r="G99" s="464" t="e">
        <v>#N/A</v>
      </c>
      <c r="H99" s="464" t="e">
        <v>#N/A</v>
      </c>
      <c r="I99" s="465" t="e">
        <v>#N/A</v>
      </c>
      <c r="J99" s="464" t="e">
        <v>#N/A</v>
      </c>
      <c r="K99" s="464" t="e">
        <v>#N/A</v>
      </c>
      <c r="L99" s="464">
        <v>0.41</v>
      </c>
      <c r="M99" s="463">
        <v>-0.35</v>
      </c>
      <c r="N99" s="464">
        <v>0.24</v>
      </c>
      <c r="O99" s="467">
        <v>0.06</v>
      </c>
      <c r="P99" s="501">
        <v>-0.25</v>
      </c>
      <c r="Q99" s="478">
        <v>0.28499999999999998</v>
      </c>
      <c r="R99" s="435">
        <v>0.245</v>
      </c>
      <c r="S99" s="436">
        <v>0.245</v>
      </c>
      <c r="T99" s="425">
        <v>0.55000000000000004</v>
      </c>
      <c r="U99" s="426">
        <v>0.245</v>
      </c>
      <c r="V99" s="437">
        <v>3.1095000000000002</v>
      </c>
      <c r="W99" s="437">
        <v>3.2172309270933437</v>
      </c>
      <c r="X99" s="438">
        <v>3.1768318294333393</v>
      </c>
      <c r="Y99" s="387">
        <v>5.0273222966102127</v>
      </c>
      <c r="Z99" s="439">
        <v>0.16</v>
      </c>
      <c r="AA99" s="440">
        <v>0.1</v>
      </c>
      <c r="AB99" s="480">
        <v>4.618172454497909</v>
      </c>
      <c r="AC99" s="442">
        <v>4.7781724544979092</v>
      </c>
      <c r="AD99" s="485">
        <v>4.7181724544979087</v>
      </c>
      <c r="AE99" s="444">
        <v>3.2395</v>
      </c>
      <c r="AF99" s="445">
        <v>3.1395</v>
      </c>
      <c r="AG99" s="446">
        <v>3.5495000000000001</v>
      </c>
      <c r="AH99" s="447">
        <v>-0.19500000000000001</v>
      </c>
      <c r="AI99" s="448">
        <v>1.56694984954261</v>
      </c>
      <c r="AJ99" s="449">
        <v>4.8022960268167707E-2</v>
      </c>
      <c r="AK99" s="449">
        <v>5.21775300438376E-2</v>
      </c>
      <c r="AL99" s="404">
        <v>0.80411270023201531</v>
      </c>
      <c r="AM99" s="450">
        <v>0.78927854838628309</v>
      </c>
      <c r="AN99" s="451" t="e">
        <v>#N/A</v>
      </c>
      <c r="AO99" s="452">
        <v>0.12</v>
      </c>
      <c r="AP99" s="380"/>
      <c r="AQ99" s="451">
        <v>-3.5351963144156886</v>
      </c>
      <c r="AR99" s="453">
        <v>-3.1551963144156887</v>
      </c>
      <c r="AS99" s="380"/>
      <c r="AT99" s="454">
        <v>7.4999999999999997E-3</v>
      </c>
      <c r="AU99" s="380"/>
      <c r="AV99" s="451">
        <v>2.5000000000000001E-3</v>
      </c>
      <c r="AW99" s="455" t="e">
        <v>#N/A</v>
      </c>
      <c r="AX99" s="456">
        <v>-8.5000000000000006E-2</v>
      </c>
      <c r="AY99" s="404"/>
      <c r="AZ99" s="432">
        <v>0.75</v>
      </c>
      <c r="BA99" s="432">
        <v>0.55000000000000004</v>
      </c>
      <c r="BB99" s="457">
        <v>-0.38</v>
      </c>
      <c r="BC99" s="389"/>
      <c r="BD99" s="390" t="e">
        <v>#N/A</v>
      </c>
      <c r="BE99" s="380">
        <v>3.1111832957358336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5">
      <c r="A100" s="474">
        <v>38961</v>
      </c>
      <c r="B100" s="475">
        <v>3.4795000000000003</v>
      </c>
      <c r="C100" s="486">
        <v>-0.38</v>
      </c>
      <c r="D100" s="462">
        <v>-0.27231490512250289</v>
      </c>
      <c r="E100" s="462">
        <v>-0.31269681570156438</v>
      </c>
      <c r="F100" s="463" t="e">
        <v>#N/A</v>
      </c>
      <c r="G100" s="464" t="e">
        <v>#N/A</v>
      </c>
      <c r="H100" s="464" t="e">
        <v>#N/A</v>
      </c>
      <c r="I100" s="465" t="e">
        <v>#N/A</v>
      </c>
      <c r="J100" s="464" t="e">
        <v>#N/A</v>
      </c>
      <c r="K100" s="464" t="e">
        <v>#N/A</v>
      </c>
      <c r="L100" s="464">
        <v>0.36</v>
      </c>
      <c r="M100" s="463">
        <v>-0.35</v>
      </c>
      <c r="N100" s="464">
        <v>0.24</v>
      </c>
      <c r="O100" s="467">
        <v>0.06</v>
      </c>
      <c r="P100" s="501">
        <v>-0.25</v>
      </c>
      <c r="Q100" s="478">
        <v>0.28499999999999998</v>
      </c>
      <c r="R100" s="435">
        <v>0.245</v>
      </c>
      <c r="S100" s="436">
        <v>0.245</v>
      </c>
      <c r="T100" s="425">
        <v>0.55000000000000004</v>
      </c>
      <c r="U100" s="426">
        <v>0.245</v>
      </c>
      <c r="V100" s="437">
        <v>3.0995000000000004</v>
      </c>
      <c r="W100" s="437">
        <v>3.2071850948774974</v>
      </c>
      <c r="X100" s="438">
        <v>3.1668031842984359</v>
      </c>
      <c r="Y100" s="387">
        <v>4.6905674915475917</v>
      </c>
      <c r="Z100" s="439">
        <v>0.16</v>
      </c>
      <c r="AA100" s="440">
        <v>0.1</v>
      </c>
      <c r="AB100" s="480">
        <v>4.6052798724295156</v>
      </c>
      <c r="AC100" s="442">
        <v>4.7652798724295158</v>
      </c>
      <c r="AD100" s="485">
        <v>4.7052798724295153</v>
      </c>
      <c r="AE100" s="444">
        <v>3.2295000000000003</v>
      </c>
      <c r="AF100" s="445">
        <v>3.1295000000000002</v>
      </c>
      <c r="AG100" s="446">
        <v>3.5395000000000003</v>
      </c>
      <c r="AH100" s="447">
        <v>-0.19500000000000001</v>
      </c>
      <c r="AI100" s="448">
        <v>1.56761676434457</v>
      </c>
      <c r="AJ100" s="449">
        <v>4.8409921122508401E-2</v>
      </c>
      <c r="AK100" s="449">
        <v>5.2396497749109802E-2</v>
      </c>
      <c r="AL100" s="404">
        <v>0.79946580835287839</v>
      </c>
      <c r="AM100" s="450">
        <v>0.78505136788665331</v>
      </c>
      <c r="AN100" s="451" t="e">
        <v>#N/A</v>
      </c>
      <c r="AO100" s="452">
        <v>0.124</v>
      </c>
      <c r="AP100" s="380"/>
      <c r="AQ100" s="451">
        <v>-3.5252249475772897</v>
      </c>
      <c r="AR100" s="453">
        <v>-3.1452249475772898</v>
      </c>
      <c r="AS100" s="380"/>
      <c r="AT100" s="454">
        <v>7.4999999999999997E-3</v>
      </c>
      <c r="AU100" s="380"/>
      <c r="AV100" s="451">
        <v>2.5000000000000001E-3</v>
      </c>
      <c r="AW100" s="455" t="e">
        <v>#N/A</v>
      </c>
      <c r="AX100" s="456">
        <v>-8.5000000000000006E-2</v>
      </c>
      <c r="AY100" s="404"/>
      <c r="AZ100" s="432">
        <v>0.75</v>
      </c>
      <c r="BA100" s="432">
        <v>0.55000000000000004</v>
      </c>
      <c r="BB100" s="457">
        <v>-0.38</v>
      </c>
      <c r="BC100" s="389"/>
      <c r="BD100" s="390" t="e">
        <v>#N/A</v>
      </c>
      <c r="BE100" s="380">
        <v>3.1011825796074612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5">
      <c r="A101" s="474">
        <v>38991</v>
      </c>
      <c r="B101" s="475">
        <v>3.4995000000000003</v>
      </c>
      <c r="C101" s="486">
        <v>-0.38</v>
      </c>
      <c r="D101" s="462">
        <v>-0.27236207774019627</v>
      </c>
      <c r="E101" s="462">
        <v>-0.31272629858762313</v>
      </c>
      <c r="F101" s="463" t="e">
        <v>#N/A</v>
      </c>
      <c r="G101" s="464" t="e">
        <v>#N/A</v>
      </c>
      <c r="H101" s="464" t="e">
        <v>#N/A</v>
      </c>
      <c r="I101" s="465" t="e">
        <v>#N/A</v>
      </c>
      <c r="J101" s="464" t="e">
        <v>#N/A</v>
      </c>
      <c r="K101" s="464" t="e">
        <v>#N/A</v>
      </c>
      <c r="L101" s="464">
        <v>0.4</v>
      </c>
      <c r="M101" s="463">
        <v>-0.35</v>
      </c>
      <c r="N101" s="464">
        <v>0.24</v>
      </c>
      <c r="O101" s="467">
        <v>0.06</v>
      </c>
      <c r="P101" s="501">
        <v>-0.25</v>
      </c>
      <c r="Q101" s="478">
        <v>0.28499999999999998</v>
      </c>
      <c r="R101" s="435">
        <v>0.245</v>
      </c>
      <c r="S101" s="436">
        <v>0.245</v>
      </c>
      <c r="T101" s="425">
        <v>0.6</v>
      </c>
      <c r="U101" s="426">
        <v>0.245</v>
      </c>
      <c r="V101" s="437">
        <v>3.1195000000000004</v>
      </c>
      <c r="W101" s="437">
        <v>3.227137922259804</v>
      </c>
      <c r="X101" s="438">
        <v>3.1867737014123771</v>
      </c>
      <c r="Y101" s="391" t="s">
        <v>187</v>
      </c>
      <c r="Z101" s="439">
        <v>0.16</v>
      </c>
      <c r="AA101" s="440">
        <v>0.1</v>
      </c>
      <c r="AB101" s="480">
        <v>4.6370274483307519</v>
      </c>
      <c r="AC101" s="442">
        <v>4.797027448330752</v>
      </c>
      <c r="AD101" s="485">
        <v>4.7370274483307515</v>
      </c>
      <c r="AE101" s="444">
        <v>3.2495000000000003</v>
      </c>
      <c r="AF101" s="445">
        <v>3.1495000000000002</v>
      </c>
      <c r="AG101" s="446">
        <v>3.5595000000000003</v>
      </c>
      <c r="AH101" s="447">
        <v>-0.19500000000000001</v>
      </c>
      <c r="AI101" s="448">
        <v>1.56830377673539</v>
      </c>
      <c r="AJ101" s="449">
        <v>4.8784399416284006E-2</v>
      </c>
      <c r="AK101" s="449">
        <v>5.2608401995243498E-2</v>
      </c>
      <c r="AL101" s="404">
        <v>0.79494609539088434</v>
      </c>
      <c r="AM101" s="450">
        <v>0.78095525163027746</v>
      </c>
      <c r="AN101" s="451" t="e">
        <v>#N/A</v>
      </c>
      <c r="AO101" s="452">
        <v>0.12</v>
      </c>
      <c r="AP101" s="380"/>
      <c r="AQ101" s="451">
        <v>-3.5452544181398769</v>
      </c>
      <c r="AR101" s="453">
        <v>-3.165254418139877</v>
      </c>
      <c r="AS101" s="380"/>
      <c r="AT101" s="454">
        <v>7.4999999999999997E-3</v>
      </c>
      <c r="AU101" s="380"/>
      <c r="AV101" s="451">
        <v>2.5000000000000001E-3</v>
      </c>
      <c r="AW101" s="455" t="e">
        <v>#N/A</v>
      </c>
      <c r="AX101" s="456">
        <v>-8.5000000000000006E-2</v>
      </c>
      <c r="AY101" s="404"/>
      <c r="AZ101" s="432">
        <v>0.8</v>
      </c>
      <c r="BA101" s="432">
        <v>0.6</v>
      </c>
      <c r="BB101" s="457">
        <v>-0.38</v>
      </c>
      <c r="BC101" s="389"/>
      <c r="BD101" s="390" t="e">
        <v>#N/A</v>
      </c>
      <c r="BE101" s="380">
        <v>3.1211818425353099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5">
      <c r="A102" s="459">
        <v>39022</v>
      </c>
      <c r="B102" s="475">
        <v>3.6465000000000001</v>
      </c>
      <c r="C102" s="495">
        <v>-0.34499999999999997</v>
      </c>
      <c r="D102" s="462">
        <v>-0.27775858149144739</v>
      </c>
      <c r="E102" s="462" t="e">
        <v>#N/A</v>
      </c>
      <c r="F102" s="463" t="e">
        <v>#N/A</v>
      </c>
      <c r="G102" s="464" t="e">
        <v>#N/A</v>
      </c>
      <c r="H102" s="464" t="e">
        <v>#N/A</v>
      </c>
      <c r="I102" s="465" t="e">
        <v>#N/A</v>
      </c>
      <c r="J102" s="464" t="e">
        <v>#N/A</v>
      </c>
      <c r="K102" s="464" t="e">
        <v>#N/A</v>
      </c>
      <c r="L102" s="464">
        <v>0.65</v>
      </c>
      <c r="M102" s="463">
        <v>-0.22</v>
      </c>
      <c r="N102" s="464">
        <v>0.23</v>
      </c>
      <c r="O102" s="467">
        <v>0.15</v>
      </c>
      <c r="P102" s="499">
        <v>0.248</v>
      </c>
      <c r="Q102" s="478">
        <v>0.28499999999999998</v>
      </c>
      <c r="R102" s="435">
        <v>0.245</v>
      </c>
      <c r="S102" s="436">
        <v>0.245</v>
      </c>
      <c r="T102" s="425">
        <v>0.8</v>
      </c>
      <c r="U102" s="426">
        <v>0.245</v>
      </c>
      <c r="V102" s="437">
        <v>3.3014999999999999</v>
      </c>
      <c r="W102" s="437">
        <v>3.3687414185085527</v>
      </c>
      <c r="X102" s="438" t="e">
        <v>#N/A</v>
      </c>
      <c r="Y102" s="387"/>
      <c r="Z102" s="439">
        <v>0.1</v>
      </c>
      <c r="AA102" s="440" t="e">
        <v>#N/A</v>
      </c>
      <c r="AB102" s="480">
        <v>4.9099202146963137</v>
      </c>
      <c r="AC102" s="442">
        <v>5.0099202146963133</v>
      </c>
      <c r="AD102" s="493" t="e">
        <v>#N/A</v>
      </c>
      <c r="AE102" s="444">
        <v>3.8944999999999999</v>
      </c>
      <c r="AF102" s="445">
        <v>3.4264999999999999</v>
      </c>
      <c r="AG102" s="446">
        <v>3.7965</v>
      </c>
      <c r="AH102" s="447">
        <v>-0.13500000000000001</v>
      </c>
      <c r="AI102" s="448">
        <v>1.5690567263476101</v>
      </c>
      <c r="AJ102" s="449">
        <v>4.9171360369070403E-2</v>
      </c>
      <c r="AK102" s="449">
        <v>5.2827369731979004E-2</v>
      </c>
      <c r="AL102" s="404">
        <v>0.79025297501334124</v>
      </c>
      <c r="AM102" s="450">
        <v>0.77671745550043592</v>
      </c>
      <c r="AN102" s="451" t="e">
        <v>#N/A</v>
      </c>
      <c r="AO102" s="452">
        <v>0.124</v>
      </c>
      <c r="AP102" s="380"/>
      <c r="AQ102" s="451">
        <v>-3.5871912396243064</v>
      </c>
      <c r="AR102" s="453">
        <v>-3.2421912396243062</v>
      </c>
      <c r="AS102" s="380"/>
      <c r="AT102" s="454">
        <v>7.4999999999999997E-3</v>
      </c>
      <c r="AU102" s="380"/>
      <c r="AV102" s="451">
        <v>8.0000000000000002E-3</v>
      </c>
      <c r="AW102" s="455" t="e">
        <v>#N/A</v>
      </c>
      <c r="AX102" s="456">
        <v>0.01</v>
      </c>
      <c r="AY102" s="404"/>
      <c r="AZ102" s="432">
        <v>1</v>
      </c>
      <c r="BA102" s="432">
        <v>0.8</v>
      </c>
      <c r="BB102" s="457">
        <v>-0.34499999999999997</v>
      </c>
      <c r="BC102" s="389"/>
      <c r="BD102" s="390" t="e">
        <v>#N/A</v>
      </c>
      <c r="BE102" s="380">
        <v>3.306879313480684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5">
      <c r="A103" s="474">
        <v>39052</v>
      </c>
      <c r="B103" s="475">
        <v>3.7845</v>
      </c>
      <c r="C103" s="497">
        <v>-0.34499999999999997</v>
      </c>
      <c r="D103" s="462">
        <v>-0.27779157838775781</v>
      </c>
      <c r="E103" s="462" t="e">
        <v>#N/A</v>
      </c>
      <c r="F103" s="463" t="e">
        <v>#N/A</v>
      </c>
      <c r="G103" s="464" t="e">
        <v>#N/A</v>
      </c>
      <c r="H103" s="464" t="e">
        <v>#N/A</v>
      </c>
      <c r="I103" s="465" t="e">
        <v>#N/A</v>
      </c>
      <c r="J103" s="464" t="e">
        <v>#N/A</v>
      </c>
      <c r="K103" s="464" t="e">
        <v>#N/A</v>
      </c>
      <c r="L103" s="464">
        <v>0.98</v>
      </c>
      <c r="M103" s="463">
        <v>-0.22</v>
      </c>
      <c r="N103" s="464">
        <v>0.23</v>
      </c>
      <c r="O103" s="467">
        <v>0.15</v>
      </c>
      <c r="P103" s="499">
        <v>0.308</v>
      </c>
      <c r="Q103" s="478">
        <v>0.28499999999999998</v>
      </c>
      <c r="R103" s="435">
        <v>0.245</v>
      </c>
      <c r="S103" s="436">
        <v>0.245</v>
      </c>
      <c r="T103" s="425">
        <v>1</v>
      </c>
      <c r="U103" s="426">
        <v>0.245</v>
      </c>
      <c r="V103" s="437">
        <v>3.4394999999999998</v>
      </c>
      <c r="W103" s="437">
        <v>3.5067084216122422</v>
      </c>
      <c r="X103" s="438" t="e">
        <v>#N/A</v>
      </c>
      <c r="Y103" s="391" t="s">
        <v>185</v>
      </c>
      <c r="Z103" s="439">
        <v>0.1</v>
      </c>
      <c r="AA103" s="440" t="e">
        <v>#N/A</v>
      </c>
      <c r="AB103" s="480">
        <v>5.1176622177561244</v>
      </c>
      <c r="AC103" s="442">
        <v>5.217662217756124</v>
      </c>
      <c r="AD103" s="493" t="e">
        <v>#N/A</v>
      </c>
      <c r="AE103" s="444">
        <v>4.0925000000000002</v>
      </c>
      <c r="AF103" s="445">
        <v>3.5644999999999998</v>
      </c>
      <c r="AG103" s="446">
        <v>3.9344999999999999</v>
      </c>
      <c r="AH103" s="447">
        <v>-0.13500000000000001</v>
      </c>
      <c r="AI103" s="448">
        <v>1.5698270762659998</v>
      </c>
      <c r="AJ103" s="449">
        <v>4.9545838758098697E-2</v>
      </c>
      <c r="AK103" s="449">
        <v>5.3039274008556798E-2</v>
      </c>
      <c r="AL103" s="404">
        <v>0.78568992568976803</v>
      </c>
      <c r="AM103" s="450">
        <v>0.77261170063719442</v>
      </c>
      <c r="AN103" s="451" t="e">
        <v>#N/A</v>
      </c>
      <c r="AO103" s="452">
        <v>0.12</v>
      </c>
      <c r="AP103" s="380"/>
      <c r="AQ103" s="451">
        <v>-3.7252270358292203</v>
      </c>
      <c r="AR103" s="453">
        <v>-3.3802270358292201</v>
      </c>
      <c r="AS103" s="380"/>
      <c r="AT103" s="454">
        <v>7.4999999999999997E-3</v>
      </c>
      <c r="AU103" s="380"/>
      <c r="AV103" s="451">
        <v>8.0000000000000002E-3</v>
      </c>
      <c r="AW103" s="455" t="e">
        <v>#N/A</v>
      </c>
      <c r="AX103" s="456">
        <v>0.01</v>
      </c>
      <c r="AY103" s="404"/>
      <c r="AZ103" s="432">
        <v>1.2</v>
      </c>
      <c r="BA103" s="432">
        <v>1</v>
      </c>
      <c r="BB103" s="457">
        <v>-0.34499999999999997</v>
      </c>
      <c r="BC103" s="389"/>
      <c r="BD103" s="390" t="e">
        <v>#N/A</v>
      </c>
      <c r="BE103" s="380">
        <v>3.4448766737289791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5">
      <c r="A104" s="474">
        <v>39083</v>
      </c>
      <c r="B104" s="475">
        <v>3.8250000000000002</v>
      </c>
      <c r="C104" s="497">
        <v>-0.34499999999999997</v>
      </c>
      <c r="D104" s="462">
        <v>-0.27781696635176711</v>
      </c>
      <c r="E104" s="462" t="e">
        <v>#N/A</v>
      </c>
      <c r="F104" s="463" t="e">
        <v>#N/A</v>
      </c>
      <c r="G104" s="464" t="e">
        <v>#N/A</v>
      </c>
      <c r="H104" s="464" t="e">
        <v>#N/A</v>
      </c>
      <c r="I104" s="465" t="e">
        <v>#N/A</v>
      </c>
      <c r="J104" s="464" t="e">
        <v>#N/A</v>
      </c>
      <c r="K104" s="464" t="e">
        <v>#N/A</v>
      </c>
      <c r="L104" s="464">
        <v>1.6</v>
      </c>
      <c r="M104" s="463">
        <v>-0.22</v>
      </c>
      <c r="N104" s="464">
        <v>0.23</v>
      </c>
      <c r="O104" s="467">
        <v>0.15</v>
      </c>
      <c r="P104" s="499">
        <v>0.37800000000000006</v>
      </c>
      <c r="Q104" s="478">
        <v>0.28499999999999998</v>
      </c>
      <c r="R104" s="435">
        <v>0.245</v>
      </c>
      <c r="S104" s="436">
        <v>0.245</v>
      </c>
      <c r="T104" s="425">
        <v>1</v>
      </c>
      <c r="U104" s="426">
        <v>0.245</v>
      </c>
      <c r="V104" s="437">
        <v>3.48</v>
      </c>
      <c r="W104" s="437">
        <v>3.5471830336482331</v>
      </c>
      <c r="X104" s="438" t="e">
        <v>#N/A</v>
      </c>
      <c r="Y104" s="387"/>
      <c r="Z104" s="439">
        <v>0.1</v>
      </c>
      <c r="AA104" s="440" t="e">
        <v>#N/A</v>
      </c>
      <c r="AB104" s="480">
        <v>5.179879221026459</v>
      </c>
      <c r="AC104" s="442">
        <v>5.2798792210264587</v>
      </c>
      <c r="AD104" s="493" t="e">
        <v>#N/A</v>
      </c>
      <c r="AE104" s="444">
        <v>4.2030000000000003</v>
      </c>
      <c r="AF104" s="445">
        <v>3.605</v>
      </c>
      <c r="AG104" s="446">
        <v>3.9750000000000001</v>
      </c>
      <c r="AH104" s="447">
        <v>-0.13500000000000001</v>
      </c>
      <c r="AI104" s="448">
        <v>1.57042030213198</v>
      </c>
      <c r="AJ104" s="449">
        <v>4.9896586351015203E-2</v>
      </c>
      <c r="AK104" s="449">
        <v>5.3254037221193998E-2</v>
      </c>
      <c r="AL104" s="404">
        <v>0.78109180440687687</v>
      </c>
      <c r="AM104" s="450">
        <v>0.76838037300768214</v>
      </c>
      <c r="AN104" s="451" t="e">
        <v>#N/A</v>
      </c>
      <c r="AO104" s="452">
        <v>0.12</v>
      </c>
      <c r="AP104" s="380"/>
      <c r="AQ104" s="451">
        <v>-3.7857600459141034</v>
      </c>
      <c r="AR104" s="453">
        <v>-3.4407600459141037</v>
      </c>
      <c r="AS104" s="380"/>
      <c r="AT104" s="454">
        <v>7.4999999999999997E-3</v>
      </c>
      <c r="AU104" s="380"/>
      <c r="AV104" s="451">
        <v>8.0000000000000002E-3</v>
      </c>
      <c r="AW104" s="455" t="e">
        <v>#N/A</v>
      </c>
      <c r="AX104" s="456">
        <v>0.01</v>
      </c>
      <c r="AY104" s="404"/>
      <c r="AZ104" s="432">
        <v>1.2</v>
      </c>
      <c r="BA104" s="432">
        <v>1</v>
      </c>
      <c r="BB104" s="457">
        <v>-0.34499999999999997</v>
      </c>
      <c r="BC104" s="389"/>
      <c r="BD104" s="390" t="e">
        <v>#N/A</v>
      </c>
      <c r="BE104" s="380">
        <v>3.485374642691859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5">
      <c r="A105" s="474">
        <v>39114</v>
      </c>
      <c r="B105" s="475">
        <v>3.7370000000000001</v>
      </c>
      <c r="C105" s="497">
        <v>-0.34499999999999997</v>
      </c>
      <c r="D105" s="462">
        <v>-0.2777940238453156</v>
      </c>
      <c r="E105" s="462" t="e">
        <v>#N/A</v>
      </c>
      <c r="F105" s="463" t="e">
        <v>#N/A</v>
      </c>
      <c r="G105" s="464" t="e">
        <v>#N/A</v>
      </c>
      <c r="H105" s="464" t="e">
        <v>#N/A</v>
      </c>
      <c r="I105" s="465" t="e">
        <v>#N/A</v>
      </c>
      <c r="J105" s="464" t="e">
        <v>#N/A</v>
      </c>
      <c r="K105" s="464" t="e">
        <v>#N/A</v>
      </c>
      <c r="L105" s="464">
        <v>1.6</v>
      </c>
      <c r="M105" s="463">
        <v>-0.22</v>
      </c>
      <c r="N105" s="464">
        <v>0.23</v>
      </c>
      <c r="O105" s="467">
        <v>0.15</v>
      </c>
      <c r="P105" s="499">
        <v>0.248</v>
      </c>
      <c r="Q105" s="478">
        <v>0.28000000000000003</v>
      </c>
      <c r="R105" s="435">
        <v>0.24</v>
      </c>
      <c r="S105" s="436">
        <v>0.24</v>
      </c>
      <c r="T105" s="425">
        <v>1</v>
      </c>
      <c r="U105" s="426">
        <v>0.24</v>
      </c>
      <c r="V105" s="437">
        <v>3.3920000000000003</v>
      </c>
      <c r="W105" s="437">
        <v>3.4592059761546845</v>
      </c>
      <c r="X105" s="438" t="e">
        <v>#N/A</v>
      </c>
      <c r="Y105" s="399"/>
      <c r="Z105" s="439">
        <v>0.1</v>
      </c>
      <c r="AA105" s="440" t="e">
        <v>#N/A</v>
      </c>
      <c r="AB105" s="480">
        <v>5.0471701983657411</v>
      </c>
      <c r="AC105" s="442">
        <v>5.1471701983657407</v>
      </c>
      <c r="AD105" s="493" t="e">
        <v>#N/A</v>
      </c>
      <c r="AE105" s="444">
        <v>3.9849999999999999</v>
      </c>
      <c r="AF105" s="445">
        <v>3.5169999999999999</v>
      </c>
      <c r="AG105" s="446">
        <v>3.887</v>
      </c>
      <c r="AH105" s="447">
        <v>-0.13500000000000001</v>
      </c>
      <c r="AI105" s="448">
        <v>1.5698841983511098</v>
      </c>
      <c r="AJ105" s="449">
        <v>5.0059023986967204E-2</v>
      </c>
      <c r="AK105" s="449">
        <v>5.3429557928179598E-2</v>
      </c>
      <c r="AL105" s="404">
        <v>0.77720322259641783</v>
      </c>
      <c r="AM105" s="450">
        <v>0.76429407295269358</v>
      </c>
      <c r="AN105" s="451" t="e">
        <v>#N/A</v>
      </c>
      <c r="AO105" s="452">
        <v>0.13300000000000001</v>
      </c>
      <c r="AP105" s="380"/>
      <c r="AQ105" s="451">
        <v>-3.6977698643054309</v>
      </c>
      <c r="AR105" s="453">
        <v>-3.3527698643054311</v>
      </c>
      <c r="AS105" s="380"/>
      <c r="AT105" s="454">
        <v>7.4999999999999997E-3</v>
      </c>
      <c r="AU105" s="380"/>
      <c r="AV105" s="451">
        <v>8.0000000000000002E-3</v>
      </c>
      <c r="AW105" s="455" t="e">
        <v>#N/A</v>
      </c>
      <c r="AX105" s="456">
        <v>0.01</v>
      </c>
      <c r="AY105" s="404"/>
      <c r="AZ105" s="432">
        <v>1.2</v>
      </c>
      <c r="BA105" s="432">
        <v>1</v>
      </c>
      <c r="BB105" s="457">
        <v>-0.34499999999999997</v>
      </c>
      <c r="BC105" s="389"/>
      <c r="BD105" s="390" t="e">
        <v>#N/A</v>
      </c>
      <c r="BE105" s="380">
        <v>3.397376478092375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5">
      <c r="A106" s="474">
        <v>39142</v>
      </c>
      <c r="B106" s="475">
        <v>3.6270000000000002</v>
      </c>
      <c r="C106" s="497">
        <v>-0.34499999999999997</v>
      </c>
      <c r="D106" s="462">
        <v>-0.27777317301733762</v>
      </c>
      <c r="E106" s="462" t="e">
        <v>#N/A</v>
      </c>
      <c r="F106" s="463" t="e">
        <v>#N/A</v>
      </c>
      <c r="G106" s="464" t="e">
        <v>#N/A</v>
      </c>
      <c r="H106" s="464" t="e">
        <v>#N/A</v>
      </c>
      <c r="I106" s="465" t="e">
        <v>#N/A</v>
      </c>
      <c r="J106" s="464" t="e">
        <v>#N/A</v>
      </c>
      <c r="K106" s="464" t="e">
        <v>#N/A</v>
      </c>
      <c r="L106" s="464">
        <v>0.64</v>
      </c>
      <c r="M106" s="463">
        <v>-0.22</v>
      </c>
      <c r="N106" s="464">
        <v>0.23</v>
      </c>
      <c r="O106" s="467">
        <v>0.15</v>
      </c>
      <c r="P106" s="499">
        <v>6.8000000000000005E-2</v>
      </c>
      <c r="Q106" s="478">
        <v>0.27750000000000002</v>
      </c>
      <c r="R106" s="435">
        <v>0.23749999999999999</v>
      </c>
      <c r="S106" s="436">
        <v>0.23749999999999999</v>
      </c>
      <c r="T106" s="425">
        <v>0.75</v>
      </c>
      <c r="U106" s="426">
        <v>0.23749999999999999</v>
      </c>
      <c r="V106" s="437">
        <v>3.282</v>
      </c>
      <c r="W106" s="437">
        <v>3.3492268269826626</v>
      </c>
      <c r="X106" s="438" t="e">
        <v>#N/A</v>
      </c>
      <c r="Y106" s="399"/>
      <c r="Z106" s="439">
        <v>0.1</v>
      </c>
      <c r="AA106" s="440" t="e">
        <v>#N/A</v>
      </c>
      <c r="AB106" s="480">
        <v>4.8819796312064287</v>
      </c>
      <c r="AC106" s="442">
        <v>4.9819796312064284</v>
      </c>
      <c r="AD106" s="493" t="e">
        <v>#N/A</v>
      </c>
      <c r="AE106" s="444">
        <v>3.6949999999999998</v>
      </c>
      <c r="AF106" s="445">
        <v>3.407</v>
      </c>
      <c r="AG106" s="446">
        <v>3.7770000000000001</v>
      </c>
      <c r="AH106" s="447">
        <v>-0.13500000000000001</v>
      </c>
      <c r="AI106" s="448">
        <v>1.5693972887818799</v>
      </c>
      <c r="AJ106" s="449">
        <v>5.0205741859270098E-2</v>
      </c>
      <c r="AK106" s="449">
        <v>5.3588092769122998E-2</v>
      </c>
      <c r="AL106" s="404">
        <v>0.77368975091674286</v>
      </c>
      <c r="AM106" s="450">
        <v>0.76060298010966165</v>
      </c>
      <c r="AN106" s="451" t="e">
        <v>#N/A</v>
      </c>
      <c r="AO106" s="452">
        <v>0.12</v>
      </c>
      <c r="AP106" s="380"/>
      <c r="AQ106" s="451">
        <v>-3.582778662226636</v>
      </c>
      <c r="AR106" s="453">
        <v>-3.2377786622266358</v>
      </c>
      <c r="AS106" s="380"/>
      <c r="AT106" s="454">
        <v>7.4999999999999997E-3</v>
      </c>
      <c r="AU106" s="380"/>
      <c r="AV106" s="451">
        <v>8.0000000000000002E-3</v>
      </c>
      <c r="AW106" s="455" t="e">
        <v>#N/A</v>
      </c>
      <c r="AX106" s="456">
        <v>0.01</v>
      </c>
      <c r="AY106" s="404"/>
      <c r="AZ106" s="432">
        <v>0.95</v>
      </c>
      <c r="BA106" s="432">
        <v>0.75</v>
      </c>
      <c r="BB106" s="457">
        <v>-0.34499999999999997</v>
      </c>
      <c r="BC106" s="389"/>
      <c r="BD106" s="390" t="e">
        <v>#N/A</v>
      </c>
      <c r="BE106" s="380">
        <v>3.2873781461586131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5">
      <c r="A107" s="474">
        <v>39173</v>
      </c>
      <c r="B107" s="475">
        <v>3.4420000000000002</v>
      </c>
      <c r="C107" s="481">
        <v>-0.36</v>
      </c>
      <c r="D107" s="462">
        <v>-0.29274994572852142</v>
      </c>
      <c r="E107" s="462">
        <v>-0.29274994572852142</v>
      </c>
      <c r="F107" s="463" t="e">
        <v>#N/A</v>
      </c>
      <c r="G107" s="464" t="e">
        <v>#N/A</v>
      </c>
      <c r="H107" s="464" t="e">
        <v>#N/A</v>
      </c>
      <c r="I107" s="465" t="e">
        <v>#N/A</v>
      </c>
      <c r="J107" s="464" t="e">
        <v>#N/A</v>
      </c>
      <c r="K107" s="464" t="e">
        <v>#N/A</v>
      </c>
      <c r="L107" s="464">
        <v>0.38</v>
      </c>
      <c r="M107" s="463">
        <v>-0.35</v>
      </c>
      <c r="N107" s="464">
        <v>0.24</v>
      </c>
      <c r="O107" s="467">
        <v>0.06</v>
      </c>
      <c r="P107" s="500">
        <v>-0.25</v>
      </c>
      <c r="Q107" s="478">
        <v>0.27750000000000002</v>
      </c>
      <c r="R107" s="435">
        <v>0.23749999999999999</v>
      </c>
      <c r="S107" s="436">
        <v>0.23749999999999999</v>
      </c>
      <c r="T107" s="425">
        <v>0.4</v>
      </c>
      <c r="U107" s="426">
        <v>0.23749999999999999</v>
      </c>
      <c r="V107" s="437">
        <v>3.0820000000000003</v>
      </c>
      <c r="W107" s="437">
        <v>3.1492500542714787</v>
      </c>
      <c r="X107" s="438">
        <v>3.1492500542714787</v>
      </c>
      <c r="Y107" s="399"/>
      <c r="Z107" s="439">
        <v>0.1</v>
      </c>
      <c r="AA107" s="440">
        <v>0.1</v>
      </c>
      <c r="AB107" s="480">
        <v>4.5828959298061136</v>
      </c>
      <c r="AC107" s="442">
        <v>4.6828959298061132</v>
      </c>
      <c r="AD107" s="485">
        <v>4.6828959298061132</v>
      </c>
      <c r="AE107" s="444">
        <v>3.1920000000000002</v>
      </c>
      <c r="AF107" s="445">
        <v>3.0920000000000001</v>
      </c>
      <c r="AG107" s="446">
        <v>3.5020000000000002</v>
      </c>
      <c r="AH107" s="447">
        <v>-0.19500000000000001</v>
      </c>
      <c r="AI107" s="448">
        <v>1.56885523949303</v>
      </c>
      <c r="AJ107" s="449">
        <v>5.0368179511988104E-2</v>
      </c>
      <c r="AK107" s="449">
        <v>5.3763613495652104E-2</v>
      </c>
      <c r="AL107" s="404">
        <v>0.76979870309472509</v>
      </c>
      <c r="AM107" s="450">
        <v>0.7565163672670342</v>
      </c>
      <c r="AN107" s="451" t="e">
        <v>#N/A</v>
      </c>
      <c r="AO107" s="452">
        <v>0.124</v>
      </c>
      <c r="AP107" s="380"/>
      <c r="AQ107" s="451">
        <v>-3.5027780553965706</v>
      </c>
      <c r="AR107" s="453">
        <v>-3.1427780553965707</v>
      </c>
      <c r="AS107" s="380"/>
      <c r="AT107" s="454">
        <v>7.4999999999999997E-3</v>
      </c>
      <c r="AU107" s="380"/>
      <c r="AV107" s="451">
        <v>2.5000000000000001E-3</v>
      </c>
      <c r="AW107" s="455" t="e">
        <v>#N/A</v>
      </c>
      <c r="AX107" s="456">
        <v>-8.5000000000000006E-2</v>
      </c>
      <c r="AY107" s="404"/>
      <c r="AZ107" s="432">
        <v>0.6</v>
      </c>
      <c r="BA107" s="432">
        <v>0.4</v>
      </c>
      <c r="BB107" s="457">
        <v>-0.36</v>
      </c>
      <c r="BC107" s="389"/>
      <c r="BD107" s="390" t="e">
        <v>#N/A</v>
      </c>
      <c r="BE107" s="380">
        <v>3.0836812513567873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5">
      <c r="A108" s="474">
        <v>39203</v>
      </c>
      <c r="B108" s="475">
        <v>3.4420000000000002</v>
      </c>
      <c r="C108" s="486">
        <v>-0.36</v>
      </c>
      <c r="D108" s="462">
        <v>-0.29272732508116883</v>
      </c>
      <c r="E108" s="462">
        <v>-0.29272732508116883</v>
      </c>
      <c r="F108" s="463" t="e">
        <v>#N/A</v>
      </c>
      <c r="G108" s="464" t="e">
        <v>#N/A</v>
      </c>
      <c r="H108" s="464" t="e">
        <v>#N/A</v>
      </c>
      <c r="I108" s="465" t="e">
        <v>#N/A</v>
      </c>
      <c r="J108" s="464" t="e">
        <v>#N/A</v>
      </c>
      <c r="K108" s="464" t="e">
        <v>#N/A</v>
      </c>
      <c r="L108" s="464">
        <v>0.33</v>
      </c>
      <c r="M108" s="463">
        <v>-0.35</v>
      </c>
      <c r="N108" s="464">
        <v>0.24</v>
      </c>
      <c r="O108" s="467">
        <v>0.06</v>
      </c>
      <c r="P108" s="501">
        <v>-0.25</v>
      </c>
      <c r="Q108" s="478">
        <v>0.27750000000000002</v>
      </c>
      <c r="R108" s="435">
        <v>0.23749999999999999</v>
      </c>
      <c r="S108" s="436">
        <v>0.23749999999999999</v>
      </c>
      <c r="T108" s="425">
        <v>0.45</v>
      </c>
      <c r="U108" s="426">
        <v>0.23749999999999999</v>
      </c>
      <c r="V108" s="437">
        <v>3.0820000000000003</v>
      </c>
      <c r="W108" s="437">
        <v>3.1492726749188313</v>
      </c>
      <c r="X108" s="438">
        <v>3.1492726749188313</v>
      </c>
      <c r="Y108" s="399"/>
      <c r="Z108" s="439">
        <v>0.1</v>
      </c>
      <c r="AA108" s="440">
        <v>0.1</v>
      </c>
      <c r="AB108" s="480">
        <v>4.5813549167156413</v>
      </c>
      <c r="AC108" s="442">
        <v>4.681354916715641</v>
      </c>
      <c r="AD108" s="485">
        <v>4.681354916715641</v>
      </c>
      <c r="AE108" s="444">
        <v>3.1920000000000002</v>
      </c>
      <c r="AF108" s="445">
        <v>3.0920000000000001</v>
      </c>
      <c r="AG108" s="446">
        <v>3.5020000000000002</v>
      </c>
      <c r="AH108" s="447">
        <v>-0.19500000000000001</v>
      </c>
      <c r="AI108" s="448">
        <v>1.56832770701179</v>
      </c>
      <c r="AJ108" s="449">
        <v>5.0525377248811697E-2</v>
      </c>
      <c r="AK108" s="449">
        <v>5.3933472273036506E-2</v>
      </c>
      <c r="AL108" s="404">
        <v>0.76603223706068391</v>
      </c>
      <c r="AM108" s="450">
        <v>0.75256175259740499</v>
      </c>
      <c r="AN108" s="451" t="e">
        <v>#N/A</v>
      </c>
      <c r="AO108" s="452">
        <v>0.12</v>
      </c>
      <c r="AP108" s="380"/>
      <c r="AQ108" s="451">
        <v>-3.5027554442043614</v>
      </c>
      <c r="AR108" s="453">
        <v>-3.1427554442043615</v>
      </c>
      <c r="AS108" s="380"/>
      <c r="AT108" s="454">
        <v>7.4999999999999997E-3</v>
      </c>
      <c r="AU108" s="380"/>
      <c r="AV108" s="451">
        <v>2.5000000000000001E-3</v>
      </c>
      <c r="AW108" s="455" t="e">
        <v>#N/A</v>
      </c>
      <c r="AX108" s="456">
        <v>-8.5000000000000006E-2</v>
      </c>
      <c r="AY108" s="404"/>
      <c r="AZ108" s="432">
        <v>0.65</v>
      </c>
      <c r="BA108" s="432">
        <v>0.45</v>
      </c>
      <c r="BB108" s="457">
        <v>-0.36</v>
      </c>
      <c r="BC108" s="389"/>
      <c r="BD108" s="390" t="e">
        <v>#N/A</v>
      </c>
      <c r="BE108" s="380">
        <v>3.0836818168729709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5">
      <c r="A109" s="474">
        <v>39234</v>
      </c>
      <c r="B109" s="475">
        <v>3.4820000000000002</v>
      </c>
      <c r="C109" s="486">
        <v>-0.36</v>
      </c>
      <c r="D109" s="462">
        <v>-0.29270380291961251</v>
      </c>
      <c r="E109" s="462">
        <v>-0.29270380291961251</v>
      </c>
      <c r="F109" s="463" t="e">
        <v>#N/A</v>
      </c>
      <c r="G109" s="464" t="e">
        <v>#N/A</v>
      </c>
      <c r="H109" s="464" t="e">
        <v>#N/A</v>
      </c>
      <c r="I109" s="465" t="e">
        <v>#N/A</v>
      </c>
      <c r="J109" s="464" t="e">
        <v>#N/A</v>
      </c>
      <c r="K109" s="464" t="e">
        <v>#N/A</v>
      </c>
      <c r="L109" s="464">
        <v>0.37</v>
      </c>
      <c r="M109" s="463">
        <v>-0.35</v>
      </c>
      <c r="N109" s="464">
        <v>0.24</v>
      </c>
      <c r="O109" s="467">
        <v>0.06</v>
      </c>
      <c r="P109" s="501">
        <v>-0.25</v>
      </c>
      <c r="Q109" s="478">
        <v>0.27750000000000002</v>
      </c>
      <c r="R109" s="435">
        <v>0.23749999999999999</v>
      </c>
      <c r="S109" s="436">
        <v>0.23749999999999999</v>
      </c>
      <c r="T109" s="425">
        <v>0.45</v>
      </c>
      <c r="U109" s="426">
        <v>0.23749999999999999</v>
      </c>
      <c r="V109" s="437">
        <v>3.1220000000000003</v>
      </c>
      <c r="W109" s="437">
        <v>3.1892961970803877</v>
      </c>
      <c r="X109" s="438">
        <v>3.1892961970803877</v>
      </c>
      <c r="Y109" s="411" t="s">
        <v>194</v>
      </c>
      <c r="Z109" s="439">
        <v>0.1</v>
      </c>
      <c r="AA109" s="440">
        <v>0.1</v>
      </c>
      <c r="AB109" s="480">
        <v>4.6391923101845833</v>
      </c>
      <c r="AC109" s="442">
        <v>4.739192310184583</v>
      </c>
      <c r="AD109" s="485">
        <v>4.739192310184583</v>
      </c>
      <c r="AE109" s="444">
        <v>3.2320000000000002</v>
      </c>
      <c r="AF109" s="445">
        <v>3.1320000000000001</v>
      </c>
      <c r="AG109" s="446">
        <v>3.5420000000000003</v>
      </c>
      <c r="AH109" s="447">
        <v>-0.19500000000000001</v>
      </c>
      <c r="AI109" s="448">
        <v>1.5677795265900401</v>
      </c>
      <c r="AJ109" s="449">
        <v>5.0687814918861603E-2</v>
      </c>
      <c r="AK109" s="449">
        <v>5.41089930197685E-2</v>
      </c>
      <c r="AL109" s="404">
        <v>0.76213946503334784</v>
      </c>
      <c r="AM109" s="450">
        <v>0.74847572643796523</v>
      </c>
      <c r="AN109" s="451" t="e">
        <v>#N/A</v>
      </c>
      <c r="AO109" s="452">
        <v>0.124</v>
      </c>
      <c r="AP109" s="380"/>
      <c r="AQ109" s="451">
        <v>-3.5377319318747698</v>
      </c>
      <c r="AR109" s="453">
        <v>-3.1777319318747699</v>
      </c>
      <c r="AS109" s="380"/>
      <c r="AT109" s="454">
        <v>7.4999999999999997E-3</v>
      </c>
      <c r="AU109" s="380"/>
      <c r="AV109" s="451">
        <v>2.5000000000000001E-3</v>
      </c>
      <c r="AW109" s="455" t="e">
        <v>#N/A</v>
      </c>
      <c r="AX109" s="456">
        <v>-8.5000000000000006E-2</v>
      </c>
      <c r="AY109" s="404"/>
      <c r="AZ109" s="432">
        <v>0.65</v>
      </c>
      <c r="BA109" s="432">
        <v>0.45</v>
      </c>
      <c r="BB109" s="457">
        <v>-0.36</v>
      </c>
      <c r="BC109" s="389"/>
      <c r="BD109" s="390" t="e">
        <v>#N/A</v>
      </c>
      <c r="BE109" s="380">
        <v>3.1236824049270102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5">
      <c r="A110" s="474">
        <v>39264</v>
      </c>
      <c r="B110" s="475">
        <v>3.5270000000000001</v>
      </c>
      <c r="C110" s="486">
        <v>-0.36</v>
      </c>
      <c r="D110" s="462">
        <v>-0.29268089669408015</v>
      </c>
      <c r="E110" s="462">
        <v>-0.29268089669408015</v>
      </c>
      <c r="F110" s="463" t="e">
        <v>#N/A</v>
      </c>
      <c r="G110" s="464" t="e">
        <v>#N/A</v>
      </c>
      <c r="H110" s="464" t="e">
        <v>#N/A</v>
      </c>
      <c r="I110" s="465" t="e">
        <v>#N/A</v>
      </c>
      <c r="J110" s="464" t="e">
        <v>#N/A</v>
      </c>
      <c r="K110" s="464" t="e">
        <v>#N/A</v>
      </c>
      <c r="L110" s="464">
        <v>0.41</v>
      </c>
      <c r="M110" s="463">
        <v>-0.35</v>
      </c>
      <c r="N110" s="464">
        <v>0.24</v>
      </c>
      <c r="O110" s="467">
        <v>0.06</v>
      </c>
      <c r="P110" s="501">
        <v>-0.25</v>
      </c>
      <c r="Q110" s="478">
        <v>0.27750000000000002</v>
      </c>
      <c r="R110" s="435">
        <v>0.23749999999999999</v>
      </c>
      <c r="S110" s="436">
        <v>0.23749999999999999</v>
      </c>
      <c r="T110" s="425">
        <v>0.5</v>
      </c>
      <c r="U110" s="426">
        <v>0.23749999999999999</v>
      </c>
      <c r="V110" s="437">
        <v>3.1670000000000003</v>
      </c>
      <c r="W110" s="437">
        <v>3.23431910330592</v>
      </c>
      <c r="X110" s="438">
        <v>3.23431910330592</v>
      </c>
      <c r="Y110" s="387">
        <v>4.8631914009711812</v>
      </c>
      <c r="Z110" s="439">
        <v>0.1</v>
      </c>
      <c r="AA110" s="440">
        <v>0.1</v>
      </c>
      <c r="AB110" s="480">
        <v>4.7044595730993706</v>
      </c>
      <c r="AC110" s="442">
        <v>4.8044595730993702</v>
      </c>
      <c r="AD110" s="485">
        <v>4.8044595730993702</v>
      </c>
      <c r="AE110" s="444">
        <v>3.2770000000000001</v>
      </c>
      <c r="AF110" s="445">
        <v>3.177</v>
      </c>
      <c r="AG110" s="446">
        <v>3.5870000000000002</v>
      </c>
      <c r="AH110" s="447">
        <v>-0.19500000000000001</v>
      </c>
      <c r="AI110" s="448">
        <v>1.56724606863149</v>
      </c>
      <c r="AJ110" s="449">
        <v>5.0845012672456703E-2</v>
      </c>
      <c r="AK110" s="449">
        <v>5.4278851816702604E-2</v>
      </c>
      <c r="AL110" s="404">
        <v>0.75837173358822685</v>
      </c>
      <c r="AM110" s="450">
        <v>0.74452212354509884</v>
      </c>
      <c r="AN110" s="451" t="e">
        <v>#N/A</v>
      </c>
      <c r="AO110" s="452">
        <v>0.12</v>
      </c>
      <c r="AP110" s="380"/>
      <c r="AQ110" s="451">
        <v>-3.5777090352237488</v>
      </c>
      <c r="AR110" s="453">
        <v>-3.217709035223749</v>
      </c>
      <c r="AS110" s="380"/>
      <c r="AT110" s="454">
        <v>7.4999999999999997E-3</v>
      </c>
      <c r="AU110" s="380"/>
      <c r="AV110" s="451">
        <v>2.5000000000000001E-3</v>
      </c>
      <c r="AW110" s="455" t="e">
        <v>#N/A</v>
      </c>
      <c r="AX110" s="456">
        <v>-8.5000000000000006E-2</v>
      </c>
      <c r="AY110" s="404"/>
      <c r="AZ110" s="432">
        <v>0.7</v>
      </c>
      <c r="BA110" s="432">
        <v>0.5</v>
      </c>
      <c r="BB110" s="457">
        <v>-0.36</v>
      </c>
      <c r="BC110" s="389"/>
      <c r="BD110" s="390" t="e">
        <v>#N/A</v>
      </c>
      <c r="BE110" s="380">
        <v>3.1686829775826482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5">
      <c r="A111" s="474">
        <v>39295</v>
      </c>
      <c r="B111" s="475">
        <v>3.577</v>
      </c>
      <c r="C111" s="486">
        <v>-0.36</v>
      </c>
      <c r="D111" s="462">
        <v>-0.29265707920851414</v>
      </c>
      <c r="E111" s="462">
        <v>-0.29265707920851414</v>
      </c>
      <c r="F111" s="463" t="e">
        <v>#N/A</v>
      </c>
      <c r="G111" s="464" t="e">
        <v>#N/A</v>
      </c>
      <c r="H111" s="464" t="e">
        <v>#N/A</v>
      </c>
      <c r="I111" s="465" t="e">
        <v>#N/A</v>
      </c>
      <c r="J111" s="464" t="e">
        <v>#N/A</v>
      </c>
      <c r="K111" s="464" t="e">
        <v>#N/A</v>
      </c>
      <c r="L111" s="464">
        <v>0.41</v>
      </c>
      <c r="M111" s="463">
        <v>-0.35</v>
      </c>
      <c r="N111" s="464">
        <v>0.24</v>
      </c>
      <c r="O111" s="467">
        <v>0.06</v>
      </c>
      <c r="P111" s="501">
        <v>-0.25</v>
      </c>
      <c r="Q111" s="478">
        <v>0.27750000000000002</v>
      </c>
      <c r="R111" s="435">
        <v>0.23749999999999999</v>
      </c>
      <c r="S111" s="436">
        <v>0.23749999999999999</v>
      </c>
      <c r="T111" s="425">
        <v>0.55000000000000004</v>
      </c>
      <c r="U111" s="426">
        <v>0.23749999999999999</v>
      </c>
      <c r="V111" s="437">
        <v>3.2170000000000001</v>
      </c>
      <c r="W111" s="437">
        <v>3.2843429207914858</v>
      </c>
      <c r="X111" s="438">
        <v>3.2843429207914858</v>
      </c>
      <c r="Y111" s="387">
        <v>5.0865278536822363</v>
      </c>
      <c r="Z111" s="439">
        <v>0.1</v>
      </c>
      <c r="AA111" s="440">
        <v>0.1</v>
      </c>
      <c r="AB111" s="480">
        <v>4.7770425787749602</v>
      </c>
      <c r="AC111" s="442">
        <v>4.8770425787749598</v>
      </c>
      <c r="AD111" s="485">
        <v>4.8770425787749598</v>
      </c>
      <c r="AE111" s="444">
        <v>3.327</v>
      </c>
      <c r="AF111" s="445">
        <v>3.2269999999999999</v>
      </c>
      <c r="AG111" s="446">
        <v>3.637</v>
      </c>
      <c r="AH111" s="447">
        <v>-0.19500000000000001</v>
      </c>
      <c r="AI111" s="448">
        <v>1.5666917733888699</v>
      </c>
      <c r="AJ111" s="449">
        <v>5.10074503598359E-2</v>
      </c>
      <c r="AK111" s="449">
        <v>5.4454372583633504E-2</v>
      </c>
      <c r="AL111" s="404">
        <v>0.75447806851910537</v>
      </c>
      <c r="AM111" s="450">
        <v>0.74043759906740525</v>
      </c>
      <c r="AN111" s="451" t="e">
        <v>#N/A</v>
      </c>
      <c r="AO111" s="452">
        <v>0.12</v>
      </c>
      <c r="AP111" s="380"/>
      <c r="AQ111" s="451">
        <v>-3.6226852276935881</v>
      </c>
      <c r="AR111" s="453">
        <v>-3.2626852276935883</v>
      </c>
      <c r="AS111" s="380"/>
      <c r="AT111" s="454">
        <v>7.4999999999999997E-3</v>
      </c>
      <c r="AU111" s="380"/>
      <c r="AV111" s="451">
        <v>2.5000000000000001E-3</v>
      </c>
      <c r="AW111" s="455" t="e">
        <v>#N/A</v>
      </c>
      <c r="AX111" s="456">
        <v>-8.5000000000000006E-2</v>
      </c>
      <c r="AY111" s="404"/>
      <c r="AZ111" s="432">
        <v>0.75</v>
      </c>
      <c r="BA111" s="432">
        <v>0.55000000000000004</v>
      </c>
      <c r="BB111" s="457">
        <v>-0.36</v>
      </c>
      <c r="BC111" s="389"/>
      <c r="BD111" s="390" t="e">
        <v>#N/A</v>
      </c>
      <c r="BE111" s="380">
        <v>3.2186835730197871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5">
      <c r="A112" s="474">
        <v>39326</v>
      </c>
      <c r="B112" s="475">
        <v>3.5670000000000002</v>
      </c>
      <c r="C112" s="486">
        <v>-0.36</v>
      </c>
      <c r="D112" s="462">
        <v>-0.29263311146496029</v>
      </c>
      <c r="E112" s="462">
        <v>-0.29263311146496029</v>
      </c>
      <c r="F112" s="463" t="e">
        <v>#N/A</v>
      </c>
      <c r="G112" s="464" t="e">
        <v>#N/A</v>
      </c>
      <c r="H112" s="464" t="e">
        <v>#N/A</v>
      </c>
      <c r="I112" s="465" t="e">
        <v>#N/A</v>
      </c>
      <c r="J112" s="464" t="e">
        <v>#N/A</v>
      </c>
      <c r="K112" s="464" t="e">
        <v>#N/A</v>
      </c>
      <c r="L112" s="464">
        <v>0.36</v>
      </c>
      <c r="M112" s="463">
        <v>-0.35</v>
      </c>
      <c r="N112" s="464">
        <v>0.24</v>
      </c>
      <c r="O112" s="467">
        <v>0.06</v>
      </c>
      <c r="P112" s="501">
        <v>-0.25</v>
      </c>
      <c r="Q112" s="478">
        <v>0.27750000000000002</v>
      </c>
      <c r="R112" s="435">
        <v>0.23749999999999999</v>
      </c>
      <c r="S112" s="436">
        <v>0.23749999999999999</v>
      </c>
      <c r="T112" s="425">
        <v>0.55000000000000004</v>
      </c>
      <c r="U112" s="426">
        <v>0.23749999999999999</v>
      </c>
      <c r="V112" s="437">
        <v>3.2070000000000003</v>
      </c>
      <c r="W112" s="437">
        <v>3.2743668885350399</v>
      </c>
      <c r="X112" s="438">
        <v>3.2743668885350399</v>
      </c>
      <c r="Y112" s="387">
        <v>4.703665363320428</v>
      </c>
      <c r="Z112" s="439">
        <v>0.1</v>
      </c>
      <c r="AA112" s="440">
        <v>0.1</v>
      </c>
      <c r="AB112" s="480">
        <v>4.7604989182956103</v>
      </c>
      <c r="AC112" s="442">
        <v>4.86049891829561</v>
      </c>
      <c r="AD112" s="485">
        <v>4.86049891829561</v>
      </c>
      <c r="AE112" s="444">
        <v>3.3170000000000002</v>
      </c>
      <c r="AF112" s="445">
        <v>3.2170000000000001</v>
      </c>
      <c r="AG112" s="446">
        <v>3.6270000000000002</v>
      </c>
      <c r="AH112" s="447">
        <v>-0.19500000000000001</v>
      </c>
      <c r="AI112" s="448">
        <v>1.5661343769071698</v>
      </c>
      <c r="AJ112" s="449">
        <v>5.1169888056020102E-2</v>
      </c>
      <c r="AK112" s="449">
        <v>5.4629893360828199E-2</v>
      </c>
      <c r="AL112" s="404">
        <v>0.75058426547344237</v>
      </c>
      <c r="AM112" s="450">
        <v>0.73635418499346961</v>
      </c>
      <c r="AN112" s="451" t="e">
        <v>#N/A</v>
      </c>
      <c r="AO112" s="452">
        <v>0.124</v>
      </c>
      <c r="AP112" s="380"/>
      <c r="AQ112" s="451">
        <v>-3.612661269968247</v>
      </c>
      <c r="AR112" s="453">
        <v>-3.2526612699682471</v>
      </c>
      <c r="AS112" s="380"/>
      <c r="AT112" s="454">
        <v>7.4999999999999997E-3</v>
      </c>
      <c r="AU112" s="380"/>
      <c r="AV112" s="451">
        <v>2.5000000000000001E-3</v>
      </c>
      <c r="AW112" s="455" t="e">
        <v>#N/A</v>
      </c>
      <c r="AX112" s="456">
        <v>-8.5000000000000006E-2</v>
      </c>
      <c r="AY112" s="404"/>
      <c r="AZ112" s="432">
        <v>0.75</v>
      </c>
      <c r="BA112" s="432">
        <v>0.55000000000000004</v>
      </c>
      <c r="BB112" s="457">
        <v>-0.36</v>
      </c>
      <c r="BC112" s="389"/>
      <c r="BD112" s="390" t="e">
        <v>#N/A</v>
      </c>
      <c r="BE112" s="380">
        <v>3.2086841722133763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5">
      <c r="A113" s="474">
        <v>39356</v>
      </c>
      <c r="B113" s="475">
        <v>3.5870000000000002</v>
      </c>
      <c r="C113" s="486">
        <v>-0.36</v>
      </c>
      <c r="D113" s="462">
        <v>-0.29260977369634267</v>
      </c>
      <c r="E113" s="462">
        <v>-0.29260977369634267</v>
      </c>
      <c r="F113" s="463" t="e">
        <v>#N/A</v>
      </c>
      <c r="G113" s="464" t="e">
        <v>#N/A</v>
      </c>
      <c r="H113" s="464" t="e">
        <v>#N/A</v>
      </c>
      <c r="I113" s="465" t="e">
        <v>#N/A</v>
      </c>
      <c r="J113" s="464" t="e">
        <v>#N/A</v>
      </c>
      <c r="K113" s="464" t="e">
        <v>#N/A</v>
      </c>
      <c r="L113" s="464">
        <v>0.4</v>
      </c>
      <c r="M113" s="463">
        <v>-0.35</v>
      </c>
      <c r="N113" s="464">
        <v>0.24</v>
      </c>
      <c r="O113" s="467">
        <v>0.06</v>
      </c>
      <c r="P113" s="501">
        <v>-0.25</v>
      </c>
      <c r="Q113" s="478">
        <v>0.27750000000000002</v>
      </c>
      <c r="R113" s="435">
        <v>0.23749999999999999</v>
      </c>
      <c r="S113" s="436">
        <v>0.23749999999999999</v>
      </c>
      <c r="T113" s="425">
        <v>0.6</v>
      </c>
      <c r="U113" s="426">
        <v>0.23749999999999999</v>
      </c>
      <c r="V113" s="437">
        <v>3.2270000000000003</v>
      </c>
      <c r="W113" s="437">
        <v>3.2943902263036575</v>
      </c>
      <c r="X113" s="438">
        <v>3.2943902263036575</v>
      </c>
      <c r="Y113" s="391" t="s">
        <v>187</v>
      </c>
      <c r="Z113" s="439">
        <v>0.1</v>
      </c>
      <c r="AA113" s="440">
        <v>0.1</v>
      </c>
      <c r="AB113" s="480">
        <v>4.7885282139568641</v>
      </c>
      <c r="AC113" s="442">
        <v>4.8885282139568638</v>
      </c>
      <c r="AD113" s="485">
        <v>4.8885282139568638</v>
      </c>
      <c r="AE113" s="444">
        <v>3.3370000000000002</v>
      </c>
      <c r="AF113" s="445">
        <v>3.2370000000000001</v>
      </c>
      <c r="AG113" s="446">
        <v>3.6470000000000002</v>
      </c>
      <c r="AH113" s="447">
        <v>-0.19500000000000001</v>
      </c>
      <c r="AI113" s="448">
        <v>1.5655920121798799</v>
      </c>
      <c r="AJ113" s="449">
        <v>5.1327085834904203E-2</v>
      </c>
      <c r="AK113" s="449">
        <v>5.4799752187240501E-2</v>
      </c>
      <c r="AL113" s="404">
        <v>0.74681613672026681</v>
      </c>
      <c r="AM113" s="450">
        <v>0.73240376986737765</v>
      </c>
      <c r="AN113" s="451" t="e">
        <v>#N/A</v>
      </c>
      <c r="AO113" s="452">
        <v>0.12</v>
      </c>
      <c r="AP113" s="380"/>
      <c r="AQ113" s="451">
        <v>-3.6326379419545209</v>
      </c>
      <c r="AR113" s="453">
        <v>-3.2726379419545211</v>
      </c>
      <c r="AS113" s="380"/>
      <c r="AT113" s="454">
        <v>7.4999999999999997E-3</v>
      </c>
      <c r="AU113" s="380"/>
      <c r="AV113" s="451">
        <v>2.5000000000000001E-3</v>
      </c>
      <c r="AW113" s="455" t="e">
        <v>#N/A</v>
      </c>
      <c r="AX113" s="456">
        <v>-8.5000000000000006E-2</v>
      </c>
      <c r="AY113" s="404"/>
      <c r="AZ113" s="432">
        <v>0.8</v>
      </c>
      <c r="BA113" s="432">
        <v>0.6</v>
      </c>
      <c r="BB113" s="457">
        <v>-0.36</v>
      </c>
      <c r="BC113" s="389"/>
      <c r="BD113" s="390" t="e">
        <v>#N/A</v>
      </c>
      <c r="BE113" s="380">
        <v>3.2286847556575919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5">
      <c r="A114" s="459">
        <v>39387</v>
      </c>
      <c r="B114" s="475">
        <v>3.734</v>
      </c>
      <c r="C114" s="495">
        <v>-0.38</v>
      </c>
      <c r="D114" s="462">
        <v>-0.31258550993427692</v>
      </c>
      <c r="E114" s="462" t="e">
        <v>#N/A</v>
      </c>
      <c r="F114" s="463" t="e">
        <v>#N/A</v>
      </c>
      <c r="G114" s="464" t="e">
        <v>#N/A</v>
      </c>
      <c r="H114" s="464" t="e">
        <v>#N/A</v>
      </c>
      <c r="I114" s="465" t="e">
        <v>#N/A</v>
      </c>
      <c r="J114" s="464" t="e">
        <v>#N/A</v>
      </c>
      <c r="K114" s="464" t="e">
        <v>#N/A</v>
      </c>
      <c r="L114" s="464">
        <v>0.65</v>
      </c>
      <c r="M114" s="463">
        <v>-0.22</v>
      </c>
      <c r="N114" s="464">
        <v>0.23</v>
      </c>
      <c r="O114" s="467">
        <v>0.15</v>
      </c>
      <c r="P114" s="499">
        <v>0.248</v>
      </c>
      <c r="Q114" s="478">
        <v>0.27750000000000002</v>
      </c>
      <c r="R114" s="435">
        <v>0.23749999999999999</v>
      </c>
      <c r="S114" s="436">
        <v>0.23749999999999999</v>
      </c>
      <c r="T114" s="425">
        <v>0.8</v>
      </c>
      <c r="U114" s="426">
        <v>0.23749999999999999</v>
      </c>
      <c r="V114" s="437">
        <v>3.3540000000000001</v>
      </c>
      <c r="W114" s="437">
        <v>3.4214144900657231</v>
      </c>
      <c r="X114" s="438" t="e">
        <v>#N/A</v>
      </c>
      <c r="Y114" s="387"/>
      <c r="Z114" s="439">
        <v>0.1</v>
      </c>
      <c r="AA114" s="440" t="e">
        <v>#N/A</v>
      </c>
      <c r="AB114" s="480">
        <v>4.9751915303818599</v>
      </c>
      <c r="AC114" s="442">
        <v>5.0751915303818596</v>
      </c>
      <c r="AD114" s="493" t="e">
        <v>#N/A</v>
      </c>
      <c r="AE114" s="444">
        <v>3.9820000000000002</v>
      </c>
      <c r="AF114" s="445">
        <v>3.5139999999999998</v>
      </c>
      <c r="AG114" s="446">
        <v>3.8839999999999999</v>
      </c>
      <c r="AH114" s="447">
        <v>-0.13500000000000001</v>
      </c>
      <c r="AI114" s="448">
        <v>1.5650285257240799</v>
      </c>
      <c r="AJ114" s="449">
        <v>5.1489523548414101E-2</v>
      </c>
      <c r="AK114" s="449">
        <v>5.49752729846293E-2</v>
      </c>
      <c r="AL114" s="404">
        <v>0.74292267833014847</v>
      </c>
      <c r="AM114" s="450">
        <v>0.72832321723503901</v>
      </c>
      <c r="AN114" s="451" t="e">
        <v>#N/A</v>
      </c>
      <c r="AO114" s="452">
        <v>0.124</v>
      </c>
      <c r="AP114" s="380"/>
      <c r="AQ114" s="451">
        <v>-3.6399243844622862</v>
      </c>
      <c r="AR114" s="453">
        <v>-3.2599243844622863</v>
      </c>
      <c r="AS114" s="380"/>
      <c r="AT114" s="454">
        <v>7.4999999999999997E-3</v>
      </c>
      <c r="AU114" s="380"/>
      <c r="AV114" s="451">
        <v>8.0000000000000002E-3</v>
      </c>
      <c r="AW114" s="455" t="e">
        <v>#N/A</v>
      </c>
      <c r="AX114" s="456">
        <v>0.01</v>
      </c>
      <c r="AY114" s="404"/>
      <c r="AZ114" s="432">
        <v>1</v>
      </c>
      <c r="BA114" s="432">
        <v>0.8</v>
      </c>
      <c r="BB114" s="457">
        <v>-0.38</v>
      </c>
      <c r="BC114" s="389"/>
      <c r="BD114" s="390" t="e">
        <v>#N/A</v>
      </c>
      <c r="BE114" s="380">
        <v>3.3593931592052582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5">
      <c r="A115" s="474">
        <v>39417</v>
      </c>
      <c r="B115" s="475">
        <v>3.8720000000000003</v>
      </c>
      <c r="C115" s="497">
        <v>-0.38</v>
      </c>
      <c r="D115" s="462">
        <v>-0.31256188546974384</v>
      </c>
      <c r="E115" s="462" t="e">
        <v>#N/A</v>
      </c>
      <c r="F115" s="463" t="e">
        <v>#N/A</v>
      </c>
      <c r="G115" s="464" t="e">
        <v>#N/A</v>
      </c>
      <c r="H115" s="464" t="e">
        <v>#N/A</v>
      </c>
      <c r="I115" s="465" t="e">
        <v>#N/A</v>
      </c>
      <c r="J115" s="464" t="e">
        <v>#N/A</v>
      </c>
      <c r="K115" s="464" t="e">
        <v>#N/A</v>
      </c>
      <c r="L115" s="464">
        <v>0.98</v>
      </c>
      <c r="M115" s="463">
        <v>-0.22</v>
      </c>
      <c r="N115" s="464">
        <v>0.23</v>
      </c>
      <c r="O115" s="467">
        <v>0.15</v>
      </c>
      <c r="P115" s="499">
        <v>0.308</v>
      </c>
      <c r="Q115" s="478">
        <v>0.27750000000000002</v>
      </c>
      <c r="R115" s="435">
        <v>0.23749999999999999</v>
      </c>
      <c r="S115" s="436">
        <v>0.23749999999999999</v>
      </c>
      <c r="T115" s="425">
        <v>1</v>
      </c>
      <c r="U115" s="426">
        <v>0.23749999999999999</v>
      </c>
      <c r="V115" s="437">
        <v>3.4920000000000004</v>
      </c>
      <c r="W115" s="437">
        <v>3.5594381145302565</v>
      </c>
      <c r="X115" s="438" t="e">
        <v>#N/A</v>
      </c>
      <c r="Y115" s="391" t="s">
        <v>185</v>
      </c>
      <c r="Z115" s="439">
        <v>0.1</v>
      </c>
      <c r="AA115" s="440" t="e">
        <v>#N/A</v>
      </c>
      <c r="AB115" s="480">
        <v>5.1780807104761459</v>
      </c>
      <c r="AC115" s="442">
        <v>5.2780807104761456</v>
      </c>
      <c r="AD115" s="493" t="e">
        <v>#N/A</v>
      </c>
      <c r="AE115" s="444">
        <v>4.18</v>
      </c>
      <c r="AF115" s="445">
        <v>3.6520000000000001</v>
      </c>
      <c r="AG115" s="446">
        <v>4.0220000000000002</v>
      </c>
      <c r="AH115" s="447">
        <v>-0.13500000000000001</v>
      </c>
      <c r="AI115" s="448">
        <v>1.5644802755074798</v>
      </c>
      <c r="AJ115" s="449">
        <v>5.1646721344063402E-2</v>
      </c>
      <c r="AK115" s="449">
        <v>5.5145131830581999E-2</v>
      </c>
      <c r="AL115" s="404">
        <v>0.73915527600938546</v>
      </c>
      <c r="AM115" s="450">
        <v>0.72437600216359865</v>
      </c>
      <c r="AN115" s="451" t="e">
        <v>#N/A</v>
      </c>
      <c r="AO115" s="452">
        <v>0.12</v>
      </c>
      <c r="AP115" s="380"/>
      <c r="AQ115" s="451">
        <v>-3.7779348835367026</v>
      </c>
      <c r="AR115" s="453">
        <v>-3.3979348835367027</v>
      </c>
      <c r="AS115" s="380"/>
      <c r="AT115" s="454">
        <v>7.4999999999999997E-3</v>
      </c>
      <c r="AU115" s="380"/>
      <c r="AV115" s="451">
        <v>8.0000000000000002E-3</v>
      </c>
      <c r="AW115" s="455" t="e">
        <v>#N/A</v>
      </c>
      <c r="AX115" s="456">
        <v>0.01</v>
      </c>
      <c r="AY115" s="404"/>
      <c r="AZ115" s="432">
        <v>1.2</v>
      </c>
      <c r="BA115" s="432">
        <v>1</v>
      </c>
      <c r="BB115" s="457">
        <v>-0.38</v>
      </c>
      <c r="BC115" s="389"/>
      <c r="BD115" s="390" t="e">
        <v>#N/A</v>
      </c>
      <c r="BE115" s="380">
        <v>3.4973950491624208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5">
      <c r="A116" s="474">
        <v>39448</v>
      </c>
      <c r="B116" s="475">
        <v>3.9125000000000001</v>
      </c>
      <c r="C116" s="497">
        <v>-0.38</v>
      </c>
      <c r="D116" s="462">
        <v>-0.31253732521944411</v>
      </c>
      <c r="E116" s="462" t="e">
        <v>#N/A</v>
      </c>
      <c r="F116" s="463" t="e">
        <v>#N/A</v>
      </c>
      <c r="G116" s="464" t="e">
        <v>#N/A</v>
      </c>
      <c r="H116" s="464" t="e">
        <v>#N/A</v>
      </c>
      <c r="I116" s="465" t="e">
        <v>#N/A</v>
      </c>
      <c r="J116" s="464" t="e">
        <v>#N/A</v>
      </c>
      <c r="K116" s="464" t="e">
        <v>#N/A</v>
      </c>
      <c r="L116" s="464">
        <v>1.6</v>
      </c>
      <c r="M116" s="463">
        <v>-0.22</v>
      </c>
      <c r="N116" s="464">
        <v>0.23</v>
      </c>
      <c r="O116" s="467">
        <v>0.15</v>
      </c>
      <c r="P116" s="499">
        <v>0.37800000000000006</v>
      </c>
      <c r="Q116" s="478">
        <v>0.27750000000000002</v>
      </c>
      <c r="R116" s="435">
        <v>0.23749999999999999</v>
      </c>
      <c r="S116" s="436">
        <v>0.23749999999999999</v>
      </c>
      <c r="T116" s="425">
        <v>1</v>
      </c>
      <c r="U116" s="426">
        <v>0.23749999999999999</v>
      </c>
      <c r="V116" s="437">
        <v>3.5325000000000002</v>
      </c>
      <c r="W116" s="437">
        <v>3.599962674780556</v>
      </c>
      <c r="X116" s="438" t="e">
        <v>#N/A</v>
      </c>
      <c r="Y116" s="387"/>
      <c r="Z116" s="439">
        <v>0.1</v>
      </c>
      <c r="AA116" s="440" t="e">
        <v>#N/A</v>
      </c>
      <c r="AB116" s="480">
        <v>5.2362287909434055</v>
      </c>
      <c r="AC116" s="442">
        <v>5.3362287909434052</v>
      </c>
      <c r="AD116" s="493" t="e">
        <v>#N/A</v>
      </c>
      <c r="AE116" s="444">
        <v>4.2904999999999998</v>
      </c>
      <c r="AF116" s="445">
        <v>3.6924999999999999</v>
      </c>
      <c r="AG116" s="446">
        <v>4.0625</v>
      </c>
      <c r="AH116" s="447">
        <v>-0.13500000000000001</v>
      </c>
      <c r="AI116" s="448">
        <v>1.5639107157134</v>
      </c>
      <c r="AJ116" s="449">
        <v>5.1809159074895E-2</v>
      </c>
      <c r="AK116" s="449">
        <v>5.53206526481618E-2</v>
      </c>
      <c r="AL116" s="404">
        <v>0.73526297203301405</v>
      </c>
      <c r="AM116" s="450">
        <v>0.72029919871568038</v>
      </c>
      <c r="AN116" s="451" t="e">
        <v>#N/A</v>
      </c>
      <c r="AO116" s="452">
        <v>0.12</v>
      </c>
      <c r="AP116" s="380"/>
      <c r="AQ116" s="451">
        <v>-3.8384456361713237</v>
      </c>
      <c r="AR116" s="453">
        <v>-3.4584456361713238</v>
      </c>
      <c r="AS116" s="380"/>
      <c r="AT116" s="454">
        <v>7.4999999999999997E-3</v>
      </c>
      <c r="AU116" s="380"/>
      <c r="AV116" s="451">
        <v>8.0000000000000002E-3</v>
      </c>
      <c r="AW116" s="455" t="e">
        <v>#N/A</v>
      </c>
      <c r="AX116" s="456">
        <v>0.01</v>
      </c>
      <c r="AY116" s="404"/>
      <c r="AZ116" s="432">
        <v>1.2</v>
      </c>
      <c r="BA116" s="432">
        <v>1</v>
      </c>
      <c r="BB116" s="457">
        <v>-0.38</v>
      </c>
      <c r="BC116" s="389"/>
      <c r="BD116" s="390" t="e">
        <v>#N/A</v>
      </c>
      <c r="BE116" s="380">
        <v>3.5378970139824446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5">
      <c r="A117" s="474">
        <v>39479</v>
      </c>
      <c r="B117" s="475">
        <v>3.8245</v>
      </c>
      <c r="C117" s="497">
        <v>-0.38</v>
      </c>
      <c r="D117" s="462">
        <v>-0.31251261411242037</v>
      </c>
      <c r="E117" s="462" t="e">
        <v>#N/A</v>
      </c>
      <c r="F117" s="463" t="e">
        <v>#N/A</v>
      </c>
      <c r="G117" s="464" t="e">
        <v>#N/A</v>
      </c>
      <c r="H117" s="464" t="e">
        <v>#N/A</v>
      </c>
      <c r="I117" s="465" t="e">
        <v>#N/A</v>
      </c>
      <c r="J117" s="464" t="e">
        <v>#N/A</v>
      </c>
      <c r="K117" s="464" t="e">
        <v>#N/A</v>
      </c>
      <c r="L117" s="464">
        <v>1.6</v>
      </c>
      <c r="M117" s="463">
        <v>-0.22</v>
      </c>
      <c r="N117" s="464">
        <v>0.23</v>
      </c>
      <c r="O117" s="467">
        <v>0.15</v>
      </c>
      <c r="P117" s="499">
        <v>0.248</v>
      </c>
      <c r="Q117" s="478">
        <v>0.27750000000000002</v>
      </c>
      <c r="R117" s="435">
        <v>0.23749999999999999</v>
      </c>
      <c r="S117" s="436">
        <v>0.23749999999999999</v>
      </c>
      <c r="T117" s="425">
        <v>1</v>
      </c>
      <c r="U117" s="426">
        <v>0.23749999999999999</v>
      </c>
      <c r="V117" s="437">
        <v>3.4445000000000001</v>
      </c>
      <c r="W117" s="437">
        <v>3.5119873858875796</v>
      </c>
      <c r="X117" s="438" t="e">
        <v>#N/A</v>
      </c>
      <c r="Y117" s="399"/>
      <c r="Z117" s="439">
        <v>0.1</v>
      </c>
      <c r="AA117" s="440" t="e">
        <v>#N/A</v>
      </c>
      <c r="AB117" s="480">
        <v>5.1039167611823641</v>
      </c>
      <c r="AC117" s="442">
        <v>5.2039167611823638</v>
      </c>
      <c r="AD117" s="493" t="e">
        <v>#N/A</v>
      </c>
      <c r="AE117" s="444">
        <v>4.0724999999999998</v>
      </c>
      <c r="AF117" s="445">
        <v>3.6044999999999998</v>
      </c>
      <c r="AG117" s="446">
        <v>3.9744999999999999</v>
      </c>
      <c r="AH117" s="447">
        <v>-0.13500000000000001</v>
      </c>
      <c r="AI117" s="448">
        <v>1.5633380758850399</v>
      </c>
      <c r="AJ117" s="449">
        <v>5.19715968145293E-2</v>
      </c>
      <c r="AK117" s="449">
        <v>5.5496173476000901E-2</v>
      </c>
      <c r="AL117" s="404">
        <v>0.73137156218515087</v>
      </c>
      <c r="AM117" s="450">
        <v>0.7162246371733727</v>
      </c>
      <c r="AN117" s="451" t="e">
        <v>#N/A</v>
      </c>
      <c r="AO117" s="452">
        <v>0.13300000000000001</v>
      </c>
      <c r="AP117" s="380"/>
      <c r="AQ117" s="451">
        <v>-3.7504562908559911</v>
      </c>
      <c r="AR117" s="453">
        <v>-3.3704562908559912</v>
      </c>
      <c r="AS117" s="380"/>
      <c r="AT117" s="454">
        <v>7.4999999999999997E-3</v>
      </c>
      <c r="AU117" s="380"/>
      <c r="AV117" s="451">
        <v>8.0000000000000002E-3</v>
      </c>
      <c r="AW117" s="455" t="e">
        <v>#N/A</v>
      </c>
      <c r="AX117" s="456">
        <v>0.01</v>
      </c>
      <c r="AY117" s="404"/>
      <c r="AZ117" s="432">
        <v>1.2</v>
      </c>
      <c r="BA117" s="432">
        <v>1</v>
      </c>
      <c r="BB117" s="457">
        <v>-0.38</v>
      </c>
      <c r="BC117" s="389"/>
      <c r="BD117" s="390" t="e">
        <v>#N/A</v>
      </c>
      <c r="BE117" s="380">
        <v>3.4498989908710067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5">
      <c r="A118" s="474">
        <v>39508</v>
      </c>
      <c r="B118" s="475">
        <v>3.7145000000000001</v>
      </c>
      <c r="C118" s="497">
        <v>-0.38</v>
      </c>
      <c r="D118" s="462">
        <v>-0.31248936058872623</v>
      </c>
      <c r="E118" s="462" t="e">
        <v>#N/A</v>
      </c>
      <c r="F118" s="463" t="e">
        <v>#N/A</v>
      </c>
      <c r="G118" s="464" t="e">
        <v>#N/A</v>
      </c>
      <c r="H118" s="464" t="e">
        <v>#N/A</v>
      </c>
      <c r="I118" s="465" t="e">
        <v>#N/A</v>
      </c>
      <c r="J118" s="464" t="e">
        <v>#N/A</v>
      </c>
      <c r="K118" s="464" t="e">
        <v>#N/A</v>
      </c>
      <c r="L118" s="464">
        <v>0.64</v>
      </c>
      <c r="M118" s="463">
        <v>-0.22</v>
      </c>
      <c r="N118" s="464">
        <v>0.23</v>
      </c>
      <c r="O118" s="467">
        <v>0.15</v>
      </c>
      <c r="P118" s="499">
        <v>6.8000000000000005E-2</v>
      </c>
      <c r="Q118" s="478">
        <v>0.27250000000000002</v>
      </c>
      <c r="R118" s="435">
        <v>0.23250000000000001</v>
      </c>
      <c r="S118" s="436">
        <v>0.23250000000000001</v>
      </c>
      <c r="T118" s="425">
        <v>0.75</v>
      </c>
      <c r="U118" s="426">
        <v>0.23250000000000001</v>
      </c>
      <c r="V118" s="437">
        <v>3.3345000000000002</v>
      </c>
      <c r="W118" s="437">
        <v>3.4020106394112739</v>
      </c>
      <c r="X118" s="438" t="e">
        <v>#N/A</v>
      </c>
      <c r="Y118" s="399"/>
      <c r="Z118" s="439">
        <v>0.1</v>
      </c>
      <c r="AA118" s="440" t="e">
        <v>#N/A</v>
      </c>
      <c r="AB118" s="480">
        <v>4.9392214754274093</v>
      </c>
      <c r="AC118" s="442">
        <v>5.0392214754274089</v>
      </c>
      <c r="AD118" s="493" t="e">
        <v>#N/A</v>
      </c>
      <c r="AE118" s="444">
        <v>3.7825000000000002</v>
      </c>
      <c r="AF118" s="445">
        <v>3.4944999999999999</v>
      </c>
      <c r="AG118" s="446">
        <v>3.8645</v>
      </c>
      <c r="AH118" s="447">
        <v>-0.13500000000000001</v>
      </c>
      <c r="AI118" s="448">
        <v>1.5627995960349499</v>
      </c>
      <c r="AJ118" s="449">
        <v>5.2123554707960797E-2</v>
      </c>
      <c r="AK118" s="449">
        <v>5.5660370388750401E-2</v>
      </c>
      <c r="AL118" s="404">
        <v>0.72773220265897554</v>
      </c>
      <c r="AM118" s="450">
        <v>0.71241517936424015</v>
      </c>
      <c r="AN118" s="451" t="e">
        <v>#N/A</v>
      </c>
      <c r="AO118" s="452">
        <v>0.12</v>
      </c>
      <c r="AP118" s="380"/>
      <c r="AQ118" s="451">
        <v>-3.6354661695020867</v>
      </c>
      <c r="AR118" s="453">
        <v>-3.2554661695020868</v>
      </c>
      <c r="AS118" s="380"/>
      <c r="AT118" s="454">
        <v>7.4999999999999997E-3</v>
      </c>
      <c r="AU118" s="380"/>
      <c r="AV118" s="451">
        <v>8.0000000000000002E-3</v>
      </c>
      <c r="AW118" s="455" t="e">
        <v>#N/A</v>
      </c>
      <c r="AX118" s="456">
        <v>0.01</v>
      </c>
      <c r="AY118" s="404"/>
      <c r="AZ118" s="432">
        <v>0.95</v>
      </c>
      <c r="BA118" s="432">
        <v>0.75</v>
      </c>
      <c r="BB118" s="457">
        <v>-0.38</v>
      </c>
      <c r="BC118" s="389"/>
      <c r="BD118" s="390" t="e">
        <v>#N/A</v>
      </c>
      <c r="BE118" s="380">
        <v>3.339900851152902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5">
      <c r="A119" s="474">
        <v>39539</v>
      </c>
      <c r="B119" s="475">
        <v>3.5295000000000001</v>
      </c>
      <c r="C119" s="481">
        <v>-0.42499999999999999</v>
      </c>
      <c r="D119" s="462">
        <v>-0.35746435714729641</v>
      </c>
      <c r="E119" s="462">
        <v>-0.35746435714729641</v>
      </c>
      <c r="F119" s="463" t="e">
        <v>#N/A</v>
      </c>
      <c r="G119" s="464" t="e">
        <v>#N/A</v>
      </c>
      <c r="H119" s="464" t="e">
        <v>#N/A</v>
      </c>
      <c r="I119" s="465" t="e">
        <v>#N/A</v>
      </c>
      <c r="J119" s="464" t="e">
        <v>#N/A</v>
      </c>
      <c r="K119" s="464" t="e">
        <v>#N/A</v>
      </c>
      <c r="L119" s="464">
        <v>0.38</v>
      </c>
      <c r="M119" s="463">
        <v>-0.35</v>
      </c>
      <c r="N119" s="464">
        <v>0.24</v>
      </c>
      <c r="O119" s="467">
        <v>0.06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3.1045000000000003</v>
      </c>
      <c r="W119" s="437">
        <v>3.1720356428527037</v>
      </c>
      <c r="X119" s="438">
        <v>3.1720356428527037</v>
      </c>
      <c r="Y119" s="399"/>
      <c r="Z119" s="439">
        <v>0.1</v>
      </c>
      <c r="AA119" s="440">
        <v>0.1</v>
      </c>
      <c r="AB119" s="480">
        <v>4.596831937723552</v>
      </c>
      <c r="AC119" s="442">
        <v>4.6968319377235517</v>
      </c>
      <c r="AD119" s="485">
        <v>4.6968319377235517</v>
      </c>
      <c r="AE119" s="444">
        <v>3.2795000000000001</v>
      </c>
      <c r="AF119" s="445">
        <v>3.1795</v>
      </c>
      <c r="AG119" s="446">
        <v>3.5895000000000001</v>
      </c>
      <c r="AH119" s="447">
        <v>-0.19500000000000001</v>
      </c>
      <c r="AI119" s="448">
        <v>1.5622210072110998</v>
      </c>
      <c r="AJ119" s="449">
        <v>5.2285992464629505E-2</v>
      </c>
      <c r="AK119" s="449">
        <v>5.5835891236443801E-2</v>
      </c>
      <c r="AL119" s="404">
        <v>0.72384310642095295</v>
      </c>
      <c r="AM119" s="450">
        <v>0.70834559432207056</v>
      </c>
      <c r="AN119" s="451" t="e">
        <v>#N/A</v>
      </c>
      <c r="AO119" s="452">
        <v>0.124</v>
      </c>
      <c r="AP119" s="380"/>
      <c r="AQ119" s="451">
        <v>-3.5899925861877438</v>
      </c>
      <c r="AR119" s="453">
        <v>-3.1649925861877439</v>
      </c>
      <c r="AS119" s="380"/>
      <c r="AT119" s="454">
        <v>7.4999999999999997E-3</v>
      </c>
      <c r="AU119" s="380"/>
      <c r="AV119" s="451">
        <v>2.5000000000000001E-3</v>
      </c>
      <c r="AW119" s="455" t="e">
        <v>#N/A</v>
      </c>
      <c r="AX119" s="456">
        <v>-8.5000000000000006E-2</v>
      </c>
      <c r="AY119" s="404"/>
      <c r="AZ119" s="432">
        <v>0.6</v>
      </c>
      <c r="BA119" s="432">
        <v>0.4</v>
      </c>
      <c r="BB119" s="457">
        <v>-0.42499999999999999</v>
      </c>
      <c r="BC119" s="389"/>
      <c r="BD119" s="390" t="e">
        <v>#N/A</v>
      </c>
      <c r="BE119" s="380">
        <v>3.1061883910713179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5">
      <c r="A120" s="474">
        <v>39569</v>
      </c>
      <c r="B120" s="475">
        <v>3.5295000000000001</v>
      </c>
      <c r="C120" s="486">
        <v>-0.42499999999999999</v>
      </c>
      <c r="D120" s="462">
        <v>-0.3574400162843685</v>
      </c>
      <c r="E120" s="462">
        <v>-0.3574400162843685</v>
      </c>
      <c r="F120" s="463" t="e">
        <v>#N/A</v>
      </c>
      <c r="G120" s="464" t="e">
        <v>#N/A</v>
      </c>
      <c r="H120" s="464" t="e">
        <v>#N/A</v>
      </c>
      <c r="I120" s="465" t="e">
        <v>#N/A</v>
      </c>
      <c r="J120" s="464" t="e">
        <v>#N/A</v>
      </c>
      <c r="K120" s="464" t="e">
        <v>#N/A</v>
      </c>
      <c r="L120" s="464">
        <v>0.33</v>
      </c>
      <c r="M120" s="463">
        <v>-0.35</v>
      </c>
      <c r="N120" s="464">
        <v>0.24</v>
      </c>
      <c r="O120" s="467">
        <v>0.06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3.1045000000000003</v>
      </c>
      <c r="W120" s="437">
        <v>3.1720599837156316</v>
      </c>
      <c r="X120" s="438">
        <v>3.1720599837156316</v>
      </c>
      <c r="Y120" s="399"/>
      <c r="Z120" s="439">
        <v>0.1</v>
      </c>
      <c r="AA120" s="440">
        <v>0.1</v>
      </c>
      <c r="AB120" s="480">
        <v>4.5951757671630329</v>
      </c>
      <c r="AC120" s="442">
        <v>4.6951757671630325</v>
      </c>
      <c r="AD120" s="485">
        <v>4.6951757671630325</v>
      </c>
      <c r="AE120" s="444">
        <v>3.2795000000000001</v>
      </c>
      <c r="AF120" s="445">
        <v>3.1795</v>
      </c>
      <c r="AG120" s="446">
        <v>3.5895000000000001</v>
      </c>
      <c r="AH120" s="447">
        <v>-0.19500000000000001</v>
      </c>
      <c r="AI120" s="448">
        <v>1.56165816208728</v>
      </c>
      <c r="AJ120" s="449">
        <v>5.2443190302041899E-2</v>
      </c>
      <c r="AK120" s="449">
        <v>5.6005750131075303E-2</v>
      </c>
      <c r="AL120" s="404">
        <v>0.72008088554943994</v>
      </c>
      <c r="AM120" s="450">
        <v>0.7044100427720601</v>
      </c>
      <c r="AN120" s="451" t="e">
        <v>#N/A</v>
      </c>
      <c r="AO120" s="452">
        <v>0.12</v>
      </c>
      <c r="AP120" s="380"/>
      <c r="AQ120" s="451">
        <v>-3.5899682554989871</v>
      </c>
      <c r="AR120" s="453">
        <v>-3.1649682554989873</v>
      </c>
      <c r="AS120" s="380"/>
      <c r="AT120" s="454">
        <v>7.4999999999999997E-3</v>
      </c>
      <c r="AU120" s="380"/>
      <c r="AV120" s="451">
        <v>2.5000000000000001E-3</v>
      </c>
      <c r="AW120" s="455" t="e">
        <v>#N/A</v>
      </c>
      <c r="AX120" s="456">
        <v>-8.5000000000000006E-2</v>
      </c>
      <c r="AY120" s="404"/>
      <c r="AZ120" s="432">
        <v>0.65</v>
      </c>
      <c r="BA120" s="432">
        <v>0.45</v>
      </c>
      <c r="BB120" s="457">
        <v>-0.42499999999999999</v>
      </c>
      <c r="BC120" s="389"/>
      <c r="BD120" s="390" t="e">
        <v>#N/A</v>
      </c>
      <c r="BE120" s="380">
        <v>3.1061889995928911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5">
      <c r="A121" s="474">
        <v>39600</v>
      </c>
      <c r="B121" s="475">
        <v>3.5695000000000001</v>
      </c>
      <c r="C121" s="486">
        <v>-0.42499999999999999</v>
      </c>
      <c r="D121" s="462">
        <v>-0.35741471515211565</v>
      </c>
      <c r="E121" s="462">
        <v>-0.35741471515211565</v>
      </c>
      <c r="F121" s="463" t="e">
        <v>#N/A</v>
      </c>
      <c r="G121" s="464" t="e">
        <v>#N/A</v>
      </c>
      <c r="H121" s="464" t="e">
        <v>#N/A</v>
      </c>
      <c r="I121" s="465" t="e">
        <v>#N/A</v>
      </c>
      <c r="J121" s="464" t="e">
        <v>#N/A</v>
      </c>
      <c r="K121" s="464" t="e">
        <v>#N/A</v>
      </c>
      <c r="L121" s="464">
        <v>0.37</v>
      </c>
      <c r="M121" s="463">
        <v>-0.35</v>
      </c>
      <c r="N121" s="464">
        <v>0.24</v>
      </c>
      <c r="O121" s="467">
        <v>0.06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3.1445000000000003</v>
      </c>
      <c r="W121" s="437">
        <v>3.2120852848478845</v>
      </c>
      <c r="X121" s="438">
        <v>3.2120852848478845</v>
      </c>
      <c r="Y121" s="411" t="s">
        <v>195</v>
      </c>
      <c r="Z121" s="439">
        <v>0.1</v>
      </c>
      <c r="AA121" s="440">
        <v>0.1</v>
      </c>
      <c r="AB121" s="480">
        <v>4.6526400045178242</v>
      </c>
      <c r="AC121" s="442">
        <v>4.7526400045178239</v>
      </c>
      <c r="AD121" s="485">
        <v>4.7526400045178239</v>
      </c>
      <c r="AE121" s="444">
        <v>3.3195000000000001</v>
      </c>
      <c r="AF121" s="445">
        <v>3.2195</v>
      </c>
      <c r="AG121" s="446">
        <v>3.6295000000000002</v>
      </c>
      <c r="AH121" s="447">
        <v>-0.19500000000000001</v>
      </c>
      <c r="AI121" s="448">
        <v>1.56107354193244</v>
      </c>
      <c r="AJ121" s="449">
        <v>5.2605628076026097E-2</v>
      </c>
      <c r="AK121" s="449">
        <v>5.6181270998951295E-2</v>
      </c>
      <c r="AL121" s="404">
        <v>0.7161949219468996</v>
      </c>
      <c r="AM121" s="450">
        <v>0.70034636902885883</v>
      </c>
      <c r="AN121" s="451" t="e">
        <v>#N/A</v>
      </c>
      <c r="AO121" s="452">
        <v>0.124</v>
      </c>
      <c r="AP121" s="380"/>
      <c r="AQ121" s="451">
        <v>-3.6249429649422855</v>
      </c>
      <c r="AR121" s="453">
        <v>-3.1999429649422857</v>
      </c>
      <c r="AS121" s="380"/>
      <c r="AT121" s="454">
        <v>7.4999999999999997E-3</v>
      </c>
      <c r="AU121" s="380"/>
      <c r="AV121" s="451">
        <v>2.5000000000000001E-3</v>
      </c>
      <c r="AW121" s="455" t="e">
        <v>#N/A</v>
      </c>
      <c r="AX121" s="456">
        <v>-8.5000000000000006E-2</v>
      </c>
      <c r="AY121" s="404"/>
      <c r="AZ121" s="432">
        <v>0.65</v>
      </c>
      <c r="BA121" s="432">
        <v>0.45</v>
      </c>
      <c r="BB121" s="457">
        <v>-0.42499999999999999</v>
      </c>
      <c r="BC121" s="389"/>
      <c r="BD121" s="390" t="e">
        <v>#N/A</v>
      </c>
      <c r="BE121" s="380">
        <v>3.1461896321211973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5">
      <c r="A122" s="474">
        <v>39630</v>
      </c>
      <c r="B122" s="475">
        <v>3.6145</v>
      </c>
      <c r="C122" s="486">
        <v>-0.42499999999999999</v>
      </c>
      <c r="D122" s="462">
        <v>-0.35739008596241417</v>
      </c>
      <c r="E122" s="462">
        <v>-0.35739008596241417</v>
      </c>
      <c r="F122" s="463" t="e">
        <v>#N/A</v>
      </c>
      <c r="G122" s="464" t="e">
        <v>#N/A</v>
      </c>
      <c r="H122" s="464" t="e">
        <v>#N/A</v>
      </c>
      <c r="I122" s="465" t="e">
        <v>#N/A</v>
      </c>
      <c r="J122" s="464" t="e">
        <v>#N/A</v>
      </c>
      <c r="K122" s="464" t="e">
        <v>#N/A</v>
      </c>
      <c r="L122" s="464">
        <v>0.41</v>
      </c>
      <c r="M122" s="463">
        <v>-0.35</v>
      </c>
      <c r="N122" s="464">
        <v>0.24</v>
      </c>
      <c r="O122" s="467">
        <v>0.06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3.1895000000000002</v>
      </c>
      <c r="W122" s="437">
        <v>3.2571099140375859</v>
      </c>
      <c r="X122" s="438">
        <v>3.2571099140375859</v>
      </c>
      <c r="Y122" s="387">
        <v>4.9328548029823702</v>
      </c>
      <c r="Z122" s="439">
        <v>0.1</v>
      </c>
      <c r="AA122" s="440">
        <v>0.1</v>
      </c>
      <c r="AB122" s="480">
        <v>4.7175034096728252</v>
      </c>
      <c r="AC122" s="442">
        <v>4.8175034096728249</v>
      </c>
      <c r="AD122" s="485">
        <v>4.8175034096728249</v>
      </c>
      <c r="AE122" s="444">
        <v>3.3645</v>
      </c>
      <c r="AF122" s="445">
        <v>3.2645</v>
      </c>
      <c r="AG122" s="446">
        <v>3.6745000000000001</v>
      </c>
      <c r="AH122" s="447">
        <v>-0.19500000000000001</v>
      </c>
      <c r="AI122" s="448">
        <v>1.5605048682852398</v>
      </c>
      <c r="AJ122" s="449">
        <v>5.27628259301944E-2</v>
      </c>
      <c r="AK122" s="449">
        <v>5.6351129913111607E-2</v>
      </c>
      <c r="AL122" s="404">
        <v>0.71243611000316731</v>
      </c>
      <c r="AM122" s="450">
        <v>0.69641694938746146</v>
      </c>
      <c r="AN122" s="451" t="e">
        <v>#N/A</v>
      </c>
      <c r="AO122" s="452">
        <v>0.12</v>
      </c>
      <c r="AP122" s="380"/>
      <c r="AQ122" s="451">
        <v>-3.6649183460472723</v>
      </c>
      <c r="AR122" s="453">
        <v>-3.2399183460472725</v>
      </c>
      <c r="AS122" s="380"/>
      <c r="AT122" s="454">
        <v>7.4999999999999997E-3</v>
      </c>
      <c r="AU122" s="380"/>
      <c r="AV122" s="451">
        <v>2.5000000000000001E-3</v>
      </c>
      <c r="AW122" s="455" t="e">
        <v>#N/A</v>
      </c>
      <c r="AX122" s="456">
        <v>-8.5000000000000006E-2</v>
      </c>
      <c r="AY122" s="404"/>
      <c r="AZ122" s="432">
        <v>0.7</v>
      </c>
      <c r="BA122" s="432">
        <v>0.5</v>
      </c>
      <c r="BB122" s="457">
        <v>-0.42499999999999999</v>
      </c>
      <c r="BC122" s="389"/>
      <c r="BD122" s="390" t="e">
        <v>#N/A</v>
      </c>
      <c r="BE122" s="380">
        <v>3.19119024785094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5">
      <c r="A123" s="474">
        <v>39661</v>
      </c>
      <c r="B123" s="475">
        <v>3.6645000000000003</v>
      </c>
      <c r="C123" s="486">
        <v>-0.42499999999999999</v>
      </c>
      <c r="D123" s="462">
        <v>-0.35736448664378528</v>
      </c>
      <c r="E123" s="462">
        <v>-0.35736448664378528</v>
      </c>
      <c r="F123" s="463" t="e">
        <v>#N/A</v>
      </c>
      <c r="G123" s="464" t="e">
        <v>#N/A</v>
      </c>
      <c r="H123" s="464" t="e">
        <v>#N/A</v>
      </c>
      <c r="I123" s="465" t="e">
        <v>#N/A</v>
      </c>
      <c r="J123" s="464" t="e">
        <v>#N/A</v>
      </c>
      <c r="K123" s="464" t="e">
        <v>#N/A</v>
      </c>
      <c r="L123" s="464">
        <v>0.41</v>
      </c>
      <c r="M123" s="463">
        <v>-0.35</v>
      </c>
      <c r="N123" s="464">
        <v>0.24</v>
      </c>
      <c r="O123" s="467">
        <v>0.06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3.2395000000000005</v>
      </c>
      <c r="W123" s="437">
        <v>3.307135513356215</v>
      </c>
      <c r="X123" s="438">
        <v>3.307135513356215</v>
      </c>
      <c r="Y123" s="387">
        <v>5.1946804366658466</v>
      </c>
      <c r="Z123" s="439">
        <v>0.1</v>
      </c>
      <c r="AA123" s="440">
        <v>0.1</v>
      </c>
      <c r="AB123" s="480">
        <v>4.7896435456009492</v>
      </c>
      <c r="AC123" s="442">
        <v>4.8896435456009488</v>
      </c>
      <c r="AD123" s="485">
        <v>4.8896435456009488</v>
      </c>
      <c r="AE123" s="444">
        <v>3.4145000000000003</v>
      </c>
      <c r="AF123" s="445">
        <v>3.3145000000000002</v>
      </c>
      <c r="AG123" s="446">
        <v>3.7245000000000004</v>
      </c>
      <c r="AH123" s="447">
        <v>-0.19500000000000001</v>
      </c>
      <c r="AI123" s="448">
        <v>1.5599142338779299</v>
      </c>
      <c r="AJ123" s="449">
        <v>5.2925263721490999E-2</v>
      </c>
      <c r="AK123" s="449">
        <v>5.6526650801166596E-2</v>
      </c>
      <c r="AL123" s="404">
        <v>0.70855405645452463</v>
      </c>
      <c r="AM123" s="450">
        <v>0.69236003391089951</v>
      </c>
      <c r="AN123" s="451" t="e">
        <v>#N/A</v>
      </c>
      <c r="AO123" s="452">
        <v>0.12</v>
      </c>
      <c r="AP123" s="380"/>
      <c r="AQ123" s="451">
        <v>-3.7098927574288338</v>
      </c>
      <c r="AR123" s="453">
        <v>-3.284892757428834</v>
      </c>
      <c r="AS123" s="380"/>
      <c r="AT123" s="454">
        <v>7.4999999999999997E-3</v>
      </c>
      <c r="AU123" s="380"/>
      <c r="AV123" s="451">
        <v>2.5000000000000001E-3</v>
      </c>
      <c r="AW123" s="455" t="e">
        <v>#N/A</v>
      </c>
      <c r="AX123" s="456">
        <v>-8.5000000000000006E-2</v>
      </c>
      <c r="AY123" s="404"/>
      <c r="AZ123" s="432">
        <v>0.75</v>
      </c>
      <c r="BA123" s="432">
        <v>0.55000000000000004</v>
      </c>
      <c r="BB123" s="457">
        <v>-0.42499999999999999</v>
      </c>
      <c r="BC123" s="389"/>
      <c r="BD123" s="390" t="e">
        <v>#N/A</v>
      </c>
      <c r="BE123" s="380">
        <v>3.241190887833906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5">
      <c r="A124" s="474">
        <v>39692</v>
      </c>
      <c r="B124" s="475">
        <v>3.6545000000000001</v>
      </c>
      <c r="C124" s="486">
        <v>-0.42499999999999999</v>
      </c>
      <c r="D124" s="462">
        <v>-0.35733873559552887</v>
      </c>
      <c r="E124" s="462">
        <v>-0.35733873559552887</v>
      </c>
      <c r="F124" s="463" t="e">
        <v>#N/A</v>
      </c>
      <c r="G124" s="464" t="e">
        <v>#N/A</v>
      </c>
      <c r="H124" s="464" t="e">
        <v>#N/A</v>
      </c>
      <c r="I124" s="465" t="e">
        <v>#N/A</v>
      </c>
      <c r="J124" s="464" t="e">
        <v>#N/A</v>
      </c>
      <c r="K124" s="464" t="e">
        <v>#N/A</v>
      </c>
      <c r="L124" s="464">
        <v>0.36</v>
      </c>
      <c r="M124" s="463">
        <v>-0.35</v>
      </c>
      <c r="N124" s="464">
        <v>0.24</v>
      </c>
      <c r="O124" s="467">
        <v>0.06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3.2295000000000003</v>
      </c>
      <c r="W124" s="437">
        <v>3.2971612644044712</v>
      </c>
      <c r="X124" s="438">
        <v>3.2971612644044712</v>
      </c>
      <c r="Y124" s="387">
        <v>4.7458364932084578</v>
      </c>
      <c r="Z124" s="439">
        <v>0.1</v>
      </c>
      <c r="AA124" s="440">
        <v>0.1</v>
      </c>
      <c r="AB124" s="480">
        <v>4.773041160884012</v>
      </c>
      <c r="AC124" s="442">
        <v>4.8730411608840116</v>
      </c>
      <c r="AD124" s="485">
        <v>4.8730411608840116</v>
      </c>
      <c r="AE124" s="444">
        <v>3.4045000000000001</v>
      </c>
      <c r="AF124" s="445">
        <v>3.3045</v>
      </c>
      <c r="AG124" s="446">
        <v>3.7145000000000001</v>
      </c>
      <c r="AH124" s="447">
        <v>-0.19500000000000001</v>
      </c>
      <c r="AI124" s="448">
        <v>1.5593205496323401</v>
      </c>
      <c r="AJ124" s="449">
        <v>5.3087701521585401E-2</v>
      </c>
      <c r="AK124" s="449">
        <v>5.6702171699474703E-2</v>
      </c>
      <c r="AL124" s="404">
        <v>0.70467428479161953</v>
      </c>
      <c r="AM124" s="450">
        <v>0.68830687363633614</v>
      </c>
      <c r="AN124" s="451" t="e">
        <v>#N/A</v>
      </c>
      <c r="AO124" s="452">
        <v>0.124</v>
      </c>
      <c r="AP124" s="380"/>
      <c r="AQ124" s="451">
        <v>-3.6998670171441876</v>
      </c>
      <c r="AR124" s="453">
        <v>-3.2748670171441878</v>
      </c>
      <c r="AS124" s="380"/>
      <c r="AT124" s="454">
        <v>7.4999999999999997E-3</v>
      </c>
      <c r="AU124" s="380"/>
      <c r="AV124" s="451">
        <v>2.5000000000000001E-3</v>
      </c>
      <c r="AW124" s="455" t="e">
        <v>#N/A</v>
      </c>
      <c r="AX124" s="456">
        <v>-8.5000000000000006E-2</v>
      </c>
      <c r="AY124" s="404"/>
      <c r="AZ124" s="432">
        <v>0.75</v>
      </c>
      <c r="BA124" s="432">
        <v>0.55000000000000004</v>
      </c>
      <c r="BB124" s="457">
        <v>-0.42499999999999999</v>
      </c>
      <c r="BC124" s="389"/>
      <c r="BD124" s="390" t="e">
        <v>#N/A</v>
      </c>
      <c r="BE124" s="380">
        <v>3.2311915316101119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5">
      <c r="A125" s="474">
        <v>39722</v>
      </c>
      <c r="B125" s="475">
        <v>3.6745000000000001</v>
      </c>
      <c r="C125" s="486">
        <v>-0.42499999999999999</v>
      </c>
      <c r="D125" s="462">
        <v>-0.35731367063616393</v>
      </c>
      <c r="E125" s="462">
        <v>-0.35731367063616393</v>
      </c>
      <c r="F125" s="463" t="e">
        <v>#N/A</v>
      </c>
      <c r="G125" s="464" t="e">
        <v>#N/A</v>
      </c>
      <c r="H125" s="464" t="e">
        <v>#N/A</v>
      </c>
      <c r="I125" s="465" t="e">
        <v>#N/A</v>
      </c>
      <c r="J125" s="464" t="e">
        <v>#N/A</v>
      </c>
      <c r="K125" s="464" t="e">
        <v>#N/A</v>
      </c>
      <c r="L125" s="464">
        <v>0.4</v>
      </c>
      <c r="M125" s="463">
        <v>-0.35</v>
      </c>
      <c r="N125" s="464">
        <v>0.24</v>
      </c>
      <c r="O125" s="467">
        <v>0.06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3.2495000000000003</v>
      </c>
      <c r="W125" s="437">
        <v>3.3171863293638362</v>
      </c>
      <c r="X125" s="438">
        <v>3.3171863293638362</v>
      </c>
      <c r="Y125" s="391" t="s">
        <v>187</v>
      </c>
      <c r="Z125" s="439">
        <v>0.1</v>
      </c>
      <c r="AA125" s="440">
        <v>0.1</v>
      </c>
      <c r="AB125" s="480">
        <v>4.800821717680801</v>
      </c>
      <c r="AC125" s="442">
        <v>4.9008217176808007</v>
      </c>
      <c r="AD125" s="485">
        <v>4.9008217176808007</v>
      </c>
      <c r="AE125" s="444">
        <v>3.4245000000000001</v>
      </c>
      <c r="AF125" s="445">
        <v>3.3245</v>
      </c>
      <c r="AG125" s="446">
        <v>3.7345000000000002</v>
      </c>
      <c r="AH125" s="447">
        <v>-0.19500000000000001</v>
      </c>
      <c r="AI125" s="448">
        <v>1.55874311683934</v>
      </c>
      <c r="AJ125" s="449">
        <v>5.3244899401019702E-2</v>
      </c>
      <c r="AK125" s="449">
        <v>5.6872030643083403E-2</v>
      </c>
      <c r="AL125" s="404">
        <v>0.70092202523515668</v>
      </c>
      <c r="AM125" s="450">
        <v>0.68438823745702382</v>
      </c>
      <c r="AN125" s="451" t="e">
        <v>#N/A</v>
      </c>
      <c r="AO125" s="452">
        <v>0.12</v>
      </c>
      <c r="AP125" s="380"/>
      <c r="AQ125" s="451">
        <v>-3.7198419626616577</v>
      </c>
      <c r="AR125" s="453">
        <v>-3.2948419626616579</v>
      </c>
      <c r="AS125" s="380"/>
      <c r="AT125" s="454">
        <v>7.4999999999999997E-3</v>
      </c>
      <c r="AU125" s="380"/>
      <c r="AV125" s="451">
        <v>2.5000000000000001E-3</v>
      </c>
      <c r="AW125" s="455" t="e">
        <v>#N/A</v>
      </c>
      <c r="AX125" s="456">
        <v>-8.5000000000000006E-2</v>
      </c>
      <c r="AY125" s="404"/>
      <c r="AZ125" s="432">
        <v>0.8</v>
      </c>
      <c r="BA125" s="432">
        <v>0.6</v>
      </c>
      <c r="BB125" s="457">
        <v>-0.42499999999999999</v>
      </c>
      <c r="BC125" s="389"/>
      <c r="BD125" s="390" t="e">
        <v>#N/A</v>
      </c>
      <c r="BE125" s="380">
        <v>3.2511921582340961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5">
      <c r="A126" s="459">
        <v>39753</v>
      </c>
      <c r="B126" s="475">
        <v>3.8215000000000003</v>
      </c>
      <c r="C126" s="495">
        <v>-0.38</v>
      </c>
      <c r="D126" s="462">
        <v>-0.31228762064008242</v>
      </c>
      <c r="E126" s="462" t="e">
        <v>#N/A</v>
      </c>
      <c r="F126" s="463" t="e">
        <v>#N/A</v>
      </c>
      <c r="G126" s="464" t="e">
        <v>#N/A</v>
      </c>
      <c r="H126" s="464" t="e">
        <v>#N/A</v>
      </c>
      <c r="I126" s="465" t="e">
        <v>#N/A</v>
      </c>
      <c r="J126" s="464" t="e">
        <v>#N/A</v>
      </c>
      <c r="K126" s="464" t="e">
        <v>#N/A</v>
      </c>
      <c r="L126" s="464">
        <v>0.65</v>
      </c>
      <c r="M126" s="463">
        <v>-0.22</v>
      </c>
      <c r="N126" s="464">
        <v>0.23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3.4415000000000004</v>
      </c>
      <c r="W126" s="437">
        <v>3.5092123793599179</v>
      </c>
      <c r="X126" s="438" t="e">
        <v>#N/A</v>
      </c>
      <c r="Y126" s="387"/>
      <c r="Z126" s="439">
        <v>0.1</v>
      </c>
      <c r="AA126" s="440" t="e">
        <v>#N/A</v>
      </c>
      <c r="AB126" s="480">
        <v>5.0825270541847072</v>
      </c>
      <c r="AC126" s="442">
        <v>5.1825270541847068</v>
      </c>
      <c r="AD126" s="493" t="e">
        <v>#N/A</v>
      </c>
      <c r="AE126" s="444">
        <v>4.0695000000000006</v>
      </c>
      <c r="AF126" s="445">
        <v>3.6015000000000001</v>
      </c>
      <c r="AG126" s="446">
        <v>3.8215000000000003</v>
      </c>
      <c r="AH126" s="447">
        <v>-0.13500000000000001</v>
      </c>
      <c r="AI126" s="448">
        <v>1.5581434443352897</v>
      </c>
      <c r="AJ126" s="449">
        <v>5.3407337218422904E-2</v>
      </c>
      <c r="AK126" s="449">
        <v>5.7047551561565601E-2</v>
      </c>
      <c r="AL126" s="404">
        <v>0.69704731758354488</v>
      </c>
      <c r="AM126" s="450">
        <v>0.68034308962935475</v>
      </c>
      <c r="AN126" s="451" t="e">
        <v>#N/A</v>
      </c>
      <c r="AO126" s="452">
        <v>0.124</v>
      </c>
      <c r="AP126" s="380"/>
      <c r="AQ126" s="451">
        <v>-3.7275462117803109</v>
      </c>
      <c r="AR126" s="453">
        <v>-3.347546211780311</v>
      </c>
      <c r="AS126" s="380"/>
      <c r="AT126" s="454">
        <v>7.4999999999999997E-3</v>
      </c>
      <c r="AU126" s="380"/>
      <c r="AV126" s="451">
        <v>8.0000000000000002E-3</v>
      </c>
      <c r="AW126" s="455" t="e">
        <v>#N/A</v>
      </c>
      <c r="AX126" s="456">
        <v>0.01</v>
      </c>
      <c r="AY126" s="404"/>
      <c r="AZ126" s="432">
        <v>1</v>
      </c>
      <c r="BA126" s="432">
        <v>0.8</v>
      </c>
      <c r="BB126" s="457">
        <v>-0.38</v>
      </c>
      <c r="BC126" s="389"/>
      <c r="BD126" s="390" t="e">
        <v>#N/A</v>
      </c>
      <c r="BE126" s="380">
        <v>3.446916990348794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5">
      <c r="A127" s="474">
        <v>39783</v>
      </c>
      <c r="B127" s="475">
        <v>3.9595000000000002</v>
      </c>
      <c r="C127" s="497">
        <v>-0.38</v>
      </c>
      <c r="D127" s="462">
        <v>-0.31226226612846419</v>
      </c>
      <c r="E127" s="462" t="e">
        <v>#N/A</v>
      </c>
      <c r="F127" s="463" t="e">
        <v>#N/A</v>
      </c>
      <c r="G127" s="464" t="e">
        <v>#N/A</v>
      </c>
      <c r="H127" s="464" t="e">
        <v>#N/A</v>
      </c>
      <c r="I127" s="465" t="e">
        <v>#N/A</v>
      </c>
      <c r="J127" s="464" t="e">
        <v>#N/A</v>
      </c>
      <c r="K127" s="464" t="e">
        <v>#N/A</v>
      </c>
      <c r="L127" s="464">
        <v>0.98</v>
      </c>
      <c r="M127" s="463">
        <v>-0.22</v>
      </c>
      <c r="N127" s="464">
        <v>0.23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3.5795000000000003</v>
      </c>
      <c r="W127" s="437">
        <v>3.647237733871536</v>
      </c>
      <c r="X127" s="438" t="e">
        <v>#N/A</v>
      </c>
      <c r="Y127" s="391" t="s">
        <v>185</v>
      </c>
      <c r="Z127" s="439">
        <v>0.1</v>
      </c>
      <c r="AA127" s="440" t="e">
        <v>#N/A</v>
      </c>
      <c r="AB127" s="480">
        <v>5.2843515650944406</v>
      </c>
      <c r="AC127" s="442">
        <v>5.3843515650944402</v>
      </c>
      <c r="AD127" s="493" t="e">
        <v>#N/A</v>
      </c>
      <c r="AE127" s="444">
        <v>4.2675000000000001</v>
      </c>
      <c r="AF127" s="445">
        <v>3.7395</v>
      </c>
      <c r="AG127" s="446">
        <v>3.9595000000000002</v>
      </c>
      <c r="AH127" s="447">
        <v>-0.13500000000000001</v>
      </c>
      <c r="AI127" s="448">
        <v>1.5575602248532698</v>
      </c>
      <c r="AJ127" s="449">
        <v>5.3564535114606099E-2</v>
      </c>
      <c r="AK127" s="449">
        <v>5.7217410524695603E-2</v>
      </c>
      <c r="AL127" s="404">
        <v>0.69330032404557396</v>
      </c>
      <c r="AM127" s="450">
        <v>0.67643260374045788</v>
      </c>
      <c r="AN127" s="451" t="e">
        <v>#N/A</v>
      </c>
      <c r="AO127" s="452">
        <v>0.12</v>
      </c>
      <c r="AP127" s="380"/>
      <c r="AQ127" s="451">
        <v>-3.8655555937017647</v>
      </c>
      <c r="AR127" s="453">
        <v>-3.4855555937017648</v>
      </c>
      <c r="AS127" s="380"/>
      <c r="AT127" s="454">
        <v>7.4999999999999997E-3</v>
      </c>
      <c r="AU127" s="380"/>
      <c r="AV127" s="451">
        <v>8.0000000000000002E-3</v>
      </c>
      <c r="AW127" s="455" t="e">
        <v>#N/A</v>
      </c>
      <c r="AX127" s="456">
        <v>0.01</v>
      </c>
      <c r="AY127" s="404"/>
      <c r="AZ127" s="432">
        <v>1.2</v>
      </c>
      <c r="BA127" s="432">
        <v>1</v>
      </c>
      <c r="BB127" s="457">
        <v>-0.38</v>
      </c>
      <c r="BC127" s="389"/>
      <c r="BD127" s="390" t="e">
        <v>#N/A</v>
      </c>
      <c r="BE127" s="380">
        <v>3.5849190187097233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5">
      <c r="A128" s="474">
        <v>39814</v>
      </c>
      <c r="B128" s="475">
        <v>4</v>
      </c>
      <c r="C128" s="497">
        <v>-0.38</v>
      </c>
      <c r="D128" s="462">
        <v>-0.31223706345200242</v>
      </c>
      <c r="E128" s="462" t="e">
        <v>#N/A</v>
      </c>
      <c r="F128" s="463" t="e">
        <v>#N/A</v>
      </c>
      <c r="G128" s="464" t="e">
        <v>#N/A</v>
      </c>
      <c r="H128" s="464" t="e">
        <v>#N/A</v>
      </c>
      <c r="I128" s="465" t="e">
        <v>#N/A</v>
      </c>
      <c r="J128" s="464" t="e">
        <v>#N/A</v>
      </c>
      <c r="K128" s="464" t="e">
        <v>#N/A</v>
      </c>
      <c r="L128" s="464">
        <v>1.6</v>
      </c>
      <c r="M128" s="463">
        <v>-0.22</v>
      </c>
      <c r="N128" s="464">
        <v>0.23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3.62</v>
      </c>
      <c r="W128" s="437">
        <v>3.6877629365479976</v>
      </c>
      <c r="X128" s="438" t="e">
        <v>#N/A</v>
      </c>
      <c r="Y128" s="387"/>
      <c r="Z128" s="439">
        <v>0.1</v>
      </c>
      <c r="AA128" s="440" t="e">
        <v>#N/A</v>
      </c>
      <c r="AB128" s="480">
        <v>5.3421533723466794</v>
      </c>
      <c r="AC128" s="442">
        <v>5.4421533723466791</v>
      </c>
      <c r="AD128" s="493" t="e">
        <v>#N/A</v>
      </c>
      <c r="AE128" s="444">
        <v>4.3780000000000001</v>
      </c>
      <c r="AF128" s="445">
        <v>3.78</v>
      </c>
      <c r="AG128" s="446">
        <v>4</v>
      </c>
      <c r="AH128" s="447">
        <v>-0.13500000000000001</v>
      </c>
      <c r="AI128" s="448">
        <v>1.5569809305012701</v>
      </c>
      <c r="AJ128" s="449">
        <v>5.3726972949315097E-2</v>
      </c>
      <c r="AK128" s="449">
        <v>5.7390449571048698E-2</v>
      </c>
      <c r="AL128" s="404">
        <v>0.68943143292741005</v>
      </c>
      <c r="AM128" s="450">
        <v>0.67240766346538761</v>
      </c>
      <c r="AN128" s="451" t="e">
        <v>#N/A</v>
      </c>
      <c r="AO128" s="452">
        <v>0.12</v>
      </c>
      <c r="AP128" s="380"/>
      <c r="AQ128" s="451">
        <v>-3.9260591199465953</v>
      </c>
      <c r="AR128" s="453">
        <v>-3.5460591199465954</v>
      </c>
      <c r="AS128" s="380"/>
      <c r="AT128" s="454">
        <v>7.4999999999999997E-3</v>
      </c>
      <c r="AU128" s="380"/>
      <c r="AV128" s="451">
        <v>8.0000000000000002E-3</v>
      </c>
      <c r="AW128" s="455" t="e">
        <v>#N/A</v>
      </c>
      <c r="AX128" s="456">
        <v>0.01</v>
      </c>
      <c r="AY128" s="404"/>
      <c r="AZ128" s="432">
        <v>1.25</v>
      </c>
      <c r="BA128" s="432">
        <v>1</v>
      </c>
      <c r="BB128" s="457">
        <v>-0.38</v>
      </c>
      <c r="BC128" s="389"/>
      <c r="BD128" s="390" t="e">
        <v>#N/A</v>
      </c>
      <c r="BE128" s="380">
        <v>3.62542103492384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5">
      <c r="A129" s="474">
        <v>39845</v>
      </c>
      <c r="B129" s="475">
        <v>3.9120000000000004</v>
      </c>
      <c r="C129" s="497">
        <v>-0.38</v>
      </c>
      <c r="D129" s="462">
        <v>-0.31224655805862822</v>
      </c>
      <c r="E129" s="462" t="e">
        <v>#N/A</v>
      </c>
      <c r="F129" s="463" t="e">
        <v>#N/A</v>
      </c>
      <c r="G129" s="464" t="e">
        <v>#N/A</v>
      </c>
      <c r="H129" s="464" t="e">
        <v>#N/A</v>
      </c>
      <c r="I129" s="465" t="e">
        <v>#N/A</v>
      </c>
      <c r="J129" s="464" t="e">
        <v>#N/A</v>
      </c>
      <c r="K129" s="464" t="e">
        <v>#N/A</v>
      </c>
      <c r="L129" s="464">
        <v>1.6</v>
      </c>
      <c r="M129" s="463">
        <v>-0.22</v>
      </c>
      <c r="N129" s="464">
        <v>0.23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3.5320000000000005</v>
      </c>
      <c r="W129" s="437">
        <v>3.5997534419413721</v>
      </c>
      <c r="X129" s="438" t="e">
        <v>#N/A</v>
      </c>
      <c r="Y129" s="399"/>
      <c r="Z129" s="439">
        <v>0.1</v>
      </c>
      <c r="AA129" s="440" t="e">
        <v>#N/A</v>
      </c>
      <c r="AB129" s="480">
        <v>5.2130192928889123</v>
      </c>
      <c r="AC129" s="442">
        <v>5.3130192928889119</v>
      </c>
      <c r="AD129" s="493" t="e">
        <v>#N/A</v>
      </c>
      <c r="AE129" s="444">
        <v>4.16</v>
      </c>
      <c r="AF129" s="445">
        <v>3.6920000000000002</v>
      </c>
      <c r="AG129" s="446">
        <v>3.9120000000000004</v>
      </c>
      <c r="AH129" s="447">
        <v>-0.13500000000000001</v>
      </c>
      <c r="AI129" s="448">
        <v>1.5571991175193101</v>
      </c>
      <c r="AJ129" s="449">
        <v>5.3889410792818296E-2</v>
      </c>
      <c r="AK129" s="449">
        <v>5.7489031855043005E-2</v>
      </c>
      <c r="AL129" s="404">
        <v>0.68556578285455716</v>
      </c>
      <c r="AM129" s="450">
        <v>0.66873116516070619</v>
      </c>
      <c r="AN129" s="451" t="e">
        <v>#N/A</v>
      </c>
      <c r="AO129" s="452">
        <v>0.13300000000000001</v>
      </c>
      <c r="AP129" s="380"/>
      <c r="AQ129" s="451">
        <v>-3.8380782916565441</v>
      </c>
      <c r="AR129" s="453">
        <v>-3.4580782916565442</v>
      </c>
      <c r="AS129" s="380"/>
      <c r="AT129" s="454">
        <v>7.4999999999999997E-3</v>
      </c>
      <c r="AU129" s="380"/>
      <c r="AV129" s="451">
        <v>8.0000000000000002E-3</v>
      </c>
      <c r="AW129" s="455" t="e">
        <v>#N/A</v>
      </c>
      <c r="AX129" s="456">
        <v>0.01</v>
      </c>
      <c r="AY129" s="404"/>
      <c r="AZ129" s="432">
        <v>1.25</v>
      </c>
      <c r="BA129" s="432">
        <v>1</v>
      </c>
      <c r="BB129" s="457">
        <v>-0.38</v>
      </c>
      <c r="BC129" s="389"/>
      <c r="BD129" s="390" t="e">
        <v>#N/A</v>
      </c>
      <c r="BE129" s="380">
        <v>3.5374202753553101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5">
      <c r="A130" s="474">
        <v>39873</v>
      </c>
      <c r="B130" s="475">
        <v>3.802</v>
      </c>
      <c r="C130" s="497">
        <v>-0.38</v>
      </c>
      <c r="D130" s="462">
        <v>-0.3122557456698738</v>
      </c>
      <c r="E130" s="462" t="e">
        <v>#N/A</v>
      </c>
      <c r="F130" s="463" t="e">
        <v>#N/A</v>
      </c>
      <c r="G130" s="464" t="e">
        <v>#N/A</v>
      </c>
      <c r="H130" s="464" t="e">
        <v>#N/A</v>
      </c>
      <c r="I130" s="465" t="e">
        <v>#N/A</v>
      </c>
      <c r="J130" s="464" t="e">
        <v>#N/A</v>
      </c>
      <c r="K130" s="464" t="e">
        <v>#N/A</v>
      </c>
      <c r="L130" s="464">
        <v>0.64</v>
      </c>
      <c r="M130" s="463">
        <v>-0.22</v>
      </c>
      <c r="N130" s="464">
        <v>0.23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3.4220000000000002</v>
      </c>
      <c r="W130" s="437">
        <v>3.4897442543301262</v>
      </c>
      <c r="X130" s="438" t="e">
        <v>#N/A</v>
      </c>
      <c r="Y130" s="399"/>
      <c r="Z130" s="439">
        <v>0.1</v>
      </c>
      <c r="AA130" s="440" t="e">
        <v>#N/A</v>
      </c>
      <c r="AB130" s="480">
        <v>5.0513508988144906</v>
      </c>
      <c r="AC130" s="442">
        <v>5.1513508988144903</v>
      </c>
      <c r="AD130" s="493" t="e">
        <v>#N/A</v>
      </c>
      <c r="AE130" s="444">
        <v>3.87</v>
      </c>
      <c r="AF130" s="445">
        <v>3.5819999999999999</v>
      </c>
      <c r="AG130" s="446">
        <v>3.802</v>
      </c>
      <c r="AH130" s="447">
        <v>-0.13500000000000001</v>
      </c>
      <c r="AI130" s="448">
        <v>1.55741030797768</v>
      </c>
      <c r="AJ130" s="449">
        <v>5.4036128852572599E-2</v>
      </c>
      <c r="AK130" s="449">
        <v>5.7578073920784102E-2</v>
      </c>
      <c r="AL130" s="404">
        <v>0.68207717203890594</v>
      </c>
      <c r="AM130" s="450">
        <v>0.66541845312556858</v>
      </c>
      <c r="AN130" s="451" t="e">
        <v>#N/A</v>
      </c>
      <c r="AO130" s="452">
        <v>0.12</v>
      </c>
      <c r="AP130" s="380"/>
      <c r="AQ130" s="451">
        <v>-3.7230957230769759</v>
      </c>
      <c r="AR130" s="453">
        <v>-3.343095723076976</v>
      </c>
      <c r="AS130" s="380"/>
      <c r="AT130" s="454">
        <v>7.4999999999999997E-3</v>
      </c>
      <c r="AU130" s="380"/>
      <c r="AV130" s="451">
        <v>8.0000000000000002E-3</v>
      </c>
      <c r="AW130" s="455" t="e">
        <v>#N/A</v>
      </c>
      <c r="AX130" s="456">
        <v>0.01</v>
      </c>
      <c r="AY130" s="404"/>
      <c r="AZ130" s="432">
        <v>1</v>
      </c>
      <c r="BA130" s="432">
        <v>0.75</v>
      </c>
      <c r="BB130" s="457">
        <v>-0.38</v>
      </c>
      <c r="BC130" s="389"/>
      <c r="BD130" s="390" t="e">
        <v>#N/A</v>
      </c>
      <c r="BE130" s="380">
        <v>3.4274195403464103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5">
      <c r="A131" s="474">
        <v>39904</v>
      </c>
      <c r="B131" s="475">
        <v>3.617</v>
      </c>
      <c r="C131" s="481">
        <v>-0.48</v>
      </c>
      <c r="D131" s="462">
        <v>-0.41226659463896542</v>
      </c>
      <c r="E131" s="462">
        <v>-0.41226659463896542</v>
      </c>
      <c r="F131" s="463" t="e">
        <v>#N/A</v>
      </c>
      <c r="G131" s="464" t="e">
        <v>#N/A</v>
      </c>
      <c r="H131" s="464" t="e">
        <v>#N/A</v>
      </c>
      <c r="I131" s="465" t="e">
        <v>#N/A</v>
      </c>
      <c r="J131" s="464" t="e">
        <v>#N/A</v>
      </c>
      <c r="K131" s="464" t="e">
        <v>#N/A</v>
      </c>
      <c r="L131" s="464">
        <v>0.38</v>
      </c>
      <c r="M131" s="463">
        <v>-0.35</v>
      </c>
      <c r="N131" s="464">
        <v>0.24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3.137</v>
      </c>
      <c r="W131" s="437">
        <v>3.2047334053610346</v>
      </c>
      <c r="X131" s="438">
        <v>3.2047334053610346</v>
      </c>
      <c r="Y131" s="399"/>
      <c r="Z131" s="439">
        <v>0.1</v>
      </c>
      <c r="AA131" s="440">
        <v>0.1</v>
      </c>
      <c r="AB131" s="480">
        <v>4.6313927127671359</v>
      </c>
      <c r="AC131" s="442">
        <v>4.7313927127671356</v>
      </c>
      <c r="AD131" s="485">
        <v>4.7313927127671356</v>
      </c>
      <c r="AE131" s="444">
        <v>3.367</v>
      </c>
      <c r="AF131" s="445">
        <v>3.2669999999999999</v>
      </c>
      <c r="AG131" s="446">
        <v>3.617</v>
      </c>
      <c r="AH131" s="447">
        <v>-0.19500000000000001</v>
      </c>
      <c r="AI131" s="448">
        <v>1.5576597609057199</v>
      </c>
      <c r="AJ131" s="449">
        <v>5.4198566712810398E-2</v>
      </c>
      <c r="AK131" s="449">
        <v>5.7676656210931702E-2</v>
      </c>
      <c r="AL131" s="404">
        <v>0.67821821508535274</v>
      </c>
      <c r="AM131" s="450">
        <v>0.66175972359794399</v>
      </c>
      <c r="AN131" s="451" t="e">
        <v>#N/A</v>
      </c>
      <c r="AO131" s="452">
        <v>0.124</v>
      </c>
      <c r="AP131" s="380"/>
      <c r="AQ131" s="451">
        <v>-3.6772949063416274</v>
      </c>
      <c r="AR131" s="453">
        <v>-3.1972949063416274</v>
      </c>
      <c r="AS131" s="380"/>
      <c r="AT131" s="454">
        <v>7.4999999999999997E-3</v>
      </c>
      <c r="AU131" s="380"/>
      <c r="AV131" s="451">
        <v>2.5000000000000001E-3</v>
      </c>
      <c r="AW131" s="455" t="e">
        <v>#N/A</v>
      </c>
      <c r="AX131" s="456">
        <v>-8.5000000000000006E-2</v>
      </c>
      <c r="AY131" s="404"/>
      <c r="AZ131" s="432">
        <v>0.65</v>
      </c>
      <c r="BA131" s="432">
        <v>0.4</v>
      </c>
      <c r="BB131" s="457">
        <v>-0.48</v>
      </c>
      <c r="BC131" s="389"/>
      <c r="BD131" s="390" t="e">
        <v>#N/A</v>
      </c>
      <c r="BE131" s="380">
        <v>3.1386933351340258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5">
      <c r="A132" s="474">
        <v>39934</v>
      </c>
      <c r="B132" s="475">
        <v>3.617</v>
      </c>
      <c r="C132" s="486">
        <v>-0.48</v>
      </c>
      <c r="D132" s="462">
        <v>-0.41227777054654702</v>
      </c>
      <c r="E132" s="462">
        <v>-0.41227777054654702</v>
      </c>
      <c r="F132" s="463" t="e">
        <v>#N/A</v>
      </c>
      <c r="G132" s="464" t="e">
        <v>#N/A</v>
      </c>
      <c r="H132" s="464" t="e">
        <v>#N/A</v>
      </c>
      <c r="I132" s="465" t="e">
        <v>#N/A</v>
      </c>
      <c r="J132" s="464" t="e">
        <v>#N/A</v>
      </c>
      <c r="K132" s="464" t="e">
        <v>#N/A</v>
      </c>
      <c r="L132" s="464">
        <v>0.33</v>
      </c>
      <c r="M132" s="463">
        <v>-0.35</v>
      </c>
      <c r="N132" s="464">
        <v>0.24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3.137</v>
      </c>
      <c r="W132" s="437">
        <v>3.204722229453453</v>
      </c>
      <c r="X132" s="438">
        <v>3.204722229453453</v>
      </c>
      <c r="Y132" s="399"/>
      <c r="Z132" s="439">
        <v>0.1</v>
      </c>
      <c r="AA132" s="440">
        <v>0.1</v>
      </c>
      <c r="AB132" s="480">
        <v>4.6321570115409729</v>
      </c>
      <c r="AC132" s="442">
        <v>4.7321570115409726</v>
      </c>
      <c r="AD132" s="485">
        <v>4.7321570115409726</v>
      </c>
      <c r="AE132" s="444">
        <v>3.367</v>
      </c>
      <c r="AF132" s="445">
        <v>3.2669999999999999</v>
      </c>
      <c r="AG132" s="446">
        <v>3.617</v>
      </c>
      <c r="AH132" s="447">
        <v>-0.19500000000000001</v>
      </c>
      <c r="AI132" s="448">
        <v>1.5579168147811198</v>
      </c>
      <c r="AJ132" s="449">
        <v>5.4355764650444005E-2</v>
      </c>
      <c r="AK132" s="449">
        <v>5.7772058430281902E-2</v>
      </c>
      <c r="AL132" s="404">
        <v>0.67448734708093094</v>
      </c>
      <c r="AM132" s="450">
        <v>0.65822800010930482</v>
      </c>
      <c r="AN132" s="451" t="e">
        <v>#N/A</v>
      </c>
      <c r="AO132" s="452">
        <v>0.12</v>
      </c>
      <c r="AP132" s="380"/>
      <c r="AQ132" s="451">
        <v>-3.6773060775778221</v>
      </c>
      <c r="AR132" s="453">
        <v>-3.1973060775778221</v>
      </c>
      <c r="AS132" s="380"/>
      <c r="AT132" s="454">
        <v>7.4999999999999997E-3</v>
      </c>
      <c r="AU132" s="380"/>
      <c r="AV132" s="451">
        <v>2.5000000000000001E-3</v>
      </c>
      <c r="AW132" s="455" t="e">
        <v>#N/A</v>
      </c>
      <c r="AX132" s="456">
        <v>-8.5000000000000006E-2</v>
      </c>
      <c r="AY132" s="404"/>
      <c r="AZ132" s="432">
        <v>0.7</v>
      </c>
      <c r="BA132" s="432">
        <v>0.45</v>
      </c>
      <c r="BB132" s="457">
        <v>-0.48</v>
      </c>
      <c r="BC132" s="389"/>
      <c r="BD132" s="390" t="e">
        <v>#N/A</v>
      </c>
      <c r="BE132" s="380">
        <v>3.1386930557363364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5">
      <c r="A133" s="474">
        <v>39965</v>
      </c>
      <c r="B133" s="475">
        <v>3.657</v>
      </c>
      <c r="C133" s="486">
        <v>-0.48</v>
      </c>
      <c r="D133" s="462">
        <v>-0.41229001796662734</v>
      </c>
      <c r="E133" s="462">
        <v>-0.41229001796662734</v>
      </c>
      <c r="F133" s="463" t="e">
        <v>#N/A</v>
      </c>
      <c r="G133" s="464" t="e">
        <v>#N/A</v>
      </c>
      <c r="H133" s="464" t="e">
        <v>#N/A</v>
      </c>
      <c r="I133" s="465" t="e">
        <v>#N/A</v>
      </c>
      <c r="J133" s="464" t="e">
        <v>#N/A</v>
      </c>
      <c r="K133" s="464" t="e">
        <v>#N/A</v>
      </c>
      <c r="L133" s="464">
        <v>0.37</v>
      </c>
      <c r="M133" s="463">
        <v>-0.35</v>
      </c>
      <c r="N133" s="464">
        <v>0.24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3.177</v>
      </c>
      <c r="W133" s="437">
        <v>3.2447099820333727</v>
      </c>
      <c r="X133" s="438">
        <v>3.2447099820333727</v>
      </c>
      <c r="Y133" s="399"/>
      <c r="Z133" s="439">
        <v>0.1</v>
      </c>
      <c r="AA133" s="440">
        <v>0.1</v>
      </c>
      <c r="AB133" s="480">
        <v>4.6920703633241709</v>
      </c>
      <c r="AC133" s="442">
        <v>4.7920703633241706</v>
      </c>
      <c r="AD133" s="485">
        <v>4.7920703633241706</v>
      </c>
      <c r="AE133" s="444">
        <v>3.407</v>
      </c>
      <c r="AF133" s="445">
        <v>3.3069999999999999</v>
      </c>
      <c r="AG133" s="446">
        <v>3.657</v>
      </c>
      <c r="AH133" s="447">
        <v>-0.19500000000000001</v>
      </c>
      <c r="AI133" s="448">
        <v>1.55819861166111</v>
      </c>
      <c r="AJ133" s="449">
        <v>5.4518202527981306E-2</v>
      </c>
      <c r="AK133" s="449">
        <v>5.7870640726790198E-2</v>
      </c>
      <c r="AL133" s="404">
        <v>0.67063602482196538</v>
      </c>
      <c r="AM133" s="450">
        <v>0.65458789952863328</v>
      </c>
      <c r="AN133" s="451" t="e">
        <v>#N/A</v>
      </c>
      <c r="AO133" s="452">
        <v>0.124</v>
      </c>
      <c r="AP133" s="380"/>
      <c r="AQ133" s="451">
        <v>-3.7123183198786363</v>
      </c>
      <c r="AR133" s="453">
        <v>-3.2323183198786363</v>
      </c>
      <c r="AS133" s="380"/>
      <c r="AT133" s="454">
        <v>7.4999999999999997E-3</v>
      </c>
      <c r="AU133" s="380"/>
      <c r="AV133" s="451">
        <v>2.5000000000000001E-3</v>
      </c>
      <c r="AW133" s="455" t="e">
        <v>#N/A</v>
      </c>
      <c r="AX133" s="456">
        <v>-8.5000000000000006E-2</v>
      </c>
      <c r="AY133" s="404"/>
      <c r="AZ133" s="432">
        <v>0.7</v>
      </c>
      <c r="BA133" s="432">
        <v>0.45</v>
      </c>
      <c r="BB133" s="457">
        <v>-0.48</v>
      </c>
      <c r="BC133" s="389"/>
      <c r="BD133" s="390" t="e">
        <v>#N/A</v>
      </c>
      <c r="BE133" s="380">
        <v>3.1786927495508346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5">
      <c r="A134" s="474">
        <v>39995</v>
      </c>
      <c r="B134" s="475">
        <v>3.702</v>
      </c>
      <c r="C134" s="486">
        <v>-0.48</v>
      </c>
      <c r="D134" s="462">
        <v>-0.41230254625700979</v>
      </c>
      <c r="E134" s="462">
        <v>-0.41230254625700979</v>
      </c>
      <c r="F134" s="463" t="e">
        <v>#N/A</v>
      </c>
      <c r="G134" s="464" t="e">
        <v>#N/A</v>
      </c>
      <c r="H134" s="464" t="e">
        <v>#N/A</v>
      </c>
      <c r="I134" s="465" t="e">
        <v>#N/A</v>
      </c>
      <c r="J134" s="464" t="e">
        <v>#N/A</v>
      </c>
      <c r="K134" s="464" t="e">
        <v>#N/A</v>
      </c>
      <c r="L134" s="464">
        <v>0.41</v>
      </c>
      <c r="M134" s="463">
        <v>-0.35</v>
      </c>
      <c r="N134" s="464">
        <v>0.24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3.222</v>
      </c>
      <c r="W134" s="437">
        <v>3.2896974537429902</v>
      </c>
      <c r="X134" s="438">
        <v>3.2896974537429902</v>
      </c>
      <c r="Y134" s="399"/>
      <c r="Z134" s="439">
        <v>0.1</v>
      </c>
      <c r="AA134" s="440">
        <v>0.1</v>
      </c>
      <c r="AB134" s="480">
        <v>4.7594109111284038</v>
      </c>
      <c r="AC134" s="442">
        <v>4.8594109111284034</v>
      </c>
      <c r="AD134" s="485">
        <v>4.8594109111284034</v>
      </c>
      <c r="AE134" s="444">
        <v>3.452</v>
      </c>
      <c r="AF134" s="445">
        <v>3.3519999999999999</v>
      </c>
      <c r="AG134" s="446">
        <v>3.702</v>
      </c>
      <c r="AH134" s="447">
        <v>-0.19500000000000001</v>
      </c>
      <c r="AI134" s="448">
        <v>1.5584869764902201</v>
      </c>
      <c r="AJ134" s="449">
        <v>5.4675400482354898E-2</v>
      </c>
      <c r="AK134" s="449">
        <v>5.7966042952295502E-2</v>
      </c>
      <c r="AL134" s="404">
        <v>0.6669128929873368</v>
      </c>
      <c r="AM134" s="450">
        <v>0.6510743285982078</v>
      </c>
      <c r="AN134" s="451" t="e">
        <v>#N/A</v>
      </c>
      <c r="AO134" s="452">
        <v>0.12</v>
      </c>
      <c r="AP134" s="380"/>
      <c r="AQ134" s="451">
        <v>-3.7523308429323521</v>
      </c>
      <c r="AR134" s="453">
        <v>-3.2723308429323521</v>
      </c>
      <c r="AS134" s="380"/>
      <c r="AT134" s="454">
        <v>7.4999999999999997E-3</v>
      </c>
      <c r="AU134" s="380"/>
      <c r="AV134" s="451">
        <v>2.5000000000000001E-3</v>
      </c>
      <c r="AW134" s="455" t="e">
        <v>#N/A</v>
      </c>
      <c r="AX134" s="456">
        <v>-8.5000000000000006E-2</v>
      </c>
      <c r="AY134" s="404"/>
      <c r="AZ134" s="432">
        <v>0.75</v>
      </c>
      <c r="BA134" s="432">
        <v>0.5</v>
      </c>
      <c r="BB134" s="457">
        <v>-0.48</v>
      </c>
      <c r="BC134" s="389"/>
      <c r="BD134" s="390" t="e">
        <v>#N/A</v>
      </c>
      <c r="BE134" s="380">
        <v>3.2236924363435748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5">
      <c r="A135" s="474">
        <v>40026</v>
      </c>
      <c r="B135" s="475">
        <v>3.7520000000000002</v>
      </c>
      <c r="C135" s="486">
        <v>-0.48</v>
      </c>
      <c r="D135" s="462">
        <v>-0.41231619010801568</v>
      </c>
      <c r="E135" s="462">
        <v>-0.41231619010801568</v>
      </c>
      <c r="F135" s="463" t="e">
        <v>#N/A</v>
      </c>
      <c r="G135" s="464" t="e">
        <v>#N/A</v>
      </c>
      <c r="H135" s="464" t="e">
        <v>#N/A</v>
      </c>
      <c r="I135" s="465" t="e">
        <v>#N/A</v>
      </c>
      <c r="J135" s="464" t="e">
        <v>#N/A</v>
      </c>
      <c r="K135" s="464" t="e">
        <v>#N/A</v>
      </c>
      <c r="L135" s="464">
        <v>0.41</v>
      </c>
      <c r="M135" s="463">
        <v>-0.35</v>
      </c>
      <c r="N135" s="464">
        <v>0.24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3.2720000000000002</v>
      </c>
      <c r="W135" s="437">
        <v>3.3396838098919845</v>
      </c>
      <c r="X135" s="438">
        <v>3.3396838098919845</v>
      </c>
      <c r="Y135" s="399"/>
      <c r="Z135" s="439">
        <v>0.1</v>
      </c>
      <c r="AA135" s="440">
        <v>0.1</v>
      </c>
      <c r="AB135" s="480">
        <v>4.8342432336798584</v>
      </c>
      <c r="AC135" s="442">
        <v>4.9342432336798581</v>
      </c>
      <c r="AD135" s="485">
        <v>4.9342432336798581</v>
      </c>
      <c r="AE135" s="444">
        <v>3.5020000000000002</v>
      </c>
      <c r="AF135" s="445">
        <v>3.4020000000000001</v>
      </c>
      <c r="AG135" s="446">
        <v>3.7520000000000002</v>
      </c>
      <c r="AH135" s="447">
        <v>-0.19500000000000001</v>
      </c>
      <c r="AI135" s="448">
        <v>1.5588011397167898</v>
      </c>
      <c r="AJ135" s="449">
        <v>5.4837838377188607E-2</v>
      </c>
      <c r="AK135" s="449">
        <v>5.8064625255164405E-2</v>
      </c>
      <c r="AL135" s="404">
        <v>0.66306992139482857</v>
      </c>
      <c r="AM135" s="450">
        <v>0.64745311274253436</v>
      </c>
      <c r="AN135" s="451" t="e">
        <v>#N/A</v>
      </c>
      <c r="AO135" s="452">
        <v>0.12</v>
      </c>
      <c r="AP135" s="380"/>
      <c r="AQ135" s="451">
        <v>-3.7973444810804025</v>
      </c>
      <c r="AR135" s="453">
        <v>-3.3173444810804025</v>
      </c>
      <c r="AS135" s="380"/>
      <c r="AT135" s="454">
        <v>7.4999999999999997E-3</v>
      </c>
      <c r="AU135" s="380"/>
      <c r="AV135" s="451">
        <v>2.5000000000000001E-3</v>
      </c>
      <c r="AW135" s="455" t="e">
        <v>#N/A</v>
      </c>
      <c r="AX135" s="456">
        <v>-8.5000000000000006E-2</v>
      </c>
      <c r="AY135" s="404"/>
      <c r="AZ135" s="432">
        <v>0.8</v>
      </c>
      <c r="BA135" s="432">
        <v>0.55000000000000004</v>
      </c>
      <c r="BB135" s="457">
        <v>-0.48</v>
      </c>
      <c r="BC135" s="389"/>
      <c r="BD135" s="390" t="e">
        <v>#N/A</v>
      </c>
      <c r="BE135" s="380">
        <v>3.2736920952472999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5">
      <c r="A136" s="474">
        <v>40057</v>
      </c>
      <c r="B136" s="475">
        <v>3.742</v>
      </c>
      <c r="C136" s="486">
        <v>-0.48</v>
      </c>
      <c r="D136" s="462">
        <v>-0.41233054279233272</v>
      </c>
      <c r="E136" s="462">
        <v>-0.41233054279233272</v>
      </c>
      <c r="F136" s="463" t="e">
        <v>#N/A</v>
      </c>
      <c r="G136" s="464" t="e">
        <v>#N/A</v>
      </c>
      <c r="H136" s="464" t="e">
        <v>#N/A</v>
      </c>
      <c r="I136" s="465" t="e">
        <v>#N/A</v>
      </c>
      <c r="J136" s="464" t="e">
        <v>#N/A</v>
      </c>
      <c r="K136" s="464" t="e">
        <v>#N/A</v>
      </c>
      <c r="L136" s="464">
        <v>0.36</v>
      </c>
      <c r="M136" s="463">
        <v>-0.35</v>
      </c>
      <c r="N136" s="464">
        <v>0.24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3.262</v>
      </c>
      <c r="W136" s="437">
        <v>3.3296694572076673</v>
      </c>
      <c r="X136" s="438">
        <v>3.3296694572076673</v>
      </c>
      <c r="Y136" s="399"/>
      <c r="Z136" s="439">
        <v>0.1</v>
      </c>
      <c r="AA136" s="440">
        <v>0.1</v>
      </c>
      <c r="AB136" s="480">
        <v>4.8204908604326544</v>
      </c>
      <c r="AC136" s="442">
        <v>4.920490860432654</v>
      </c>
      <c r="AD136" s="485">
        <v>4.920490860432654</v>
      </c>
      <c r="AE136" s="444">
        <v>3.492</v>
      </c>
      <c r="AF136" s="445">
        <v>3.3919999999999999</v>
      </c>
      <c r="AG136" s="446">
        <v>3.742</v>
      </c>
      <c r="AH136" s="447">
        <v>-0.19500000000000001</v>
      </c>
      <c r="AI136" s="448">
        <v>1.5591317612644497</v>
      </c>
      <c r="AJ136" s="449">
        <v>5.5000276280812201E-2</v>
      </c>
      <c r="AK136" s="449">
        <v>5.8163207561265501E-2</v>
      </c>
      <c r="AL136" s="404">
        <v>0.65923146447393643</v>
      </c>
      <c r="AM136" s="450">
        <v>0.64384159000638441</v>
      </c>
      <c r="AN136" s="451" t="e">
        <v>#N/A</v>
      </c>
      <c r="AO136" s="452">
        <v>0.124</v>
      </c>
      <c r="AP136" s="380"/>
      <c r="AQ136" s="451">
        <v>-3.7873588277654795</v>
      </c>
      <c r="AR136" s="453">
        <v>-3.3073588277654795</v>
      </c>
      <c r="AS136" s="380"/>
      <c r="AT136" s="454">
        <v>7.4999999999999997E-3</v>
      </c>
      <c r="AU136" s="380"/>
      <c r="AV136" s="451">
        <v>2.5000000000000001E-3</v>
      </c>
      <c r="AW136" s="455" t="e">
        <v>#N/A</v>
      </c>
      <c r="AX136" s="456">
        <v>-8.5000000000000006E-2</v>
      </c>
      <c r="AY136" s="404"/>
      <c r="AZ136" s="432">
        <v>0.8</v>
      </c>
      <c r="BA136" s="432">
        <v>0.55000000000000004</v>
      </c>
      <c r="BB136" s="457">
        <v>-0.48</v>
      </c>
      <c r="BC136" s="389"/>
      <c r="BD136" s="390" t="e">
        <v>#N/A</v>
      </c>
      <c r="BE136" s="380">
        <v>3.2636917364301916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5">
      <c r="A137" s="474">
        <v>40087</v>
      </c>
      <c r="B137" s="475">
        <v>3.762</v>
      </c>
      <c r="C137" s="486">
        <v>-0.48</v>
      </c>
      <c r="D137" s="462">
        <v>-0.41234510683738179</v>
      </c>
      <c r="E137" s="462">
        <v>-0.41234510683738179</v>
      </c>
      <c r="F137" s="463" t="e">
        <v>#N/A</v>
      </c>
      <c r="G137" s="464" t="e">
        <v>#N/A</v>
      </c>
      <c r="H137" s="464" t="e">
        <v>#N/A</v>
      </c>
      <c r="I137" s="465" t="e">
        <v>#N/A</v>
      </c>
      <c r="J137" s="464" t="e">
        <v>#N/A</v>
      </c>
      <c r="K137" s="464" t="e">
        <v>#N/A</v>
      </c>
      <c r="L137" s="464">
        <v>0.4</v>
      </c>
      <c r="M137" s="463">
        <v>-0.35</v>
      </c>
      <c r="N137" s="464">
        <v>0.24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3.282</v>
      </c>
      <c r="W137" s="437">
        <v>3.3496548931626182</v>
      </c>
      <c r="X137" s="438">
        <v>3.3496548931626182</v>
      </c>
      <c r="Y137" s="399"/>
      <c r="Z137" s="439">
        <v>0.1</v>
      </c>
      <c r="AA137" s="440">
        <v>0.1</v>
      </c>
      <c r="AB137" s="480">
        <v>4.85109035958601</v>
      </c>
      <c r="AC137" s="442">
        <v>4.9510903595860096</v>
      </c>
      <c r="AD137" s="485">
        <v>4.9510903595860096</v>
      </c>
      <c r="AE137" s="444">
        <v>3.512</v>
      </c>
      <c r="AF137" s="445">
        <v>3.4119999999999999</v>
      </c>
      <c r="AG137" s="446">
        <v>3.762</v>
      </c>
      <c r="AH137" s="447">
        <v>-0.19500000000000001</v>
      </c>
      <c r="AI137" s="448">
        <v>1.5594673950101698</v>
      </c>
      <c r="AJ137" s="449">
        <v>5.5157474260428198E-2</v>
      </c>
      <c r="AK137" s="449">
        <v>5.8258609796053601E-2</v>
      </c>
      <c r="AL137" s="404">
        <v>0.65552129747039201</v>
      </c>
      <c r="AM137" s="450">
        <v>0.64035585701568465</v>
      </c>
      <c r="AN137" s="451" t="e">
        <v>#N/A</v>
      </c>
      <c r="AO137" s="452">
        <v>0.12</v>
      </c>
      <c r="AP137" s="380"/>
      <c r="AQ137" s="451">
        <v>-3.8073733857229426</v>
      </c>
      <c r="AR137" s="453">
        <v>-3.3273733857229426</v>
      </c>
      <c r="AS137" s="380"/>
      <c r="AT137" s="454">
        <v>7.4999999999999997E-3</v>
      </c>
      <c r="AU137" s="380"/>
      <c r="AV137" s="451">
        <v>2.5000000000000001E-3</v>
      </c>
      <c r="AW137" s="455" t="e">
        <v>#N/A</v>
      </c>
      <c r="AX137" s="456">
        <v>-8.5000000000000006E-2</v>
      </c>
      <c r="AY137" s="404"/>
      <c r="AZ137" s="432">
        <v>0.85</v>
      </c>
      <c r="BA137" s="432">
        <v>0.6</v>
      </c>
      <c r="BB137" s="457">
        <v>-0.48</v>
      </c>
      <c r="BC137" s="389"/>
      <c r="BD137" s="390" t="e">
        <v>#N/A</v>
      </c>
      <c r="BE137" s="380">
        <v>3.2836913723290655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5">
      <c r="A138" s="459">
        <v>40118</v>
      </c>
      <c r="B138" s="475">
        <v>3.9090000000000003</v>
      </c>
      <c r="C138" s="495">
        <v>-0.39</v>
      </c>
      <c r="D138" s="462">
        <v>-0.3020691083625322</v>
      </c>
      <c r="E138" s="462" t="e">
        <v>#N/A</v>
      </c>
      <c r="F138" s="463" t="e">
        <v>#N/A</v>
      </c>
      <c r="G138" s="464" t="e">
        <v>#N/A</v>
      </c>
      <c r="H138" s="464" t="e">
        <v>#N/A</v>
      </c>
      <c r="I138" s="465" t="e">
        <v>#N/A</v>
      </c>
      <c r="J138" s="464" t="e">
        <v>#N/A</v>
      </c>
      <c r="K138" s="464" t="e">
        <v>#N/A</v>
      </c>
      <c r="L138" s="464">
        <v>0.65</v>
      </c>
      <c r="M138" s="463">
        <v>-0.22</v>
      </c>
      <c r="N138" s="464">
        <v>0.23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3.5190000000000001</v>
      </c>
      <c r="W138" s="437">
        <v>3.6069308916374681</v>
      </c>
      <c r="X138" s="438" t="e">
        <v>#N/A</v>
      </c>
      <c r="Y138" s="399"/>
      <c r="Z138" s="439">
        <v>0.13</v>
      </c>
      <c r="AA138" s="440" t="e">
        <v>#N/A</v>
      </c>
      <c r="AB138" s="480">
        <v>5.202608451715836</v>
      </c>
      <c r="AC138" s="442">
        <v>5.3326084517158359</v>
      </c>
      <c r="AD138" s="493" t="e">
        <v>#N/A</v>
      </c>
      <c r="AE138" s="444">
        <v>4.157</v>
      </c>
      <c r="AF138" s="445">
        <v>3.6890000000000001</v>
      </c>
      <c r="AG138" s="446">
        <v>3.9090000000000003</v>
      </c>
      <c r="AH138" s="447">
        <v>-0.13500000000000001</v>
      </c>
      <c r="AI138" s="448">
        <v>1.5598304241641099</v>
      </c>
      <c r="AJ138" s="449">
        <v>5.5319912181344598E-2</v>
      </c>
      <c r="AK138" s="449">
        <v>5.8357192108514006E-2</v>
      </c>
      <c r="AL138" s="404">
        <v>0.65169225033702738</v>
      </c>
      <c r="AM138" s="450">
        <v>0.63676359262570015</v>
      </c>
      <c r="AN138" s="451" t="e">
        <v>#N/A</v>
      </c>
      <c r="AO138" s="452">
        <v>0.124</v>
      </c>
      <c r="AP138" s="380"/>
      <c r="AQ138" s="451">
        <v>-3.8052891832623619</v>
      </c>
      <c r="AR138" s="453">
        <v>-3.4152891832623617</v>
      </c>
      <c r="AS138" s="380"/>
      <c r="AT138" s="454">
        <v>7.4999999999999997E-3</v>
      </c>
      <c r="AU138" s="380"/>
      <c r="AV138" s="451">
        <v>8.0000000000000002E-3</v>
      </c>
      <c r="AW138" s="455" t="e">
        <v>#N/A</v>
      </c>
      <c r="AX138" s="456">
        <v>0.01</v>
      </c>
      <c r="AY138" s="404"/>
      <c r="AZ138" s="432">
        <v>1.05</v>
      </c>
      <c r="BA138" s="432">
        <v>0.8</v>
      </c>
      <c r="BB138" s="457">
        <v>-0.39</v>
      </c>
      <c r="BC138" s="389"/>
      <c r="BD138" s="390" t="e">
        <v>#N/A</v>
      </c>
      <c r="BE138" s="380">
        <v>3.5244111317930749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5">
      <c r="A139" s="474">
        <v>40148</v>
      </c>
      <c r="B139" s="475">
        <v>4.0470000000000006</v>
      </c>
      <c r="C139" s="497">
        <v>-0.39</v>
      </c>
      <c r="D139" s="462">
        <v>-0.30208979267650182</v>
      </c>
      <c r="E139" s="462" t="e">
        <v>#N/A</v>
      </c>
      <c r="F139" s="463" t="e">
        <v>#N/A</v>
      </c>
      <c r="G139" s="464" t="e">
        <v>#N/A</v>
      </c>
      <c r="H139" s="464" t="e">
        <v>#N/A</v>
      </c>
      <c r="I139" s="465" t="e">
        <v>#N/A</v>
      </c>
      <c r="J139" s="464" t="e">
        <v>#N/A</v>
      </c>
      <c r="K139" s="464" t="e">
        <v>#N/A</v>
      </c>
      <c r="L139" s="464">
        <v>0.98</v>
      </c>
      <c r="M139" s="463">
        <v>-0.22</v>
      </c>
      <c r="N139" s="464">
        <v>0.23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3.6570000000000005</v>
      </c>
      <c r="W139" s="437">
        <v>3.7449102073234988</v>
      </c>
      <c r="X139" s="438" t="e">
        <v>#N/A</v>
      </c>
      <c r="Y139" s="399"/>
      <c r="Z139" s="439">
        <v>0.13</v>
      </c>
      <c r="AA139" s="440" t="e">
        <v>#N/A</v>
      </c>
      <c r="AB139" s="480">
        <v>5.4079044342433384</v>
      </c>
      <c r="AC139" s="442">
        <v>5.5379044342433383</v>
      </c>
      <c r="AD139" s="493" t="e">
        <v>#N/A</v>
      </c>
      <c r="AE139" s="444">
        <v>4.3550000000000004</v>
      </c>
      <c r="AF139" s="445">
        <v>3.8270000000000004</v>
      </c>
      <c r="AG139" s="446">
        <v>4.0470000000000006</v>
      </c>
      <c r="AH139" s="447">
        <v>-0.13500000000000001</v>
      </c>
      <c r="AI139" s="448">
        <v>1.5601974352679899</v>
      </c>
      <c r="AJ139" s="449">
        <v>5.54771101776943E-2</v>
      </c>
      <c r="AK139" s="449">
        <v>5.8452594349455801E-2</v>
      </c>
      <c r="AL139" s="404">
        <v>0.64799152398330273</v>
      </c>
      <c r="AM139" s="450">
        <v>0.63329661350172228</v>
      </c>
      <c r="AN139" s="451" t="e">
        <v>#N/A</v>
      </c>
      <c r="AO139" s="452">
        <v>0.12</v>
      </c>
      <c r="AP139" s="380"/>
      <c r="AQ139" s="451">
        <v>-3.9433099572783776</v>
      </c>
      <c r="AR139" s="453">
        <v>-3.5533099572783775</v>
      </c>
      <c r="AS139" s="380"/>
      <c r="AT139" s="454">
        <v>7.4999999999999997E-3</v>
      </c>
      <c r="AU139" s="380"/>
      <c r="AV139" s="451">
        <v>8.0000000000000002E-3</v>
      </c>
      <c r="AW139" s="455" t="e">
        <v>#N/A</v>
      </c>
      <c r="AX139" s="456">
        <v>0.01</v>
      </c>
      <c r="AY139" s="404"/>
      <c r="AZ139" s="432">
        <v>1.25</v>
      </c>
      <c r="BA139" s="432">
        <v>1</v>
      </c>
      <c r="BB139" s="457">
        <v>-0.39</v>
      </c>
      <c r="BC139" s="389"/>
      <c r="BD139" s="390" t="e">
        <v>#N/A</v>
      </c>
      <c r="BE139" s="380">
        <v>3.6624098589122158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5">
      <c r="A140" s="474">
        <v>40179</v>
      </c>
      <c r="B140" s="475">
        <v>4.09</v>
      </c>
      <c r="C140" s="497">
        <v>-0.39</v>
      </c>
      <c r="D140" s="462">
        <v>-0.30211206995911022</v>
      </c>
      <c r="E140" s="462" t="e">
        <v>#N/A</v>
      </c>
      <c r="F140" s="463" t="e">
        <v>#N/A</v>
      </c>
      <c r="G140" s="464" t="e">
        <v>#N/A</v>
      </c>
      <c r="H140" s="464" t="e">
        <v>#N/A</v>
      </c>
      <c r="I140" s="465" t="e">
        <v>#N/A</v>
      </c>
      <c r="J140" s="464" t="e">
        <v>#N/A</v>
      </c>
      <c r="K140" s="464" t="e">
        <v>#N/A</v>
      </c>
      <c r="L140" s="464">
        <v>1.6</v>
      </c>
      <c r="M140" s="463">
        <v>-0.22</v>
      </c>
      <c r="N140" s="464">
        <v>0.23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</v>
      </c>
      <c r="W140" s="437">
        <v>3.7878879300408896</v>
      </c>
      <c r="X140" s="438" t="e">
        <v>#N/A</v>
      </c>
      <c r="Y140" s="399"/>
      <c r="Z140" s="439">
        <v>0.13</v>
      </c>
      <c r="AA140" s="440" t="e">
        <v>#N/A</v>
      </c>
      <c r="AB140" s="480">
        <v>5.4728789240594562</v>
      </c>
      <c r="AC140" s="442">
        <v>5.6028789240594561</v>
      </c>
      <c r="AD140" s="493" t="e">
        <v>#N/A</v>
      </c>
      <c r="AE140" s="444">
        <v>4.468</v>
      </c>
      <c r="AF140" s="445">
        <v>3.87</v>
      </c>
      <c r="AG140" s="446">
        <v>4.09</v>
      </c>
      <c r="AH140" s="447">
        <v>-0.13500000000000001</v>
      </c>
      <c r="AI140" s="448">
        <v>1.5605929043520199</v>
      </c>
      <c r="AJ140" s="449">
        <v>5.5639548115900404E-2</v>
      </c>
      <c r="AK140" s="449">
        <v>5.8551176668275598E-2</v>
      </c>
      <c r="AL140" s="404">
        <v>0.64417257491240765</v>
      </c>
      <c r="AM140" s="450">
        <v>0.62972384714762808</v>
      </c>
      <c r="AN140" s="451" t="e">
        <v>#N/A</v>
      </c>
      <c r="AO140" s="452">
        <v>0.12</v>
      </c>
      <c r="AP140" s="380"/>
      <c r="AQ140" s="451">
        <v>-4.0063315611954788</v>
      </c>
      <c r="AR140" s="453">
        <v>-3.6163315611954787</v>
      </c>
      <c r="AS140" s="380"/>
      <c r="AT140" s="454">
        <v>7.4999999999999997E-3</v>
      </c>
      <c r="AU140" s="380"/>
      <c r="AV140" s="451">
        <v>8.0000000000000002E-3</v>
      </c>
      <c r="AW140" s="455" t="e">
        <v>#N/A</v>
      </c>
      <c r="AX140" s="456">
        <v>0.01</v>
      </c>
      <c r="AY140" s="404"/>
      <c r="AZ140" s="432">
        <v>1.25</v>
      </c>
      <c r="BA140" s="432">
        <v>1</v>
      </c>
      <c r="BB140" s="457">
        <v>-0.39</v>
      </c>
      <c r="BC140" s="389"/>
      <c r="BD140" s="390" t="e">
        <v>#N/A</v>
      </c>
      <c r="BE140" s="380">
        <v>3.705408488002516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5">
      <c r="A141" s="474">
        <v>40210</v>
      </c>
      <c r="B141" s="475">
        <v>4.0019999999999998</v>
      </c>
      <c r="C141" s="497">
        <v>-0.39</v>
      </c>
      <c r="D141" s="462">
        <v>-0.30213526467734386</v>
      </c>
      <c r="E141" s="462" t="e">
        <v>#N/A</v>
      </c>
      <c r="F141" s="463" t="e">
        <v>#N/A</v>
      </c>
      <c r="G141" s="464" t="e">
        <v>#N/A</v>
      </c>
      <c r="H141" s="464" t="e">
        <v>#N/A</v>
      </c>
      <c r="I141" s="465" t="e">
        <v>#N/A</v>
      </c>
      <c r="J141" s="464" t="e">
        <v>#N/A</v>
      </c>
      <c r="K141" s="464" t="e">
        <v>#N/A</v>
      </c>
      <c r="L141" s="464">
        <v>1.6</v>
      </c>
      <c r="M141" s="463">
        <v>-0.22</v>
      </c>
      <c r="N141" s="464">
        <v>0.23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3.6119999999999997</v>
      </c>
      <c r="W141" s="437">
        <v>3.6998647353226559</v>
      </c>
      <c r="X141" s="438" t="e">
        <v>#N/A</v>
      </c>
      <c r="Y141" s="399"/>
      <c r="Z141" s="439">
        <v>0.13</v>
      </c>
      <c r="AA141" s="440" t="e">
        <v>#N/A</v>
      </c>
      <c r="AB141" s="480">
        <v>5.3441235357471353</v>
      </c>
      <c r="AC141" s="442">
        <v>5.4741235357471352</v>
      </c>
      <c r="AD141" s="493" t="e">
        <v>#N/A</v>
      </c>
      <c r="AE141" s="444">
        <v>4.25</v>
      </c>
      <c r="AF141" s="445">
        <v>3.7819999999999996</v>
      </c>
      <c r="AG141" s="446">
        <v>4.0019999999999998</v>
      </c>
      <c r="AH141" s="447">
        <v>-0.13500000000000001</v>
      </c>
      <c r="AI141" s="448">
        <v>1.5610048729599197</v>
      </c>
      <c r="AJ141" s="449">
        <v>5.5801986062892404E-2</v>
      </c>
      <c r="AK141" s="449">
        <v>5.8649758990326498E-2</v>
      </c>
      <c r="AL141" s="404">
        <v>0.64035901779067861</v>
      </c>
      <c r="AM141" s="450">
        <v>0.62616107943815791</v>
      </c>
      <c r="AN141" s="451" t="e">
        <v>#N/A</v>
      </c>
      <c r="AO141" s="452">
        <v>0.13300000000000001</v>
      </c>
      <c r="AP141" s="380"/>
      <c r="AQ141" s="451">
        <v>-3.9183533047374413</v>
      </c>
      <c r="AR141" s="453">
        <v>-3.5283533047374411</v>
      </c>
      <c r="AS141" s="380"/>
      <c r="AT141" s="454">
        <v>7.4999999999999997E-3</v>
      </c>
      <c r="AU141" s="380"/>
      <c r="AV141" s="451">
        <v>8.0000000000000002E-3</v>
      </c>
      <c r="AW141" s="455" t="e">
        <v>#N/A</v>
      </c>
      <c r="AX141" s="456">
        <v>0.01</v>
      </c>
      <c r="AY141" s="404"/>
      <c r="AZ141" s="432">
        <v>1.25</v>
      </c>
      <c r="BA141" s="432">
        <v>1</v>
      </c>
      <c r="BB141" s="457">
        <v>-0.39</v>
      </c>
      <c r="BC141" s="389"/>
      <c r="BD141" s="390" t="e">
        <v>#N/A</v>
      </c>
      <c r="BE141" s="380">
        <v>3.61740706063524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5">
      <c r="A142" s="474">
        <v>40238</v>
      </c>
      <c r="B142" s="475">
        <v>3.8920000000000003</v>
      </c>
      <c r="C142" s="497">
        <v>-0.39</v>
      </c>
      <c r="D142" s="462">
        <v>-0.30215700254878497</v>
      </c>
      <c r="E142" s="462" t="e">
        <v>#N/A</v>
      </c>
      <c r="F142" s="463" t="e">
        <v>#N/A</v>
      </c>
      <c r="G142" s="464" t="e">
        <v>#N/A</v>
      </c>
      <c r="H142" s="464" t="e">
        <v>#N/A</v>
      </c>
      <c r="I142" s="465" t="e">
        <v>#N/A</v>
      </c>
      <c r="J142" s="464" t="e">
        <v>#N/A</v>
      </c>
      <c r="K142" s="464" t="e">
        <v>#N/A</v>
      </c>
      <c r="L142" s="464">
        <v>0.64</v>
      </c>
      <c r="M142" s="463">
        <v>-0.22</v>
      </c>
      <c r="N142" s="464">
        <v>0.23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3.5020000000000002</v>
      </c>
      <c r="W142" s="437">
        <v>3.5898429974512154</v>
      </c>
      <c r="X142" s="438" t="e">
        <v>#N/A</v>
      </c>
      <c r="Y142" s="399"/>
      <c r="Z142" s="439">
        <v>0.13</v>
      </c>
      <c r="AA142" s="440" t="e">
        <v>#N/A</v>
      </c>
      <c r="AB142" s="480">
        <v>5.1826555697035923</v>
      </c>
      <c r="AC142" s="442">
        <v>5.3126555697035922</v>
      </c>
      <c r="AD142" s="493" t="e">
        <v>#N/A</v>
      </c>
      <c r="AE142" s="444">
        <v>3.96</v>
      </c>
      <c r="AF142" s="445">
        <v>3.6720000000000002</v>
      </c>
      <c r="AG142" s="446">
        <v>3.8920000000000003</v>
      </c>
      <c r="AH142" s="447">
        <v>-0.13500000000000001</v>
      </c>
      <c r="AI142" s="448">
        <v>1.56139116354917</v>
      </c>
      <c r="AJ142" s="449">
        <v>5.5948704216113303E-2</v>
      </c>
      <c r="AK142" s="449">
        <v>5.8738801090440204E-2</v>
      </c>
      <c r="AL142" s="404">
        <v>0.63691929328902519</v>
      </c>
      <c r="AM142" s="450">
        <v>0.62295173918533442</v>
      </c>
      <c r="AN142" s="451" t="e">
        <v>#N/A</v>
      </c>
      <c r="AO142" s="452">
        <v>0.12</v>
      </c>
      <c r="AP142" s="380"/>
      <c r="AQ142" s="451">
        <v>-3.8033730640238415</v>
      </c>
      <c r="AR142" s="453">
        <v>-3.4133730640238413</v>
      </c>
      <c r="AS142" s="380"/>
      <c r="AT142" s="454">
        <v>7.4999999999999997E-3</v>
      </c>
      <c r="AU142" s="380"/>
      <c r="AV142" s="451">
        <v>8.0000000000000002E-3</v>
      </c>
      <c r="AW142" s="455" t="e">
        <v>#N/A</v>
      </c>
      <c r="AX142" s="456">
        <v>0.01</v>
      </c>
      <c r="AY142" s="404"/>
      <c r="AZ142" s="432">
        <v>1</v>
      </c>
      <c r="BA142" s="432">
        <v>0.75</v>
      </c>
      <c r="BB142" s="457">
        <v>-0.39</v>
      </c>
      <c r="BC142" s="389"/>
      <c r="BD142" s="390" t="e">
        <v>#N/A</v>
      </c>
      <c r="BE142" s="380">
        <v>3.5074057229200748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5">
      <c r="A143" s="474">
        <v>40269</v>
      </c>
      <c r="B143" s="475">
        <v>3.7070000000000003</v>
      </c>
      <c r="C143" s="481">
        <v>-0.47</v>
      </c>
      <c r="D143" s="462">
        <v>-0.38218194083046075</v>
      </c>
      <c r="E143" s="462">
        <v>-0.40244764679266254</v>
      </c>
      <c r="F143" s="463" t="e">
        <v>#N/A</v>
      </c>
      <c r="G143" s="464" t="e">
        <v>#N/A</v>
      </c>
      <c r="H143" s="464" t="e">
        <v>#N/A</v>
      </c>
      <c r="I143" s="465" t="e">
        <v>#N/A</v>
      </c>
      <c r="J143" s="464" t="e">
        <v>#N/A</v>
      </c>
      <c r="K143" s="464" t="e">
        <v>#N/A</v>
      </c>
      <c r="L143" s="464">
        <v>0.38</v>
      </c>
      <c r="M143" s="463">
        <v>-0.37</v>
      </c>
      <c r="N143" s="464">
        <v>0.24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3.2370000000000001</v>
      </c>
      <c r="W143" s="437">
        <v>3.3248180591695395</v>
      </c>
      <c r="X143" s="438">
        <v>3.3045523532073378</v>
      </c>
      <c r="Y143" s="399"/>
      <c r="Z143" s="439">
        <v>0.13</v>
      </c>
      <c r="AA143" s="440">
        <v>0.1</v>
      </c>
      <c r="AB143" s="480">
        <v>4.7918389905155623</v>
      </c>
      <c r="AC143" s="442">
        <v>4.9218389905155622</v>
      </c>
      <c r="AD143" s="485">
        <v>4.8918389905155619</v>
      </c>
      <c r="AE143" s="444">
        <v>3.4570000000000003</v>
      </c>
      <c r="AF143" s="445">
        <v>3.3370000000000002</v>
      </c>
      <c r="AG143" s="446">
        <v>3.7070000000000003</v>
      </c>
      <c r="AH143" s="447">
        <v>-0.19500000000000001</v>
      </c>
      <c r="AI143" s="448">
        <v>1.56183456224201</v>
      </c>
      <c r="AJ143" s="449">
        <v>5.6111142179824401E-2</v>
      </c>
      <c r="AK143" s="449">
        <v>5.88373834186409E-2</v>
      </c>
      <c r="AL143" s="404">
        <v>0.63311647589004694</v>
      </c>
      <c r="AM143" s="450">
        <v>0.61940816460156156</v>
      </c>
      <c r="AN143" s="451" t="e">
        <v>#N/A</v>
      </c>
      <c r="AO143" s="452">
        <v>0.124</v>
      </c>
      <c r="AP143" s="380"/>
      <c r="AQ143" s="451">
        <v>-3.7674758828178252</v>
      </c>
      <c r="AR143" s="453">
        <v>-3.2974758828178254</v>
      </c>
      <c r="AS143" s="380"/>
      <c r="AT143" s="454">
        <v>7.4999999999999997E-3</v>
      </c>
      <c r="AU143" s="380"/>
      <c r="AV143" s="451">
        <v>2.5000000000000001E-3</v>
      </c>
      <c r="AW143" s="455" t="e">
        <v>#N/A</v>
      </c>
      <c r="AX143" s="456">
        <v>-8.5000000000000006E-2</v>
      </c>
      <c r="AY143" s="404"/>
      <c r="AZ143" s="432">
        <v>0.65</v>
      </c>
      <c r="BA143" s="432">
        <v>0.4</v>
      </c>
      <c r="BB143" s="457">
        <v>-0.47</v>
      </c>
      <c r="BC143" s="389"/>
      <c r="BD143" s="390" t="e">
        <v>#N/A</v>
      </c>
      <c r="BE143" s="380">
        <v>3.2386888088301835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5">
      <c r="A144" s="474">
        <v>40299</v>
      </c>
      <c r="B144" s="475">
        <v>3.7070000000000003</v>
      </c>
      <c r="C144" s="486">
        <v>-0.47</v>
      </c>
      <c r="D144" s="462">
        <v>-0.38220694560618274</v>
      </c>
      <c r="E144" s="462">
        <v>-0.40246688123552588</v>
      </c>
      <c r="F144" s="463" t="e">
        <v>#N/A</v>
      </c>
      <c r="G144" s="464" t="e">
        <v>#N/A</v>
      </c>
      <c r="H144" s="464" t="e">
        <v>#N/A</v>
      </c>
      <c r="I144" s="465" t="e">
        <v>#N/A</v>
      </c>
      <c r="J144" s="464" t="e">
        <v>#N/A</v>
      </c>
      <c r="K144" s="464" t="e">
        <v>#N/A</v>
      </c>
      <c r="L144" s="464">
        <v>0.33</v>
      </c>
      <c r="M144" s="463">
        <v>-0.37</v>
      </c>
      <c r="N144" s="464">
        <v>0.24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3.2370000000000001</v>
      </c>
      <c r="W144" s="437">
        <v>3.3247930543938176</v>
      </c>
      <c r="X144" s="438">
        <v>3.3045331187644744</v>
      </c>
      <c r="Y144" s="399"/>
      <c r="Z144" s="439">
        <v>0.13</v>
      </c>
      <c r="AA144" s="440">
        <v>0.1</v>
      </c>
      <c r="AB144" s="480">
        <v>4.7932037779703274</v>
      </c>
      <c r="AC144" s="442">
        <v>4.9232037779703273</v>
      </c>
      <c r="AD144" s="485">
        <v>4.893203777970327</v>
      </c>
      <c r="AE144" s="444">
        <v>3.4570000000000003</v>
      </c>
      <c r="AF144" s="445">
        <v>3.3370000000000002</v>
      </c>
      <c r="AG144" s="446">
        <v>3.7070000000000003</v>
      </c>
      <c r="AH144" s="447">
        <v>-0.19500000000000001</v>
      </c>
      <c r="AI144" s="448">
        <v>1.5622793960983199</v>
      </c>
      <c r="AJ144" s="449">
        <v>5.6268340217585401E-2</v>
      </c>
      <c r="AK144" s="449">
        <v>5.8932785674814102E-2</v>
      </c>
      <c r="AL144" s="404">
        <v>0.62944193730500608</v>
      </c>
      <c r="AM144" s="450">
        <v>0.61598858036320647</v>
      </c>
      <c r="AN144" s="451" t="e">
        <v>#N/A</v>
      </c>
      <c r="AO144" s="452">
        <v>0.12</v>
      </c>
      <c r="AP144" s="380"/>
      <c r="AQ144" s="451">
        <v>-3.7674951092209352</v>
      </c>
      <c r="AR144" s="453">
        <v>-3.297495109220935</v>
      </c>
      <c r="AS144" s="380"/>
      <c r="AT144" s="454">
        <v>7.4999999999999997E-3</v>
      </c>
      <c r="AU144" s="380"/>
      <c r="AV144" s="451">
        <v>2.5000000000000001E-3</v>
      </c>
      <c r="AW144" s="455" t="e">
        <v>#N/A</v>
      </c>
      <c r="AX144" s="456">
        <v>-8.5000000000000006E-2</v>
      </c>
      <c r="AY144" s="404"/>
      <c r="AZ144" s="432">
        <v>0.7</v>
      </c>
      <c r="BA144" s="432">
        <v>0.45</v>
      </c>
      <c r="BB144" s="457">
        <v>-0.47</v>
      </c>
      <c r="BC144" s="389"/>
      <c r="BD144" s="390" t="e">
        <v>#N/A</v>
      </c>
      <c r="BE144" s="380">
        <v>3.2386883279691121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5">
      <c r="A145" s="474">
        <v>40330</v>
      </c>
      <c r="B145" s="475">
        <v>3.7470000000000003</v>
      </c>
      <c r="C145" s="486">
        <v>-0.47</v>
      </c>
      <c r="D145" s="462">
        <v>-0.38223368290047377</v>
      </c>
      <c r="E145" s="462">
        <v>-0.40248744838498007</v>
      </c>
      <c r="F145" s="463" t="e">
        <v>#N/A</v>
      </c>
      <c r="G145" s="464" t="e">
        <v>#N/A</v>
      </c>
      <c r="H145" s="464" t="e">
        <v>#N/A</v>
      </c>
      <c r="I145" s="465" t="e">
        <v>#N/A</v>
      </c>
      <c r="J145" s="464" t="e">
        <v>#N/A</v>
      </c>
      <c r="K145" s="464" t="e">
        <v>#N/A</v>
      </c>
      <c r="L145" s="464">
        <v>0.37</v>
      </c>
      <c r="M145" s="463">
        <v>-0.37</v>
      </c>
      <c r="N145" s="464">
        <v>0.24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3.2770000000000001</v>
      </c>
      <c r="W145" s="437">
        <v>3.3647663170995266</v>
      </c>
      <c r="X145" s="438">
        <v>3.3445125516150203</v>
      </c>
      <c r="Y145" s="399"/>
      <c r="Z145" s="439">
        <v>0.13</v>
      </c>
      <c r="AA145" s="440">
        <v>0.1</v>
      </c>
      <c r="AB145" s="480">
        <v>4.8539122305531608</v>
      </c>
      <c r="AC145" s="442">
        <v>4.9839122305531607</v>
      </c>
      <c r="AD145" s="485">
        <v>4.9539122305531604</v>
      </c>
      <c r="AE145" s="444">
        <v>3.4970000000000003</v>
      </c>
      <c r="AF145" s="445">
        <v>3.3770000000000002</v>
      </c>
      <c r="AG145" s="446">
        <v>3.7470000000000003</v>
      </c>
      <c r="AH145" s="447">
        <v>-0.19500000000000001</v>
      </c>
      <c r="AI145" s="448">
        <v>1.5627553318030198</v>
      </c>
      <c r="AJ145" s="449">
        <v>5.6430778198580396E-2</v>
      </c>
      <c r="AK145" s="449">
        <v>5.9031368009372399E-2</v>
      </c>
      <c r="AL145" s="404">
        <v>0.62565087273409625</v>
      </c>
      <c r="AM145" s="450">
        <v>0.61246506966450909</v>
      </c>
      <c r="AN145" s="451" t="e">
        <v>#N/A</v>
      </c>
      <c r="AO145" s="452">
        <v>0.124</v>
      </c>
      <c r="AP145" s="380"/>
      <c r="AQ145" s="451">
        <v>-3.8025156677735827</v>
      </c>
      <c r="AR145" s="453">
        <v>-3.332515667773583</v>
      </c>
      <c r="AS145" s="380"/>
      <c r="AT145" s="454">
        <v>7.4999999999999997E-3</v>
      </c>
      <c r="AU145" s="380"/>
      <c r="AV145" s="451">
        <v>2.5000000000000001E-3</v>
      </c>
      <c r="AW145" s="455" t="e">
        <v>#N/A</v>
      </c>
      <c r="AX145" s="456">
        <v>-8.5000000000000006E-2</v>
      </c>
      <c r="AY145" s="404"/>
      <c r="AZ145" s="432">
        <v>0.7</v>
      </c>
      <c r="BA145" s="432">
        <v>0.45</v>
      </c>
      <c r="BB145" s="457">
        <v>-0.47</v>
      </c>
      <c r="BC145" s="389"/>
      <c r="BD145" s="390" t="e">
        <v>#N/A</v>
      </c>
      <c r="BE145" s="380">
        <v>3.2786878137903757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5">
      <c r="A146" s="474">
        <v>40360</v>
      </c>
      <c r="B146" s="475">
        <v>3.7920000000000003</v>
      </c>
      <c r="C146" s="486">
        <v>-0.47</v>
      </c>
      <c r="D146" s="462">
        <v>-0.3822604267812495</v>
      </c>
      <c r="E146" s="462">
        <v>-0.40250802060096147</v>
      </c>
      <c r="F146" s="463" t="e">
        <v>#N/A</v>
      </c>
      <c r="G146" s="464" t="e">
        <v>#N/A</v>
      </c>
      <c r="H146" s="464" t="e">
        <v>#N/A</v>
      </c>
      <c r="I146" s="465" t="e">
        <v>#N/A</v>
      </c>
      <c r="J146" s="464" t="e">
        <v>#N/A</v>
      </c>
      <c r="K146" s="464" t="e">
        <v>#N/A</v>
      </c>
      <c r="L146" s="464">
        <v>0.41</v>
      </c>
      <c r="M146" s="463">
        <v>-0.37</v>
      </c>
      <c r="N146" s="464">
        <v>0.24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3.3220000000000001</v>
      </c>
      <c r="W146" s="437">
        <v>3.4097395732187508</v>
      </c>
      <c r="X146" s="438">
        <v>3.3894919793990388</v>
      </c>
      <c r="Y146" s="399"/>
      <c r="Z146" s="439">
        <v>0.13</v>
      </c>
      <c r="AA146" s="440">
        <v>0.1</v>
      </c>
      <c r="AB146" s="480">
        <v>4.9220663397039051</v>
      </c>
      <c r="AC146" s="442">
        <v>5.052066339703905</v>
      </c>
      <c r="AD146" s="485">
        <v>5.0220663397039047</v>
      </c>
      <c r="AE146" s="444">
        <v>3.5420000000000003</v>
      </c>
      <c r="AF146" s="445">
        <v>3.4220000000000002</v>
      </c>
      <c r="AG146" s="446">
        <v>3.7920000000000003</v>
      </c>
      <c r="AH146" s="447">
        <v>-0.19500000000000001</v>
      </c>
      <c r="AI146" s="448">
        <v>1.5632316749255399</v>
      </c>
      <c r="AJ146" s="449">
        <v>5.65879762530659E-2</v>
      </c>
      <c r="AK146" s="449">
        <v>5.9126770271697604E-2</v>
      </c>
      <c r="AL146" s="404">
        <v>0.62198802298578637</v>
      </c>
      <c r="AM146" s="450">
        <v>0.60906500811557018</v>
      </c>
      <c r="AN146" s="451" t="e">
        <v>#N/A</v>
      </c>
      <c r="AO146" s="452">
        <v>0.12</v>
      </c>
      <c r="AP146" s="380"/>
      <c r="AQ146" s="451">
        <v>-3.8425362313906395</v>
      </c>
      <c r="AR146" s="453">
        <v>-3.3725362313906393</v>
      </c>
      <c r="AS146" s="380"/>
      <c r="AT146" s="454">
        <v>7.4999999999999997E-3</v>
      </c>
      <c r="AU146" s="380"/>
      <c r="AV146" s="451">
        <v>2.5000000000000001E-3</v>
      </c>
      <c r="AW146" s="455" t="e">
        <v>#N/A</v>
      </c>
      <c r="AX146" s="456">
        <v>-8.5000000000000006E-2</v>
      </c>
      <c r="AY146" s="404"/>
      <c r="AZ146" s="432">
        <v>0.75</v>
      </c>
      <c r="BA146" s="432">
        <v>0.5</v>
      </c>
      <c r="BB146" s="457">
        <v>-0.47</v>
      </c>
      <c r="BC146" s="389"/>
      <c r="BD146" s="390" t="e">
        <v>#N/A</v>
      </c>
      <c r="BE146" s="380">
        <v>3.323687299484976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5">
      <c r="A147" s="474">
        <v>40391</v>
      </c>
      <c r="B147" s="475">
        <v>3.8420000000000001</v>
      </c>
      <c r="C147" s="486">
        <v>-0.47</v>
      </c>
      <c r="D147" s="462">
        <v>-0.38228895915927597</v>
      </c>
      <c r="E147" s="462">
        <v>-0.40252996858405865</v>
      </c>
      <c r="F147" s="463" t="e">
        <v>#N/A</v>
      </c>
      <c r="G147" s="464" t="e">
        <v>#N/A</v>
      </c>
      <c r="H147" s="464" t="e">
        <v>#N/A</v>
      </c>
      <c r="I147" s="465" t="e">
        <v>#N/A</v>
      </c>
      <c r="J147" s="464" t="e">
        <v>#N/A</v>
      </c>
      <c r="K147" s="464" t="e">
        <v>#N/A</v>
      </c>
      <c r="L147" s="464">
        <v>0.41</v>
      </c>
      <c r="M147" s="463">
        <v>-0.37</v>
      </c>
      <c r="N147" s="464">
        <v>0.24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3.3719999999999999</v>
      </c>
      <c r="W147" s="437">
        <v>3.4597110408407241</v>
      </c>
      <c r="X147" s="438">
        <v>3.4394700314159414</v>
      </c>
      <c r="Y147" s="399"/>
      <c r="Z147" s="439">
        <v>0.13</v>
      </c>
      <c r="AA147" s="440">
        <v>0.1</v>
      </c>
      <c r="AB147" s="480">
        <v>4.9977744625790681</v>
      </c>
      <c r="AC147" s="442">
        <v>5.127774462579068</v>
      </c>
      <c r="AD147" s="485">
        <v>5.0977744625790677</v>
      </c>
      <c r="AE147" s="444">
        <v>3.5920000000000001</v>
      </c>
      <c r="AF147" s="445">
        <v>3.472</v>
      </c>
      <c r="AG147" s="446">
        <v>3.8420000000000001</v>
      </c>
      <c r="AH147" s="447">
        <v>-0.19500000000000001</v>
      </c>
      <c r="AI147" s="448">
        <v>1.5637401937695199</v>
      </c>
      <c r="AJ147" s="449">
        <v>5.6750414251341301E-2</v>
      </c>
      <c r="AK147" s="449">
        <v>5.9225352612612504E-2</v>
      </c>
      <c r="AL147" s="404">
        <v>0.61820935956715062</v>
      </c>
      <c r="AM147" s="450">
        <v>0.60556177882715179</v>
      </c>
      <c r="AN147" s="451" t="e">
        <v>#N/A</v>
      </c>
      <c r="AO147" s="452">
        <v>0.12</v>
      </c>
      <c r="AP147" s="380"/>
      <c r="AQ147" s="451">
        <v>-3.887558170199759</v>
      </c>
      <c r="AR147" s="453">
        <v>-3.4175581701997588</v>
      </c>
      <c r="AS147" s="380"/>
      <c r="AT147" s="454">
        <v>7.4999999999999997E-3</v>
      </c>
      <c r="AU147" s="380"/>
      <c r="AV147" s="451">
        <v>2.5000000000000001E-3</v>
      </c>
      <c r="AW147" s="455" t="e">
        <v>#N/A</v>
      </c>
      <c r="AX147" s="456">
        <v>-8.5000000000000006E-2</v>
      </c>
      <c r="AY147" s="404"/>
      <c r="AZ147" s="432">
        <v>0.8</v>
      </c>
      <c r="BA147" s="432">
        <v>0.55000000000000004</v>
      </c>
      <c r="BB147" s="457">
        <v>-0.47</v>
      </c>
      <c r="BC147" s="389"/>
      <c r="BD147" s="390" t="e">
        <v>#N/A</v>
      </c>
      <c r="BE147" s="380">
        <v>3.3736867507853985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5">
      <c r="A148" s="474">
        <v>40422</v>
      </c>
      <c r="B148" s="475">
        <v>3.8320000000000003</v>
      </c>
      <c r="C148" s="486">
        <v>-0.47</v>
      </c>
      <c r="D148" s="462">
        <v>-0.38231840221846936</v>
      </c>
      <c r="E148" s="462">
        <v>-0.40255261709113022</v>
      </c>
      <c r="F148" s="463" t="e">
        <v>#N/A</v>
      </c>
      <c r="G148" s="464" t="e">
        <v>#N/A</v>
      </c>
      <c r="H148" s="464" t="e">
        <v>#N/A</v>
      </c>
      <c r="I148" s="465" t="e">
        <v>#N/A</v>
      </c>
      <c r="J148" s="464" t="e">
        <v>#N/A</v>
      </c>
      <c r="K148" s="464" t="e">
        <v>#N/A</v>
      </c>
      <c r="L148" s="464">
        <v>0.36</v>
      </c>
      <c r="M148" s="463">
        <v>-0.37</v>
      </c>
      <c r="N148" s="464">
        <v>0.24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3.3620000000000001</v>
      </c>
      <c r="W148" s="437">
        <v>3.4496815977815309</v>
      </c>
      <c r="X148" s="438">
        <v>3.4294473829088701</v>
      </c>
      <c r="Y148" s="399"/>
      <c r="Z148" s="439">
        <v>0.13</v>
      </c>
      <c r="AA148" s="440">
        <v>0.1</v>
      </c>
      <c r="AB148" s="480">
        <v>4.9846263190708218</v>
      </c>
      <c r="AC148" s="442">
        <v>5.1146263190708217</v>
      </c>
      <c r="AD148" s="485">
        <v>5.0846263190708214</v>
      </c>
      <c r="AE148" s="444">
        <v>3.5820000000000003</v>
      </c>
      <c r="AF148" s="445">
        <v>3.4620000000000002</v>
      </c>
      <c r="AG148" s="446">
        <v>3.8320000000000003</v>
      </c>
      <c r="AH148" s="447">
        <v>-0.19500000000000001</v>
      </c>
      <c r="AI148" s="448">
        <v>1.56426529021225</v>
      </c>
      <c r="AJ148" s="449">
        <v>5.6912852258397699E-2</v>
      </c>
      <c r="AK148" s="449">
        <v>5.9323934956757807E-2</v>
      </c>
      <c r="AL148" s="404">
        <v>0.6144372430570153</v>
      </c>
      <c r="AM148" s="450">
        <v>0.60206893781495596</v>
      </c>
      <c r="AN148" s="451" t="e">
        <v>#N/A</v>
      </c>
      <c r="AO148" s="452">
        <v>0.124</v>
      </c>
      <c r="AP148" s="380"/>
      <c r="AQ148" s="451">
        <v>-3.8775808092400421</v>
      </c>
      <c r="AR148" s="453">
        <v>-3.4075808092400424</v>
      </c>
      <c r="AS148" s="380"/>
      <c r="AT148" s="454">
        <v>7.4999999999999997E-3</v>
      </c>
      <c r="AU148" s="380"/>
      <c r="AV148" s="451">
        <v>2.5000000000000001E-3</v>
      </c>
      <c r="AW148" s="455" t="e">
        <v>#N/A</v>
      </c>
      <c r="AX148" s="456">
        <v>-8.5000000000000006E-2</v>
      </c>
      <c r="AY148" s="404"/>
      <c r="AZ148" s="432">
        <v>0.8</v>
      </c>
      <c r="BA148" s="432">
        <v>0.55000000000000004</v>
      </c>
      <c r="BB148" s="457">
        <v>-0.47</v>
      </c>
      <c r="BC148" s="389"/>
      <c r="BD148" s="390" t="e">
        <v>#N/A</v>
      </c>
      <c r="BE148" s="380">
        <v>3.3636861845727219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5">
      <c r="A149" s="474">
        <v>40452</v>
      </c>
      <c r="B149" s="475">
        <v>3.8520000000000003</v>
      </c>
      <c r="C149" s="486">
        <v>-0.47</v>
      </c>
      <c r="D149" s="462">
        <v>-0.38234776155710737</v>
      </c>
      <c r="E149" s="462">
        <v>-0.40257520119777457</v>
      </c>
      <c r="F149" s="463" t="e">
        <v>#N/A</v>
      </c>
      <c r="G149" s="464" t="e">
        <v>#N/A</v>
      </c>
      <c r="H149" s="464" t="e">
        <v>#N/A</v>
      </c>
      <c r="I149" s="465" t="e">
        <v>#N/A</v>
      </c>
      <c r="J149" s="464" t="e">
        <v>#N/A</v>
      </c>
      <c r="K149" s="464" t="e">
        <v>#N/A</v>
      </c>
      <c r="L149" s="464">
        <v>0.4</v>
      </c>
      <c r="M149" s="463">
        <v>-0.37</v>
      </c>
      <c r="N149" s="464">
        <v>0.24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3.3820000000000006</v>
      </c>
      <c r="W149" s="437">
        <v>3.4696522384428929</v>
      </c>
      <c r="X149" s="438">
        <v>3.4494247988022257</v>
      </c>
      <c r="Y149" s="399"/>
      <c r="Z149" s="439">
        <v>0.13</v>
      </c>
      <c r="AA149" s="440">
        <v>0.1</v>
      </c>
      <c r="AB149" s="480">
        <v>5.0159586088203527</v>
      </c>
      <c r="AC149" s="442">
        <v>5.1459586088203526</v>
      </c>
      <c r="AD149" s="485">
        <v>5.1159586088203524</v>
      </c>
      <c r="AE149" s="444">
        <v>3.6020000000000003</v>
      </c>
      <c r="AF149" s="445">
        <v>3.4820000000000002</v>
      </c>
      <c r="AG149" s="446">
        <v>3.8520000000000003</v>
      </c>
      <c r="AH149" s="447">
        <v>-0.19500000000000001</v>
      </c>
      <c r="AI149" s="448">
        <v>1.5647892448218701</v>
      </c>
      <c r="AJ149" s="449">
        <v>5.7070050338102501E-2</v>
      </c>
      <c r="AK149" s="449">
        <v>5.9419337228360902E-2</v>
      </c>
      <c r="AL149" s="404">
        <v>0.61079319463888726</v>
      </c>
      <c r="AM149" s="450">
        <v>0.59869871071242886</v>
      </c>
      <c r="AN149" s="451" t="e">
        <v>#N/A</v>
      </c>
      <c r="AO149" s="452">
        <v>0.12</v>
      </c>
      <c r="AP149" s="380"/>
      <c r="AQ149" s="451">
        <v>-3.8976033839068176</v>
      </c>
      <c r="AR149" s="453">
        <v>-3.4276033839068178</v>
      </c>
      <c r="AS149" s="380"/>
      <c r="AT149" s="454">
        <v>7.4999999999999997E-3</v>
      </c>
      <c r="AU149" s="380"/>
      <c r="AV149" s="451">
        <v>2.5000000000000001E-3</v>
      </c>
      <c r="AW149" s="455" t="e">
        <v>#N/A</v>
      </c>
      <c r="AX149" s="456">
        <v>-8.5000000000000006E-2</v>
      </c>
      <c r="AY149" s="404"/>
      <c r="AZ149" s="432">
        <v>0.85</v>
      </c>
      <c r="BA149" s="432">
        <v>0.6</v>
      </c>
      <c r="BB149" s="457">
        <v>-0.47</v>
      </c>
      <c r="BC149" s="389"/>
      <c r="BD149" s="390" t="e">
        <v>#N/A</v>
      </c>
      <c r="BE149" s="380">
        <v>3.383685619970056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5">
      <c r="A150" s="459">
        <v>40483</v>
      </c>
      <c r="B150" s="475">
        <v>3.9990000000000001</v>
      </c>
      <c r="C150" s="495">
        <v>-0.43</v>
      </c>
      <c r="D150" s="462">
        <v>-0.34237899336868649</v>
      </c>
      <c r="E150" s="462" t="e">
        <v>#N/A</v>
      </c>
      <c r="F150" s="463" t="e">
        <v>#N/A</v>
      </c>
      <c r="G150" s="464" t="e">
        <v>#N/A</v>
      </c>
      <c r="H150" s="464" t="e">
        <v>#N/A</v>
      </c>
      <c r="I150" s="465" t="e">
        <v>#N/A</v>
      </c>
      <c r="J150" s="464" t="e">
        <v>#N/A</v>
      </c>
      <c r="K150" s="464" t="e">
        <v>#N/A</v>
      </c>
      <c r="L150" s="464">
        <v>0.65</v>
      </c>
      <c r="M150" s="463">
        <v>-0.22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3.569</v>
      </c>
      <c r="W150" s="437">
        <v>3.6566210066313136</v>
      </c>
      <c r="X150" s="438" t="e">
        <v>#N/A</v>
      </c>
      <c r="Y150" s="399"/>
      <c r="Z150" s="439">
        <v>0.13</v>
      </c>
      <c r="AA150" s="440" t="e">
        <v>#N/A</v>
      </c>
      <c r="AB150" s="480">
        <v>5.2951913911724997</v>
      </c>
      <c r="AC150" s="442">
        <v>5.4251913911724996</v>
      </c>
      <c r="AD150" s="493" t="e">
        <v>#N/A</v>
      </c>
      <c r="AE150" s="444">
        <v>4.2469999999999999</v>
      </c>
      <c r="AF150" s="445">
        <v>3.7789999999999999</v>
      </c>
      <c r="AG150" s="446">
        <v>3.9990000000000001</v>
      </c>
      <c r="AH150" s="447">
        <v>-0.13500000000000001</v>
      </c>
      <c r="AI150" s="448">
        <v>1.5653470015143998</v>
      </c>
      <c r="AJ150" s="449">
        <v>5.7232488362435802E-2</v>
      </c>
      <c r="AK150" s="449">
        <v>5.9517919578862002E-2</v>
      </c>
      <c r="AL150" s="404">
        <v>0.60703443473647156</v>
      </c>
      <c r="AM150" s="450">
        <v>0.59522646719539141</v>
      </c>
      <c r="AN150" s="451" t="e">
        <v>#N/A</v>
      </c>
      <c r="AO150" s="452">
        <v>0.124</v>
      </c>
      <c r="AP150" s="380"/>
      <c r="AQ150" s="451">
        <v>-3.8557440592412449</v>
      </c>
      <c r="AR150" s="453">
        <v>-3.4257440592412447</v>
      </c>
      <c r="AS150" s="380"/>
      <c r="AT150" s="454">
        <v>7.4999999999999997E-3</v>
      </c>
      <c r="AU150" s="380"/>
      <c r="AV150" s="451">
        <v>8.0000000000000002E-3</v>
      </c>
      <c r="AW150" s="455" t="e">
        <v>#N/A</v>
      </c>
      <c r="AX150" s="456">
        <v>0.01</v>
      </c>
      <c r="AY150" s="404"/>
      <c r="AZ150" s="432">
        <v>1.05</v>
      </c>
      <c r="BA150" s="432"/>
      <c r="BB150" s="457">
        <v>-0.43</v>
      </c>
      <c r="BC150" s="389"/>
      <c r="BD150" s="390" t="e">
        <v>#N/A</v>
      </c>
      <c r="BE150" s="380">
        <v>3.5743920619465421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5">
      <c r="A151" s="474">
        <v>40513</v>
      </c>
      <c r="B151" s="475">
        <v>4.1370000000000005</v>
      </c>
      <c r="C151" s="497">
        <v>-0.43</v>
      </c>
      <c r="D151" s="462">
        <v>-0.34241008162311992</v>
      </c>
      <c r="E151" s="462" t="e">
        <v>#N/A</v>
      </c>
      <c r="F151" s="463" t="e">
        <v>#N/A</v>
      </c>
      <c r="G151" s="464" t="e">
        <v>#N/A</v>
      </c>
      <c r="H151" s="464" t="e">
        <v>#N/A</v>
      </c>
      <c r="I151" s="465" t="e">
        <v>#N/A</v>
      </c>
      <c r="J151" s="464" t="e">
        <v>#N/A</v>
      </c>
      <c r="K151" s="464" t="e">
        <v>#N/A</v>
      </c>
      <c r="L151" s="464">
        <v>0.98</v>
      </c>
      <c r="M151" s="463">
        <v>-0.22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3.7070000000000003</v>
      </c>
      <c r="W151" s="437">
        <v>3.7945899183768805</v>
      </c>
      <c r="X151" s="438" t="e">
        <v>#N/A</v>
      </c>
      <c r="Y151" s="399"/>
      <c r="Z151" s="439">
        <v>0.13</v>
      </c>
      <c r="AA151" s="440" t="e">
        <v>#N/A</v>
      </c>
      <c r="AB151" s="480">
        <v>5.501888903771408</v>
      </c>
      <c r="AC151" s="442">
        <v>5.6318889037714079</v>
      </c>
      <c r="AD151" s="493" t="e">
        <v>#N/A</v>
      </c>
      <c r="AE151" s="444">
        <v>4.4450000000000003</v>
      </c>
      <c r="AF151" s="445">
        <v>3.9170000000000003</v>
      </c>
      <c r="AG151" s="446">
        <v>4.1370000000000005</v>
      </c>
      <c r="AH151" s="447">
        <v>-0.13500000000000001</v>
      </c>
      <c r="AI151" s="448">
        <v>1.5659025894948599</v>
      </c>
      <c r="AJ151" s="449">
        <v>5.73896864588588E-2</v>
      </c>
      <c r="AK151" s="449">
        <v>5.9613321856615706E-2</v>
      </c>
      <c r="AL151" s="404">
        <v>0.60340361281470856</v>
      </c>
      <c r="AM151" s="450">
        <v>0.5918762714965573</v>
      </c>
      <c r="AN151" s="451" t="e">
        <v>#N/A</v>
      </c>
      <c r="AO151" s="452">
        <v>0.12</v>
      </c>
      <c r="AP151" s="380"/>
      <c r="AQ151" s="451">
        <v>-3.9937705335053173</v>
      </c>
      <c r="AR151" s="453">
        <v>-3.5637705335053171</v>
      </c>
      <c r="AS151" s="380"/>
      <c r="AT151" s="454">
        <v>7.4999999999999997E-3</v>
      </c>
      <c r="AU151" s="380"/>
      <c r="AV151" s="451">
        <v>8.0000000000000002E-3</v>
      </c>
      <c r="AW151" s="455" t="e">
        <v>#N/A</v>
      </c>
      <c r="AX151" s="456">
        <v>0.01</v>
      </c>
      <c r="AY151" s="404"/>
      <c r="AZ151" s="432">
        <v>1.25</v>
      </c>
      <c r="BA151" s="432"/>
      <c r="BB151" s="457">
        <v>-0.43</v>
      </c>
      <c r="BC151" s="389"/>
      <c r="BD151" s="390" t="e">
        <v>#N/A</v>
      </c>
      <c r="BE151" s="380">
        <v>3.712390148823193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5">
      <c r="A152" s="474">
        <v>40544</v>
      </c>
      <c r="B152" s="475">
        <v>4.18</v>
      </c>
      <c r="C152" s="497">
        <v>-0.43</v>
      </c>
      <c r="D152" s="462">
        <v>-0.34244309772148185</v>
      </c>
      <c r="E152" s="462" t="e">
        <v>#N/A</v>
      </c>
      <c r="F152" s="463" t="e">
        <v>#N/A</v>
      </c>
      <c r="G152" s="464" t="e">
        <v>#N/A</v>
      </c>
      <c r="H152" s="464" t="e">
        <v>#N/A</v>
      </c>
      <c r="I152" s="465" t="e">
        <v>#N/A</v>
      </c>
      <c r="J152" s="464" t="e">
        <v>#N/A</v>
      </c>
      <c r="K152" s="464" t="e">
        <v>#N/A</v>
      </c>
      <c r="L152" s="464">
        <v>1.6</v>
      </c>
      <c r="M152" s="463">
        <v>-0.22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3.75</v>
      </c>
      <c r="W152" s="437">
        <v>3.8375569022785179</v>
      </c>
      <c r="X152" s="438" t="e">
        <v>#N/A</v>
      </c>
      <c r="Y152" s="399"/>
      <c r="Z152" s="439">
        <v>0.13</v>
      </c>
      <c r="AA152" s="440" t="e">
        <v>#N/A</v>
      </c>
      <c r="AB152" s="480">
        <v>5.5678077605950769</v>
      </c>
      <c r="AC152" s="442">
        <v>5.6978077605950768</v>
      </c>
      <c r="AD152" s="493" t="e">
        <v>#N/A</v>
      </c>
      <c r="AE152" s="444">
        <v>4.5579999999999998</v>
      </c>
      <c r="AF152" s="445">
        <v>3.96</v>
      </c>
      <c r="AG152" s="446">
        <v>4.18</v>
      </c>
      <c r="AH152" s="447">
        <v>-0.13500000000000001</v>
      </c>
      <c r="AI152" s="448">
        <v>1.56649306257664</v>
      </c>
      <c r="AJ152" s="449">
        <v>5.7552124500465297E-2</v>
      </c>
      <c r="AK152" s="449">
        <v>5.9711904213472201E-2</v>
      </c>
      <c r="AL152" s="404">
        <v>0.5996588280409364</v>
      </c>
      <c r="AM152" s="450">
        <v>0.58842482713540778</v>
      </c>
      <c r="AN152" s="451" t="e">
        <v>#N/A</v>
      </c>
      <c r="AO152" s="452">
        <v>0.12</v>
      </c>
      <c r="AP152" s="380"/>
      <c r="AQ152" s="451">
        <v>-4.0567980520748987</v>
      </c>
      <c r="AR152" s="453">
        <v>-3.6267980520748986</v>
      </c>
      <c r="AS152" s="380"/>
      <c r="AT152" s="454">
        <v>7.4999999999999997E-3</v>
      </c>
      <c r="AU152" s="380"/>
      <c r="AV152" s="451">
        <v>8.0000000000000002E-3</v>
      </c>
      <c r="AW152" s="455" t="e">
        <v>#N/A</v>
      </c>
      <c r="AX152" s="456">
        <v>0.01</v>
      </c>
      <c r="AY152" s="404"/>
      <c r="AZ152" s="432">
        <v>1.25</v>
      </c>
      <c r="BA152" s="432"/>
      <c r="BB152" s="457">
        <v>-0.43</v>
      </c>
      <c r="BC152" s="389"/>
      <c r="BD152" s="390" t="e">
        <v>#N/A</v>
      </c>
      <c r="BE152" s="380">
        <v>3.7553881170632928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5">
      <c r="A153" s="474">
        <v>40575</v>
      </c>
      <c r="B153" s="475">
        <v>4.0920000000000005</v>
      </c>
      <c r="C153" s="497">
        <v>-0.43</v>
      </c>
      <c r="D153" s="462">
        <v>-0.34247701880914905</v>
      </c>
      <c r="E153" s="462" t="e">
        <v>#N/A</v>
      </c>
      <c r="F153" s="463" t="e">
        <v>#N/A</v>
      </c>
      <c r="G153" s="464" t="e">
        <v>#N/A</v>
      </c>
      <c r="H153" s="464" t="e">
        <v>#N/A</v>
      </c>
      <c r="I153" s="465" t="e">
        <v>#N/A</v>
      </c>
      <c r="J153" s="464" t="e">
        <v>#N/A</v>
      </c>
      <c r="K153" s="464" t="e">
        <v>#N/A</v>
      </c>
      <c r="L153" s="464">
        <v>1.6</v>
      </c>
      <c r="M153" s="463">
        <v>-0.22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3.6620000000000004</v>
      </c>
      <c r="W153" s="437">
        <v>3.7495229811908515</v>
      </c>
      <c r="X153" s="438" t="e">
        <v>#N/A</v>
      </c>
      <c r="Y153" s="399"/>
      <c r="Z153" s="439">
        <v>0.13</v>
      </c>
      <c r="AA153" s="440" t="e">
        <v>#N/A</v>
      </c>
      <c r="AB153" s="480">
        <v>5.4392571359276634</v>
      </c>
      <c r="AC153" s="442">
        <v>5.5692571359276632</v>
      </c>
      <c r="AD153" s="493" t="e">
        <v>#N/A</v>
      </c>
      <c r="AE153" s="444">
        <v>4.34</v>
      </c>
      <c r="AF153" s="445">
        <v>3.8720000000000003</v>
      </c>
      <c r="AG153" s="446">
        <v>4.0920000000000005</v>
      </c>
      <c r="AH153" s="447">
        <v>-0.13500000000000001</v>
      </c>
      <c r="AI153" s="448">
        <v>1.56710018481794</v>
      </c>
      <c r="AJ153" s="449">
        <v>5.7714562550850196E-2</v>
      </c>
      <c r="AK153" s="449">
        <v>5.9810486573557996E-2</v>
      </c>
      <c r="AL153" s="404">
        <v>0.59592137855190808</v>
      </c>
      <c r="AM153" s="450">
        <v>0.58498402810427153</v>
      </c>
      <c r="AN153" s="451" t="e">
        <v>#N/A</v>
      </c>
      <c r="AO153" s="452">
        <v>0.13300000000000001</v>
      </c>
      <c r="AP153" s="380"/>
      <c r="AQ153" s="451">
        <v>-3.9688257350504905</v>
      </c>
      <c r="AR153" s="453">
        <v>-3.5388257350504904</v>
      </c>
      <c r="AS153" s="380"/>
      <c r="AT153" s="454">
        <v>7.4999999999999997E-3</v>
      </c>
      <c r="AU153" s="380"/>
      <c r="AV153" s="451">
        <v>8.0000000000000002E-3</v>
      </c>
      <c r="AW153" s="455" t="e">
        <v>#N/A</v>
      </c>
      <c r="AX153" s="456">
        <v>0.01</v>
      </c>
      <c r="AY153" s="404"/>
      <c r="AZ153" s="432">
        <v>1.25</v>
      </c>
      <c r="BA153" s="432"/>
      <c r="BB153" s="457">
        <v>-0.43</v>
      </c>
      <c r="BC153" s="389"/>
      <c r="BD153" s="390" t="e">
        <v>#N/A</v>
      </c>
      <c r="BE153" s="380">
        <v>3.6673860296117451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5">
      <c r="A154" s="474">
        <v>40603</v>
      </c>
      <c r="B154" s="475">
        <v>3.9820000000000002</v>
      </c>
      <c r="C154" s="497">
        <v>-0.43</v>
      </c>
      <c r="D154" s="462">
        <v>-0.3425084340410911</v>
      </c>
      <c r="E154" s="462" t="e">
        <v>#N/A</v>
      </c>
      <c r="F154" s="463" t="e">
        <v>#N/A</v>
      </c>
      <c r="G154" s="464" t="e">
        <v>#N/A</v>
      </c>
      <c r="H154" s="464" t="e">
        <v>#N/A</v>
      </c>
      <c r="I154" s="465" t="e">
        <v>#N/A</v>
      </c>
      <c r="J154" s="464" t="e">
        <v>#N/A</v>
      </c>
      <c r="K154" s="464" t="e">
        <v>#N/A</v>
      </c>
      <c r="L154" s="464">
        <v>0.64</v>
      </c>
      <c r="M154" s="463">
        <v>-0.22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3.552</v>
      </c>
      <c r="W154" s="437">
        <v>3.6394915659589091</v>
      </c>
      <c r="X154" s="438" t="e">
        <v>#N/A</v>
      </c>
      <c r="Y154" s="399"/>
      <c r="Z154" s="439">
        <v>0.13</v>
      </c>
      <c r="AA154" s="440" t="e">
        <v>#N/A</v>
      </c>
      <c r="AB154" s="480">
        <v>5.2777658616473646</v>
      </c>
      <c r="AC154" s="442">
        <v>5.4077658616473645</v>
      </c>
      <c r="AD154" s="493" t="e">
        <v>#N/A</v>
      </c>
      <c r="AE154" s="444">
        <v>4.05</v>
      </c>
      <c r="AF154" s="445">
        <v>3.762</v>
      </c>
      <c r="AG154" s="446">
        <v>3.9820000000000002</v>
      </c>
      <c r="AH154" s="447">
        <v>-0.13500000000000001</v>
      </c>
      <c r="AI154" s="448">
        <v>1.5676628769499499</v>
      </c>
      <c r="AJ154" s="449">
        <v>5.7861280797451398E-2</v>
      </c>
      <c r="AK154" s="449">
        <v>5.9899528708024605E-2</v>
      </c>
      <c r="AL154" s="404">
        <v>0.59255205154109203</v>
      </c>
      <c r="AM154" s="450">
        <v>0.58188540081527262</v>
      </c>
      <c r="AN154" s="451" t="e">
        <v>#N/A</v>
      </c>
      <c r="AO154" s="452">
        <v>0.12</v>
      </c>
      <c r="AP154" s="380"/>
      <c r="AQ154" s="451">
        <v>-3.8538508802739555</v>
      </c>
      <c r="AR154" s="453">
        <v>-3.4238508802739553</v>
      </c>
      <c r="AS154" s="380"/>
      <c r="AT154" s="454">
        <v>7.4999999999999997E-3</v>
      </c>
      <c r="AU154" s="380"/>
      <c r="AV154" s="451">
        <v>8.0000000000000002E-3</v>
      </c>
      <c r="AW154" s="455" t="e">
        <v>#N/A</v>
      </c>
      <c r="AX154" s="456">
        <v>0.01</v>
      </c>
      <c r="AY154" s="404"/>
      <c r="AZ154" s="432">
        <v>1</v>
      </c>
      <c r="BA154" s="432"/>
      <c r="BB154" s="457">
        <v>-0.43</v>
      </c>
      <c r="BC154" s="389"/>
      <c r="BD154" s="390" t="e">
        <v>#N/A</v>
      </c>
      <c r="BE154" s="380">
        <v>3.5573840963667021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5">
      <c r="A155" s="474">
        <v>40634</v>
      </c>
      <c r="B155" s="475">
        <v>3.7970000000000002</v>
      </c>
      <c r="C155" s="481">
        <v>-0.5</v>
      </c>
      <c r="D155" s="462">
        <v>-0.41254407409033433</v>
      </c>
      <c r="E155" s="462">
        <v>-0.43272621083871909</v>
      </c>
      <c r="F155" s="463" t="e">
        <v>#N/A</v>
      </c>
      <c r="G155" s="464" t="e">
        <v>#N/A</v>
      </c>
      <c r="H155" s="464" t="e">
        <v>#N/A</v>
      </c>
      <c r="I155" s="465" t="e">
        <v>#N/A</v>
      </c>
      <c r="J155" s="464" t="e">
        <v>#N/A</v>
      </c>
      <c r="K155" s="464" t="e">
        <v>#N/A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3.2970000000000002</v>
      </c>
      <c r="W155" s="437">
        <v>3.3844559259096658</v>
      </c>
      <c r="X155" s="438">
        <v>3.3642737891612811</v>
      </c>
      <c r="Y155" s="399"/>
      <c r="Z155" s="439">
        <v>0.13</v>
      </c>
      <c r="AA155" s="440">
        <v>0.1</v>
      </c>
      <c r="AB155" s="480">
        <v>4.9008685865691346</v>
      </c>
      <c r="AC155" s="442">
        <v>5.0308685865691345</v>
      </c>
      <c r="AD155" s="485">
        <v>5.0008685865691342</v>
      </c>
      <c r="AE155" s="444">
        <v>3.5470000000000002</v>
      </c>
      <c r="AF155" s="445">
        <v>3.427</v>
      </c>
      <c r="AG155" s="446">
        <v>3.7970000000000002</v>
      </c>
      <c r="AH155" s="447">
        <v>-0.19500000000000001</v>
      </c>
      <c r="AI155" s="448">
        <v>1.5683017311104899</v>
      </c>
      <c r="AJ155" s="449">
        <v>5.8023718864539796E-2</v>
      </c>
      <c r="AK155" s="449">
        <v>5.9998111074256698E-2</v>
      </c>
      <c r="AL155" s="404">
        <v>0.58882898972821685</v>
      </c>
      <c r="AM155" s="450">
        <v>0.57846499869632062</v>
      </c>
      <c r="AN155" s="451" t="e">
        <v>#N/A</v>
      </c>
      <c r="AO155" s="452">
        <v>0.124</v>
      </c>
      <c r="AP155" s="380"/>
      <c r="AQ155" s="451">
        <v>-3.85775433042765</v>
      </c>
      <c r="AR155" s="453">
        <v>-3.35775433042765</v>
      </c>
      <c r="AS155" s="380"/>
      <c r="AT155" s="454">
        <v>7.4999999999999997E-3</v>
      </c>
      <c r="AU155" s="380"/>
      <c r="AV155" s="451">
        <v>2.5000000000000001E-3</v>
      </c>
      <c r="AW155" s="455" t="e">
        <v>#N/A</v>
      </c>
      <c r="AX155" s="456">
        <v>-8.5000000000000006E-2</v>
      </c>
      <c r="AY155" s="404"/>
      <c r="AZ155" s="432">
        <v>0.65</v>
      </c>
      <c r="BA155" s="432"/>
      <c r="BB155" s="457">
        <v>-0.5</v>
      </c>
      <c r="BC155" s="389"/>
      <c r="BD155" s="390" t="e">
        <v>#N/A</v>
      </c>
      <c r="BE155" s="380">
        <v>3.2986818447290323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5">
      <c r="A156" s="474">
        <v>40664</v>
      </c>
      <c r="B156" s="475">
        <v>3.7970000000000002</v>
      </c>
      <c r="C156" s="486">
        <v>-0.5</v>
      </c>
      <c r="D156" s="462">
        <v>-0.41257942265532366</v>
      </c>
      <c r="E156" s="462">
        <v>-0.43275340204255652</v>
      </c>
      <c r="F156" s="463" t="e">
        <v>#N/A</v>
      </c>
      <c r="G156" s="464" t="e">
        <v>#N/A</v>
      </c>
      <c r="H156" s="464" t="e">
        <v>#N/A</v>
      </c>
      <c r="I156" s="465" t="e">
        <v>#N/A</v>
      </c>
      <c r="J156" s="464" t="e">
        <v>#N/A</v>
      </c>
      <c r="K156" s="464" t="e">
        <v>#N/A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3.2970000000000002</v>
      </c>
      <c r="W156" s="437">
        <v>3.3844205773446765</v>
      </c>
      <c r="X156" s="438">
        <v>3.3642465979574436</v>
      </c>
      <c r="Y156" s="399"/>
      <c r="Z156" s="439">
        <v>0.13</v>
      </c>
      <c r="AA156" s="440">
        <v>0.1</v>
      </c>
      <c r="AB156" s="480">
        <v>4.9028502558396791</v>
      </c>
      <c r="AC156" s="442">
        <v>5.032850255839679</v>
      </c>
      <c r="AD156" s="485">
        <v>5.0028502558396788</v>
      </c>
      <c r="AE156" s="444">
        <v>3.6970000000000001</v>
      </c>
      <c r="AF156" s="445">
        <v>3.427</v>
      </c>
      <c r="AG156" s="446">
        <v>3.7970000000000002</v>
      </c>
      <c r="AH156" s="447">
        <v>-0.19500000000000001</v>
      </c>
      <c r="AI156" s="448">
        <v>1.5689358748939</v>
      </c>
      <c r="AJ156" s="449">
        <v>5.8180917002336005E-2</v>
      </c>
      <c r="AK156" s="449">
        <v>6.0093513367233301E-2</v>
      </c>
      <c r="AL156" s="404">
        <v>0.58523343362906821</v>
      </c>
      <c r="AM156" s="450">
        <v>0.57516520246052527</v>
      </c>
      <c r="AN156" s="451" t="e">
        <v>#N/A</v>
      </c>
      <c r="AO156" s="452">
        <v>0.12</v>
      </c>
      <c r="AP156" s="380"/>
      <c r="AQ156" s="451">
        <v>-3.8577815102659105</v>
      </c>
      <c r="AR156" s="453">
        <v>-3.3577815102659105</v>
      </c>
      <c r="AS156" s="380"/>
      <c r="AT156" s="454">
        <v>7.4999999999999997E-3</v>
      </c>
      <c r="AU156" s="380"/>
      <c r="AV156" s="451">
        <v>2.5000000000000001E-3</v>
      </c>
      <c r="AW156" s="455" t="e">
        <v>#N/A</v>
      </c>
      <c r="AX156" s="456">
        <v>-8.5000000000000006E-2</v>
      </c>
      <c r="AY156" s="404"/>
      <c r="AZ156" s="432">
        <v>0.7</v>
      </c>
      <c r="BA156" s="432"/>
      <c r="BB156" s="457">
        <v>-0.5</v>
      </c>
      <c r="BC156" s="389"/>
      <c r="BD156" s="390" t="e">
        <v>#N/A</v>
      </c>
      <c r="BE156" s="380">
        <v>3.298681164948936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5">
      <c r="A157" s="474">
        <v>40695</v>
      </c>
      <c r="B157" s="475">
        <v>3.8370000000000002</v>
      </c>
      <c r="C157" s="486">
        <v>-0.5</v>
      </c>
      <c r="D157" s="462">
        <v>-0.41261683502662949</v>
      </c>
      <c r="E157" s="462">
        <v>-0.4327821807897152</v>
      </c>
      <c r="F157" s="463" t="e">
        <v>#N/A</v>
      </c>
      <c r="G157" s="464" t="e">
        <v>#N/A</v>
      </c>
      <c r="H157" s="464" t="e">
        <v>#N/A</v>
      </c>
      <c r="I157" s="465" t="e">
        <v>#N/A</v>
      </c>
      <c r="J157" s="464" t="e">
        <v>#N/A</v>
      </c>
      <c r="K157" s="464" t="e">
        <v>#N/A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3.3370000000000002</v>
      </c>
      <c r="W157" s="437">
        <v>3.4243831649733707</v>
      </c>
      <c r="X157" s="438">
        <v>3.404217819210285</v>
      </c>
      <c r="Y157" s="399"/>
      <c r="Z157" s="439">
        <v>0.13</v>
      </c>
      <c r="AA157" s="440">
        <v>0.1</v>
      </c>
      <c r="AB157" s="480">
        <v>4.9644574001434201</v>
      </c>
      <c r="AC157" s="442">
        <v>5.09445740014342</v>
      </c>
      <c r="AD157" s="485">
        <v>5.0644574001434197</v>
      </c>
      <c r="AE157" s="444">
        <v>3.7370000000000001</v>
      </c>
      <c r="AF157" s="445">
        <v>3.4670000000000001</v>
      </c>
      <c r="AG157" s="446">
        <v>3.8370000000000002</v>
      </c>
      <c r="AH157" s="447">
        <v>-0.19500000000000001</v>
      </c>
      <c r="AI157" s="448">
        <v>1.5696076016678799</v>
      </c>
      <c r="AJ157" s="449">
        <v>5.8343355086691903E-2</v>
      </c>
      <c r="AK157" s="449">
        <v>6.0192095739819401E-2</v>
      </c>
      <c r="AL157" s="404">
        <v>0.58152582587506529</v>
      </c>
      <c r="AM157" s="450">
        <v>0.57176607169863281</v>
      </c>
      <c r="AN157" s="451" t="e">
        <v>#N/A</v>
      </c>
      <c r="AO157" s="452">
        <v>0.124</v>
      </c>
      <c r="AP157" s="380"/>
      <c r="AQ157" s="451">
        <v>-3.8928102769839188</v>
      </c>
      <c r="AR157" s="453">
        <v>-3.3928102769839188</v>
      </c>
      <c r="AS157" s="380"/>
      <c r="AT157" s="454">
        <v>7.4999999999999997E-3</v>
      </c>
      <c r="AU157" s="380"/>
      <c r="AV157" s="451">
        <v>2.5000000000000001E-3</v>
      </c>
      <c r="AW157" s="455" t="e">
        <v>#N/A</v>
      </c>
      <c r="AX157" s="456">
        <v>-8.5000000000000006E-2</v>
      </c>
      <c r="AY157" s="404"/>
      <c r="AZ157" s="432">
        <v>0.7</v>
      </c>
      <c r="BA157" s="432"/>
      <c r="BB157" s="457">
        <v>-0.5</v>
      </c>
      <c r="BC157" s="389"/>
      <c r="BD157" s="390" t="e">
        <v>#N/A</v>
      </c>
      <c r="BE157" s="380">
        <v>3.3386804454802572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5">
      <c r="A158" s="474">
        <v>40725</v>
      </c>
      <c r="B158" s="475">
        <v>3.8820000000000001</v>
      </c>
      <c r="C158" s="486">
        <v>-0.5</v>
      </c>
      <c r="D158" s="462">
        <v>-0.41265389625206073</v>
      </c>
      <c r="E158" s="462">
        <v>-0.43281068942466216</v>
      </c>
      <c r="F158" s="463" t="e">
        <v>#N/A</v>
      </c>
      <c r="G158" s="464" t="e">
        <v>#N/A</v>
      </c>
      <c r="H158" s="464" t="e">
        <v>#N/A</v>
      </c>
      <c r="I158" s="465" t="e">
        <v>#N/A</v>
      </c>
      <c r="J158" s="464" t="e">
        <v>#N/A</v>
      </c>
      <c r="K158" s="464" t="e">
        <v>#N/A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3.3820000000000001</v>
      </c>
      <c r="W158" s="437">
        <v>3.4693461037479394</v>
      </c>
      <c r="X158" s="438">
        <v>3.449189310575338</v>
      </c>
      <c r="Y158" s="399"/>
      <c r="Z158" s="439">
        <v>0.13</v>
      </c>
      <c r="AA158" s="440">
        <v>0.1</v>
      </c>
      <c r="AB158" s="480">
        <v>5.0335387743082034</v>
      </c>
      <c r="AC158" s="442">
        <v>5.1635387743082033</v>
      </c>
      <c r="AD158" s="485">
        <v>5.133538774308203</v>
      </c>
      <c r="AE158" s="444">
        <v>3.782</v>
      </c>
      <c r="AF158" s="445">
        <v>3.512</v>
      </c>
      <c r="AG158" s="446">
        <v>3.8820000000000001</v>
      </c>
      <c r="AH158" s="447">
        <v>-0.19500000000000001</v>
      </c>
      <c r="AI158" s="448">
        <v>1.5702735910900401</v>
      </c>
      <c r="AJ158" s="449">
        <v>5.85005532411964E-2</v>
      </c>
      <c r="AK158" s="449">
        <v>6.0287498038944502E-2</v>
      </c>
      <c r="AL158" s="404">
        <v>0.57794550559277436</v>
      </c>
      <c r="AM158" s="450">
        <v>0.56848694845998216</v>
      </c>
      <c r="AN158" s="451" t="e">
        <v>#N/A</v>
      </c>
      <c r="AO158" s="452">
        <v>0.12</v>
      </c>
      <c r="AP158" s="380"/>
      <c r="AQ158" s="451">
        <v>-3.9328387737026187</v>
      </c>
      <c r="AR158" s="453">
        <v>-3.4328387737026187</v>
      </c>
      <c r="AS158" s="380"/>
      <c r="AT158" s="454">
        <v>7.4999999999999997E-3</v>
      </c>
      <c r="AU158" s="380"/>
      <c r="AV158" s="451">
        <v>2.5000000000000001E-3</v>
      </c>
      <c r="AW158" s="455" t="e">
        <v>#N/A</v>
      </c>
      <c r="AX158" s="456">
        <v>-8.5000000000000006E-2</v>
      </c>
      <c r="AY158" s="404"/>
      <c r="AZ158" s="432">
        <v>0.75</v>
      </c>
      <c r="BA158" s="432"/>
      <c r="BB158" s="457">
        <v>-0.5</v>
      </c>
      <c r="BC158" s="389"/>
      <c r="BD158" s="390" t="e">
        <v>#N/A</v>
      </c>
      <c r="BE158" s="380">
        <v>3.3836797327643837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5">
      <c r="A159" s="474">
        <v>40756</v>
      </c>
      <c r="B159" s="475">
        <v>3.9320000000000004</v>
      </c>
      <c r="C159" s="486">
        <v>-0.5</v>
      </c>
      <c r="D159" s="462">
        <v>-0.41269307574704372</v>
      </c>
      <c r="E159" s="462">
        <v>-0.43284082749772601</v>
      </c>
      <c r="F159" s="463" t="e">
        <v>#N/A</v>
      </c>
      <c r="G159" s="464" t="e">
        <v>#N/A</v>
      </c>
      <c r="H159" s="464" t="e">
        <v>#N/A</v>
      </c>
      <c r="I159" s="465" t="e">
        <v>#N/A</v>
      </c>
      <c r="J159" s="464" t="e">
        <v>#N/A</v>
      </c>
      <c r="K159" s="464" t="e">
        <v>#N/A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3.4320000000000004</v>
      </c>
      <c r="W159" s="437">
        <v>3.5193069242529567</v>
      </c>
      <c r="X159" s="438">
        <v>3.4991591725022744</v>
      </c>
      <c r="Y159" s="399"/>
      <c r="Z159" s="439">
        <v>0.13</v>
      </c>
      <c r="AA159" s="440">
        <v>0.1</v>
      </c>
      <c r="AB159" s="480">
        <v>5.1102475985447793</v>
      </c>
      <c r="AC159" s="442">
        <v>5.2402475985447792</v>
      </c>
      <c r="AD159" s="485">
        <v>5.2102475985447789</v>
      </c>
      <c r="AE159" s="444">
        <v>3.8320000000000003</v>
      </c>
      <c r="AF159" s="445">
        <v>3.5620000000000003</v>
      </c>
      <c r="AG159" s="446">
        <v>3.9320000000000004</v>
      </c>
      <c r="AH159" s="447">
        <v>-0.19500000000000001</v>
      </c>
      <c r="AI159" s="448">
        <v>1.5709782605857401</v>
      </c>
      <c r="AJ159" s="449">
        <v>5.8662991342816696E-2</v>
      </c>
      <c r="AK159" s="449">
        <v>6.0386080417884201E-2</v>
      </c>
      <c r="AL159" s="404">
        <v>0.57425392802955222</v>
      </c>
      <c r="AM159" s="450">
        <v>0.56510926897418767</v>
      </c>
      <c r="AN159" s="451" t="e">
        <v>#N/A</v>
      </c>
      <c r="AO159" s="452">
        <v>0.12</v>
      </c>
      <c r="AP159" s="380"/>
      <c r="AQ159" s="451">
        <v>-3.9778688991783508</v>
      </c>
      <c r="AR159" s="453">
        <v>-3.4778688991783508</v>
      </c>
      <c r="AS159" s="380"/>
      <c r="AT159" s="454">
        <v>7.4999999999999997E-3</v>
      </c>
      <c r="AU159" s="380"/>
      <c r="AV159" s="451">
        <v>2.5000000000000001E-3</v>
      </c>
      <c r="AW159" s="455" t="e">
        <v>#N/A</v>
      </c>
      <c r="AX159" s="456">
        <v>-8.5000000000000006E-2</v>
      </c>
      <c r="AY159" s="404"/>
      <c r="AZ159" s="432">
        <v>0.8</v>
      </c>
      <c r="BA159" s="432"/>
      <c r="BB159" s="457">
        <v>-0.5</v>
      </c>
      <c r="BC159" s="389"/>
      <c r="BD159" s="390" t="e">
        <v>#N/A</v>
      </c>
      <c r="BE159" s="380">
        <v>3.4336789793125573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5">
      <c r="A160" s="474">
        <v>40787</v>
      </c>
      <c r="B160" s="475">
        <v>3.9220000000000002</v>
      </c>
      <c r="C160" s="486">
        <v>-0.5</v>
      </c>
      <c r="D160" s="462">
        <v>-0.41273315122952337</v>
      </c>
      <c r="E160" s="462">
        <v>-0.43287165479194112</v>
      </c>
      <c r="F160" s="463" t="e">
        <v>#N/A</v>
      </c>
      <c r="G160" s="464" t="e">
        <v>#N/A</v>
      </c>
      <c r="H160" s="464" t="e">
        <v>#N/A</v>
      </c>
      <c r="I160" s="465" t="e">
        <v>#N/A</v>
      </c>
      <c r="J160" s="464" t="e">
        <v>#N/A</v>
      </c>
      <c r="K160" s="464" t="e">
        <v>#N/A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3.4220000000000002</v>
      </c>
      <c r="W160" s="437">
        <v>3.5092668487704768</v>
      </c>
      <c r="X160" s="438">
        <v>3.489128345208059</v>
      </c>
      <c r="Y160" s="399"/>
      <c r="Z160" s="439">
        <v>0.13</v>
      </c>
      <c r="AA160" s="440">
        <v>0.1</v>
      </c>
      <c r="AB160" s="480">
        <v>5.097697536552948</v>
      </c>
      <c r="AC160" s="442">
        <v>5.2276975365529479</v>
      </c>
      <c r="AD160" s="485">
        <v>5.1976975365529476</v>
      </c>
      <c r="AE160" s="444">
        <v>3.8220000000000001</v>
      </c>
      <c r="AF160" s="445">
        <v>3.552</v>
      </c>
      <c r="AG160" s="446">
        <v>3.9220000000000002</v>
      </c>
      <c r="AH160" s="447">
        <v>-0.19500000000000001</v>
      </c>
      <c r="AI160" s="448">
        <v>1.5716996996275299</v>
      </c>
      <c r="AJ160" s="449">
        <v>5.8825429453210502E-2</v>
      </c>
      <c r="AK160" s="449">
        <v>6.0484662800051901E-2</v>
      </c>
      <c r="AL160" s="404">
        <v>0.57057071378033686</v>
      </c>
      <c r="AM160" s="450">
        <v>0.56174255792083716</v>
      </c>
      <c r="AN160" s="451" t="e">
        <v>#N/A</v>
      </c>
      <c r="AO160" s="452">
        <v>0.124</v>
      </c>
      <c r="AP160" s="380"/>
      <c r="AQ160" s="451">
        <v>-3.9678997135871485</v>
      </c>
      <c r="AR160" s="453">
        <v>-3.4678997135871485</v>
      </c>
      <c r="AS160" s="380"/>
      <c r="AT160" s="454">
        <v>7.4999999999999997E-3</v>
      </c>
      <c r="AU160" s="380"/>
      <c r="AV160" s="451">
        <v>2.5000000000000001E-3</v>
      </c>
      <c r="AW160" s="455" t="e">
        <v>#N/A</v>
      </c>
      <c r="AX160" s="456">
        <v>-8.5000000000000006E-2</v>
      </c>
      <c r="AY160" s="404"/>
      <c r="AZ160" s="432">
        <v>0.8</v>
      </c>
      <c r="BA160" s="432"/>
      <c r="BB160" s="457">
        <v>-0.5</v>
      </c>
      <c r="BC160" s="389"/>
      <c r="BD160" s="390" t="e">
        <v>#N/A</v>
      </c>
      <c r="BE160" s="380">
        <v>3.4236782086302018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5">
      <c r="A161" s="474">
        <v>40817</v>
      </c>
      <c r="B161" s="475">
        <v>3.9420000000000002</v>
      </c>
      <c r="C161" s="486">
        <v>-0.5</v>
      </c>
      <c r="D161" s="462">
        <v>-0.41277278571327658</v>
      </c>
      <c r="E161" s="462">
        <v>-0.43290214285636663</v>
      </c>
      <c r="F161" s="463" t="e">
        <v>#N/A</v>
      </c>
      <c r="G161" s="464" t="e">
        <v>#N/A</v>
      </c>
      <c r="H161" s="464" t="e">
        <v>#N/A</v>
      </c>
      <c r="I161" s="465" t="e">
        <v>#N/A</v>
      </c>
      <c r="J161" s="464" t="e">
        <v>#N/A</v>
      </c>
      <c r="K161" s="464" t="e">
        <v>#N/A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3.4420000000000002</v>
      </c>
      <c r="W161" s="437">
        <v>3.5292272142867236</v>
      </c>
      <c r="X161" s="438">
        <v>3.5090978571436335</v>
      </c>
      <c r="Y161" s="399"/>
      <c r="Z161" s="439">
        <v>0.13</v>
      </c>
      <c r="AA161" s="440">
        <v>0.1</v>
      </c>
      <c r="AB161" s="480">
        <v>5.1298210502190704</v>
      </c>
      <c r="AC161" s="442">
        <v>5.2598210502190703</v>
      </c>
      <c r="AD161" s="485">
        <v>5.2298210502190701</v>
      </c>
      <c r="AE161" s="444">
        <v>3.8420000000000001</v>
      </c>
      <c r="AF161" s="445">
        <v>3.5720000000000001</v>
      </c>
      <c r="AG161" s="446">
        <v>3.9420000000000002</v>
      </c>
      <c r="AH161" s="447">
        <v>-0.19500000000000001</v>
      </c>
      <c r="AI161" s="448">
        <v>1.5724138518186899</v>
      </c>
      <c r="AJ161" s="449">
        <v>5.8982627632910803E-2</v>
      </c>
      <c r="AK161" s="449">
        <v>6.0580065108449196E-2</v>
      </c>
      <c r="AL161" s="404">
        <v>0.56701441149131171</v>
      </c>
      <c r="AM161" s="450">
        <v>0.55849493536066341</v>
      </c>
      <c r="AN161" s="451" t="e">
        <v>#N/A</v>
      </c>
      <c r="AO161" s="452">
        <v>0.12</v>
      </c>
      <c r="AP161" s="380"/>
      <c r="AQ161" s="451">
        <v>-3.987930188907951</v>
      </c>
      <c r="AR161" s="453">
        <v>-3.487930188907951</v>
      </c>
      <c r="AS161" s="380"/>
      <c r="AT161" s="454">
        <v>7.4999999999999997E-3</v>
      </c>
      <c r="AU161" s="380"/>
      <c r="AV161" s="451">
        <v>2.5000000000000001E-3</v>
      </c>
      <c r="AW161" s="455" t="e">
        <v>#N/A</v>
      </c>
      <c r="AX161" s="456">
        <v>-8.5000000000000006E-2</v>
      </c>
      <c r="AY161" s="404"/>
      <c r="AZ161" s="432">
        <v>0.85</v>
      </c>
      <c r="BA161" s="432"/>
      <c r="BB161" s="457">
        <v>-0.5</v>
      </c>
      <c r="BC161" s="389"/>
      <c r="BD161" s="390" t="e">
        <v>#N/A</v>
      </c>
      <c r="BE161" s="380">
        <v>3.4436774464285911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5">
      <c r="A162" s="459">
        <v>40848</v>
      </c>
      <c r="B162" s="475">
        <v>4.0890000000000004</v>
      </c>
      <c r="C162" s="495">
        <v>-0.4</v>
      </c>
      <c r="D162" s="462">
        <v>-0.31281462008567384</v>
      </c>
      <c r="E162" s="462" t="e">
        <v>#N/A</v>
      </c>
      <c r="F162" s="463" t="e">
        <v>#N/A</v>
      </c>
      <c r="G162" s="464" t="e">
        <v>#N/A</v>
      </c>
      <c r="H162" s="464" t="e">
        <v>#N/A</v>
      </c>
      <c r="I162" s="465" t="e">
        <v>#N/A</v>
      </c>
      <c r="J162" s="464" t="e">
        <v>#N/A</v>
      </c>
      <c r="K162" s="464" t="e">
        <v>#N/A</v>
      </c>
      <c r="L162" s="464">
        <v>0.65</v>
      </c>
      <c r="M162" s="463">
        <v>-0.22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3.6890000000000005</v>
      </c>
      <c r="W162" s="437">
        <v>3.7761853799143266</v>
      </c>
      <c r="X162" s="438" t="e">
        <v>#N/A</v>
      </c>
      <c r="Y162" s="399"/>
      <c r="Z162" s="439">
        <v>0.13</v>
      </c>
      <c r="AA162" s="440" t="e">
        <v>#N/A</v>
      </c>
      <c r="AB162" s="480">
        <v>5.5005781986757416</v>
      </c>
      <c r="AC162" s="442">
        <v>5.6305781986757415</v>
      </c>
      <c r="AD162" s="493" t="e">
        <v>#N/A</v>
      </c>
      <c r="AE162" s="444">
        <v>4.3370000000000006</v>
      </c>
      <c r="AF162" s="445">
        <v>3.8690000000000002</v>
      </c>
      <c r="AG162" s="446">
        <v>4.0890000000000004</v>
      </c>
      <c r="AH162" s="447">
        <v>-0.13500000000000001</v>
      </c>
      <c r="AI162" s="448">
        <v>1.5731683469726299</v>
      </c>
      <c r="AJ162" s="449">
        <v>5.9145065760564997E-2</v>
      </c>
      <c r="AK162" s="449">
        <v>6.06786474969696E-2</v>
      </c>
      <c r="AL162" s="404">
        <v>0.56334807288997701</v>
      </c>
      <c r="AM162" s="450">
        <v>0.55514993522835121</v>
      </c>
      <c r="AN162" s="451" t="e">
        <v>#N/A</v>
      </c>
      <c r="AO162" s="452">
        <v>0.124</v>
      </c>
      <c r="AP162" s="380"/>
      <c r="AQ162" s="451">
        <v>-3.9758929278552699</v>
      </c>
      <c r="AR162" s="453">
        <v>-3.57589292785527</v>
      </c>
      <c r="AS162" s="380"/>
      <c r="AT162" s="454">
        <v>7.4999999999999997E-3</v>
      </c>
      <c r="AU162" s="380"/>
      <c r="AV162" s="451">
        <v>8.0000000000000002E-3</v>
      </c>
      <c r="AW162" s="455" t="e">
        <v>#N/A</v>
      </c>
      <c r="AX162" s="456">
        <v>0.01</v>
      </c>
      <c r="AY162" s="404"/>
      <c r="AZ162" s="432">
        <v>1.05</v>
      </c>
      <c r="BA162" s="432"/>
      <c r="BB162" s="457">
        <v>-0.4</v>
      </c>
      <c r="BC162" s="389"/>
      <c r="BD162" s="390" t="e">
        <v>#N/A</v>
      </c>
      <c r="BE162" s="380">
        <v>3.6943652541485745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5">
      <c r="A163" s="474">
        <v>40878</v>
      </c>
      <c r="B163" s="475">
        <v>4.2270000000000003</v>
      </c>
      <c r="C163" s="497">
        <v>-0.4</v>
      </c>
      <c r="D163" s="462">
        <v>-0.31285595397898192</v>
      </c>
      <c r="E163" s="462" t="e">
        <v>#N/A</v>
      </c>
      <c r="F163" s="463" t="e">
        <v>#N/A</v>
      </c>
      <c r="G163" s="464" t="e">
        <v>#N/A</v>
      </c>
      <c r="H163" s="464" t="e">
        <v>#N/A</v>
      </c>
      <c r="I163" s="465" t="e">
        <v>#N/A</v>
      </c>
      <c r="J163" s="464" t="e">
        <v>#N/A</v>
      </c>
      <c r="K163" s="464" t="e">
        <v>#N/A</v>
      </c>
      <c r="L163" s="464">
        <v>0.98</v>
      </c>
      <c r="M163" s="463">
        <v>-0.22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3.8270000000000004</v>
      </c>
      <c r="W163" s="437">
        <v>3.9141440460210184</v>
      </c>
      <c r="X163" s="438" t="e">
        <v>#N/A</v>
      </c>
      <c r="Y163" s="399"/>
      <c r="Z163" s="439">
        <v>0.13</v>
      </c>
      <c r="AA163" s="440" t="e">
        <v>#N/A</v>
      </c>
      <c r="AB163" s="480">
        <v>5.7090532597029719</v>
      </c>
      <c r="AC163" s="442">
        <v>5.8390532597029718</v>
      </c>
      <c r="AD163" s="493" t="e">
        <v>#N/A</v>
      </c>
      <c r="AE163" s="444">
        <v>4.5350000000000001</v>
      </c>
      <c r="AF163" s="445">
        <v>4.0070000000000006</v>
      </c>
      <c r="AG163" s="446">
        <v>4.2270000000000003</v>
      </c>
      <c r="AH163" s="447">
        <v>-0.13500000000000001</v>
      </c>
      <c r="AI163" s="448">
        <v>1.57391452729793</v>
      </c>
      <c r="AJ163" s="449">
        <v>5.9302263956968505E-2</v>
      </c>
      <c r="AK163" s="449">
        <v>6.0774049811513901E-2</v>
      </c>
      <c r="AL163" s="404">
        <v>0.55980836706483383</v>
      </c>
      <c r="AM163" s="450">
        <v>0.55192340354941072</v>
      </c>
      <c r="AN163" s="451" t="e">
        <v>#N/A</v>
      </c>
      <c r="AO163" s="452">
        <v>0.12</v>
      </c>
      <c r="AP163" s="380"/>
      <c r="AQ163" s="451">
        <v>-4.1139179692921335</v>
      </c>
      <c r="AR163" s="453">
        <v>-3.7139179692921336</v>
      </c>
      <c r="AS163" s="380"/>
      <c r="AT163" s="454">
        <v>7.4999999999999997E-3</v>
      </c>
      <c r="AU163" s="380"/>
      <c r="AV163" s="451">
        <v>8.0000000000000002E-3</v>
      </c>
      <c r="AW163" s="455" t="e">
        <v>#N/A</v>
      </c>
      <c r="AX163" s="456">
        <v>0.01</v>
      </c>
      <c r="AY163" s="404"/>
      <c r="AZ163" s="432">
        <v>1.25</v>
      </c>
      <c r="BA163" s="432"/>
      <c r="BB163" s="457">
        <v>-0.4</v>
      </c>
      <c r="BC163" s="389"/>
      <c r="BD163" s="390" t="e">
        <v>#N/A</v>
      </c>
      <c r="BE163" s="380">
        <v>3.8323627105243707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5">
      <c r="A164" s="474">
        <v>40909</v>
      </c>
      <c r="B164" s="475">
        <v>4.2699999999999996</v>
      </c>
      <c r="C164" s="497">
        <v>-0.4</v>
      </c>
      <c r="D164" s="462">
        <v>-0.31289199795011857</v>
      </c>
      <c r="E164" s="462" t="e">
        <v>#N/A</v>
      </c>
      <c r="F164" s="463" t="e">
        <v>#N/A</v>
      </c>
      <c r="G164" s="464" t="e">
        <v>#N/A</v>
      </c>
      <c r="H164" s="464" t="e">
        <v>#N/A</v>
      </c>
      <c r="I164" s="465" t="e">
        <v>#N/A</v>
      </c>
      <c r="J164" s="464" t="e">
        <v>#N/A</v>
      </c>
      <c r="K164" s="464" t="e">
        <v>#N/A</v>
      </c>
      <c r="L164" s="464">
        <v>1.6</v>
      </c>
      <c r="M164" s="463">
        <v>-0.22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3.87</v>
      </c>
      <c r="W164" s="437">
        <v>3.957108002049881</v>
      </c>
      <c r="X164" s="438" t="e">
        <v>#N/A</v>
      </c>
      <c r="Y164" s="399"/>
      <c r="Z164" s="439">
        <v>0.13</v>
      </c>
      <c r="AA164" s="440" t="e">
        <v>#N/A</v>
      </c>
      <c r="AB164" s="480">
        <v>5.7755887881793297</v>
      </c>
      <c r="AC164" s="442">
        <v>5.9055887881793296</v>
      </c>
      <c r="AD164" s="493" t="e">
        <v>#N/A</v>
      </c>
      <c r="AE164" s="444">
        <v>4.6479999999999997</v>
      </c>
      <c r="AF164" s="445">
        <v>4.05</v>
      </c>
      <c r="AG164" s="446">
        <v>4.2699999999999996</v>
      </c>
      <c r="AH164" s="447">
        <v>-0.13500000000000001</v>
      </c>
      <c r="AI164" s="448">
        <v>1.5745657892768299</v>
      </c>
      <c r="AJ164" s="449">
        <v>5.9451221741565696E-2</v>
      </c>
      <c r="AK164" s="449">
        <v>6.0868055598417597E-2</v>
      </c>
      <c r="AL164" s="404">
        <v>0.55623235129922832</v>
      </c>
      <c r="AM164" s="450">
        <v>0.54862467504684354</v>
      </c>
      <c r="AN164" s="451" t="e">
        <v>#N/A</v>
      </c>
      <c r="AO164" s="452">
        <v>0.12</v>
      </c>
      <c r="AP164" s="380"/>
      <c r="AQ164" s="451">
        <v>-4.1769353364231296</v>
      </c>
      <c r="AR164" s="453">
        <v>-3.7769353364231297</v>
      </c>
      <c r="AS164" s="380"/>
      <c r="AT164" s="454">
        <v>7.4999999999999997E-3</v>
      </c>
      <c r="AU164" s="380"/>
      <c r="AV164" s="451">
        <v>8.0000000000000002E-3</v>
      </c>
      <c r="AW164" s="455" t="e">
        <v>#N/A</v>
      </c>
      <c r="AX164" s="456">
        <v>0.01</v>
      </c>
      <c r="AY164" s="404"/>
      <c r="AZ164" s="432">
        <v>1.25</v>
      </c>
      <c r="BA164" s="432"/>
      <c r="BB164" s="457">
        <v>-0.4</v>
      </c>
      <c r="BC164" s="389"/>
      <c r="BD164" s="390" t="e">
        <v>#N/A</v>
      </c>
      <c r="BE164" s="380">
        <v>3.8753604924338387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5">
      <c r="A165" s="474">
        <v>40940</v>
      </c>
      <c r="B165" s="475">
        <v>4.1820000000000004</v>
      </c>
      <c r="C165" s="497">
        <v>-0.4</v>
      </c>
      <c r="D165" s="462">
        <v>-0.31290774157770995</v>
      </c>
      <c r="E165" s="462" t="e">
        <v>#N/A</v>
      </c>
      <c r="F165" s="463" t="e">
        <v>#N/A</v>
      </c>
      <c r="G165" s="464" t="e">
        <v>#N/A</v>
      </c>
      <c r="H165" s="464" t="e">
        <v>#N/A</v>
      </c>
      <c r="I165" s="465" t="e">
        <v>#N/A</v>
      </c>
      <c r="J165" s="464" t="e">
        <v>#N/A</v>
      </c>
      <c r="K165" s="464" t="e">
        <v>#N/A</v>
      </c>
      <c r="L165" s="464">
        <v>1.6</v>
      </c>
      <c r="M165" s="463">
        <v>-0.22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3.7820000000000005</v>
      </c>
      <c r="W165" s="437">
        <v>3.8690922584222904</v>
      </c>
      <c r="X165" s="438" t="e">
        <v>#N/A</v>
      </c>
      <c r="Y165" s="399"/>
      <c r="Z165" s="439">
        <v>0.13</v>
      </c>
      <c r="AA165" s="440" t="e">
        <v>#N/A</v>
      </c>
      <c r="AB165" s="480">
        <v>5.6452778801079866</v>
      </c>
      <c r="AC165" s="442">
        <v>5.7752778801079865</v>
      </c>
      <c r="AD165" s="493" t="e">
        <v>#N/A</v>
      </c>
      <c r="AE165" s="444">
        <v>4.43</v>
      </c>
      <c r="AF165" s="445">
        <v>3.9620000000000002</v>
      </c>
      <c r="AG165" s="446">
        <v>4.1820000000000004</v>
      </c>
      <c r="AH165" s="447">
        <v>-0.13500000000000001</v>
      </c>
      <c r="AI165" s="448">
        <v>1.5748504228120599</v>
      </c>
      <c r="AJ165" s="449">
        <v>5.9509187098488105E-2</v>
      </c>
      <c r="AK165" s="449">
        <v>6.0895700571421206E-2</v>
      </c>
      <c r="AL165" s="404">
        <v>0.55315897457298624</v>
      </c>
      <c r="AM165" s="450">
        <v>0.54569196002790876</v>
      </c>
      <c r="AN165" s="451" t="e">
        <v>#N/A</v>
      </c>
      <c r="AO165" s="452">
        <v>0.13300000000000001</v>
      </c>
      <c r="AP165" s="380"/>
      <c r="AQ165" s="451">
        <v>-4.0889723794558837</v>
      </c>
      <c r="AR165" s="453">
        <v>-3.6889723794558837</v>
      </c>
      <c r="AS165" s="380"/>
      <c r="AT165" s="454">
        <v>7.4999999999999997E-3</v>
      </c>
      <c r="AU165" s="380"/>
      <c r="AV165" s="451">
        <v>8.0000000000000002E-3</v>
      </c>
      <c r="AW165" s="455" t="e">
        <v>#N/A</v>
      </c>
      <c r="AX165" s="456">
        <v>0.01</v>
      </c>
      <c r="AY165" s="404"/>
      <c r="AZ165" s="432">
        <v>1.25</v>
      </c>
      <c r="BA165" s="432"/>
      <c r="BB165" s="457">
        <v>-0.4</v>
      </c>
      <c r="BC165" s="389"/>
      <c r="BD165" s="390" t="e">
        <v>#N/A</v>
      </c>
      <c r="BE165" s="380">
        <v>3.7873595235952182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5">
      <c r="A166" s="474">
        <v>40969</v>
      </c>
      <c r="B166" s="475">
        <v>4.0720000000000001</v>
      </c>
      <c r="C166" s="497">
        <v>-0.4</v>
      </c>
      <c r="D166" s="462">
        <v>-0.3129228601861711</v>
      </c>
      <c r="E166" s="462" t="e">
        <v>#N/A</v>
      </c>
      <c r="F166" s="463" t="e">
        <v>#N/A</v>
      </c>
      <c r="G166" s="464" t="e">
        <v>#N/A</v>
      </c>
      <c r="H166" s="464" t="e">
        <v>#N/A</v>
      </c>
      <c r="I166" s="465" t="e">
        <v>#N/A</v>
      </c>
      <c r="J166" s="464" t="e">
        <v>#N/A</v>
      </c>
      <c r="K166" s="464" t="e">
        <v>#N/A</v>
      </c>
      <c r="L166" s="464">
        <v>0.64</v>
      </c>
      <c r="M166" s="463">
        <v>-0.22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3.6720000000000002</v>
      </c>
      <c r="W166" s="437">
        <v>3.759077139813829</v>
      </c>
      <c r="X166" s="438" t="e">
        <v>#N/A</v>
      </c>
      <c r="Y166" s="399"/>
      <c r="Z166" s="439">
        <v>0.13</v>
      </c>
      <c r="AA166" s="440" t="e">
        <v>#N/A</v>
      </c>
      <c r="AB166" s="480">
        <v>5.4820358250235959</v>
      </c>
      <c r="AC166" s="442">
        <v>5.6120358250235958</v>
      </c>
      <c r="AD166" s="493" t="e">
        <v>#N/A</v>
      </c>
      <c r="AE166" s="444">
        <v>4.1399999999999997</v>
      </c>
      <c r="AF166" s="445">
        <v>3.8519999999999999</v>
      </c>
      <c r="AG166" s="446">
        <v>4.0720000000000001</v>
      </c>
      <c r="AH166" s="447">
        <v>-0.13500000000000001</v>
      </c>
      <c r="AI166" s="448">
        <v>1.5751238533240999</v>
      </c>
      <c r="AJ166" s="449">
        <v>5.9563412755974501E-2</v>
      </c>
      <c r="AK166" s="449">
        <v>6.0921561998009001E-2</v>
      </c>
      <c r="AL166" s="404">
        <v>0.55029450320762996</v>
      </c>
      <c r="AM166" s="450">
        <v>0.54296040989443262</v>
      </c>
      <c r="AN166" s="451" t="e">
        <v>#N/A</v>
      </c>
      <c r="AO166" s="452">
        <v>0.12</v>
      </c>
      <c r="AP166" s="380"/>
      <c r="AQ166" s="451">
        <v>-3.9740073270596126</v>
      </c>
      <c r="AR166" s="453">
        <v>-3.5740073270596127</v>
      </c>
      <c r="AS166" s="380"/>
      <c r="AT166" s="454">
        <v>7.4999999999999997E-3</v>
      </c>
      <c r="AU166" s="380"/>
      <c r="AV166" s="451">
        <v>8.0000000000000002E-3</v>
      </c>
      <c r="AW166" s="455" t="e">
        <v>#N/A</v>
      </c>
      <c r="AX166" s="456">
        <v>0.01</v>
      </c>
      <c r="AY166" s="404"/>
      <c r="AZ166" s="432">
        <v>1</v>
      </c>
      <c r="BA166" s="432"/>
      <c r="BB166" s="457">
        <v>-0.4</v>
      </c>
      <c r="BC166" s="389"/>
      <c r="BD166" s="390" t="e">
        <v>#N/A</v>
      </c>
      <c r="BE166" s="380">
        <v>3.6773585932193127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5">
      <c r="A167" s="474">
        <v>41000</v>
      </c>
      <c r="B167" s="475">
        <v>3.887</v>
      </c>
      <c r="C167" s="481">
        <v>-0.55300000000000005</v>
      </c>
      <c r="D167" s="462">
        <v>-0.46593943884667599</v>
      </c>
      <c r="E167" s="462">
        <v>-0.4860303375743662</v>
      </c>
      <c r="F167" s="463" t="e">
        <v>#N/A</v>
      </c>
      <c r="G167" s="464" t="e">
        <v>#N/A</v>
      </c>
      <c r="H167" s="464" t="e">
        <v>#N/A</v>
      </c>
      <c r="I167" s="465" t="e">
        <v>#N/A</v>
      </c>
      <c r="J167" s="464" t="e">
        <v>#N/A</v>
      </c>
      <c r="K167" s="464" t="e">
        <v>#N/A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3.3340000000000001</v>
      </c>
      <c r="W167" s="437">
        <v>3.421060561153324</v>
      </c>
      <c r="X167" s="438">
        <v>3.4009696624256338</v>
      </c>
      <c r="Y167" s="399"/>
      <c r="Z167" s="439">
        <v>0.13</v>
      </c>
      <c r="AA167" s="440">
        <v>0.1</v>
      </c>
      <c r="AB167" s="480">
        <v>4.9783736086503492</v>
      </c>
      <c r="AC167" s="442">
        <v>5.1083736086503491</v>
      </c>
      <c r="AD167" s="485">
        <v>5.0783736086503488</v>
      </c>
      <c r="AE167" s="444">
        <v>3.637</v>
      </c>
      <c r="AF167" s="445">
        <v>3.5169999999999999</v>
      </c>
      <c r="AG167" s="446">
        <v>3.887</v>
      </c>
      <c r="AH167" s="447">
        <v>-0.19500000000000001</v>
      </c>
      <c r="AI167" s="448">
        <v>1.57542379905465</v>
      </c>
      <c r="AJ167" s="449">
        <v>5.9621378115058299E-2</v>
      </c>
      <c r="AK167" s="449">
        <v>6.0949206971503904E-2</v>
      </c>
      <c r="AL167" s="404">
        <v>0.54724383158071543</v>
      </c>
      <c r="AM167" s="450">
        <v>0.54005321733782963</v>
      </c>
      <c r="AN167" s="451" t="e">
        <v>#N/A</v>
      </c>
      <c r="AO167" s="452">
        <v>0.124</v>
      </c>
      <c r="AP167" s="380"/>
      <c r="AQ167" s="451">
        <v>-3.948058330042187</v>
      </c>
      <c r="AR167" s="453">
        <v>-3.395058330042187</v>
      </c>
      <c r="AS167" s="380"/>
      <c r="AT167" s="454">
        <v>7.4999999999999997E-3</v>
      </c>
      <c r="AU167" s="380"/>
      <c r="AV167" s="451">
        <v>2.5000000000000001E-3</v>
      </c>
      <c r="AW167" s="455" t="e">
        <v>#N/A</v>
      </c>
      <c r="AX167" s="456">
        <v>-8.5000000000000006E-2</v>
      </c>
      <c r="AY167" s="404"/>
      <c r="AZ167" s="432">
        <v>0.65</v>
      </c>
      <c r="BA167" s="432"/>
      <c r="BB167" s="457">
        <v>-0.55300000000000005</v>
      </c>
      <c r="BC167" s="389"/>
      <c r="BD167" s="390" t="e">
        <v>#N/A</v>
      </c>
      <c r="BE167" s="380">
        <v>3.3356742415606409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5">
      <c r="A168" s="474">
        <v>41030</v>
      </c>
      <c r="B168" s="475">
        <v>3.887</v>
      </c>
      <c r="C168" s="486">
        <v>-0.55300000000000005</v>
      </c>
      <c r="D168" s="462">
        <v>-0.46595589311596042</v>
      </c>
      <c r="E168" s="462">
        <v>-0.48604299470458479</v>
      </c>
      <c r="F168" s="463" t="e">
        <v>#N/A</v>
      </c>
      <c r="G168" s="464" t="e">
        <v>#N/A</v>
      </c>
      <c r="H168" s="464" t="e">
        <v>#N/A</v>
      </c>
      <c r="I168" s="465" t="e">
        <v>#N/A</v>
      </c>
      <c r="J168" s="464" t="e">
        <v>#N/A</v>
      </c>
      <c r="K168" s="464" t="e">
        <v>#N/A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3.3340000000000001</v>
      </c>
      <c r="W168" s="437">
        <v>3.4210441068840396</v>
      </c>
      <c r="X168" s="438">
        <v>3.4009570052954152</v>
      </c>
      <c r="Y168" s="399"/>
      <c r="Z168" s="439">
        <v>0.13</v>
      </c>
      <c r="AA168" s="440">
        <v>0.1</v>
      </c>
      <c r="AB168" s="480">
        <v>4.9793146890162472</v>
      </c>
      <c r="AC168" s="442">
        <v>5.1093146890162471</v>
      </c>
      <c r="AD168" s="485">
        <v>5.0793146890162468</v>
      </c>
      <c r="AE168" s="444">
        <v>3.7869999999999999</v>
      </c>
      <c r="AF168" s="445">
        <v>3.5169999999999999</v>
      </c>
      <c r="AG168" s="446">
        <v>3.887</v>
      </c>
      <c r="AH168" s="447">
        <v>-0.19500000000000001</v>
      </c>
      <c r="AI168" s="448">
        <v>1.5757216072389699</v>
      </c>
      <c r="AJ168" s="449">
        <v>5.9677473624911902E-2</v>
      </c>
      <c r="AK168" s="449">
        <v>6.0975960171901503E-2</v>
      </c>
      <c r="AL168" s="404">
        <v>0.54430272891664577</v>
      </c>
      <c r="AM168" s="450">
        <v>0.53725229944443598</v>
      </c>
      <c r="AN168" s="451" t="e">
        <v>#N/A</v>
      </c>
      <c r="AO168" s="452">
        <v>0.12</v>
      </c>
      <c r="AP168" s="380"/>
      <c r="AQ168" s="451">
        <v>-3.948070981881886</v>
      </c>
      <c r="AR168" s="453">
        <v>-3.3950709818818861</v>
      </c>
      <c r="AS168" s="380"/>
      <c r="AT168" s="454">
        <v>7.4999999999999997E-3</v>
      </c>
      <c r="AU168" s="380"/>
      <c r="AV168" s="451">
        <v>2.5000000000000001E-3</v>
      </c>
      <c r="AW168" s="455" t="e">
        <v>#N/A</v>
      </c>
      <c r="AX168" s="456">
        <v>-8.5000000000000006E-2</v>
      </c>
      <c r="AY168" s="404"/>
      <c r="AZ168" s="432">
        <v>0.7</v>
      </c>
      <c r="BA168" s="432"/>
      <c r="BB168" s="457">
        <v>-0.55300000000000005</v>
      </c>
      <c r="BC168" s="389"/>
      <c r="BD168" s="390" t="e">
        <v>#N/A</v>
      </c>
      <c r="BE168" s="380">
        <v>3.3356739251323853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5">
      <c r="A169" s="474">
        <v>41061</v>
      </c>
      <c r="B169" s="475">
        <v>3.927</v>
      </c>
      <c r="C169" s="486">
        <v>-0.55300000000000005</v>
      </c>
      <c r="D169" s="462">
        <v>-0.4659733196719853</v>
      </c>
      <c r="E169" s="462">
        <v>-0.48605639974768122</v>
      </c>
      <c r="F169" s="463" t="e">
        <v>#N/A</v>
      </c>
      <c r="G169" s="464" t="e">
        <v>#N/A</v>
      </c>
      <c r="H169" s="464" t="e">
        <v>#N/A</v>
      </c>
      <c r="I169" s="465" t="e">
        <v>#N/A</v>
      </c>
      <c r="J169" s="464" t="e">
        <v>#N/A</v>
      </c>
      <c r="K169" s="464" t="e">
        <v>#N/A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3.3740000000000001</v>
      </c>
      <c r="W169" s="437">
        <v>3.4610266803280147</v>
      </c>
      <c r="X169" s="438">
        <v>3.4409436002523188</v>
      </c>
      <c r="Y169" s="399"/>
      <c r="Z169" s="439">
        <v>0.13</v>
      </c>
      <c r="AA169" s="440">
        <v>0.1</v>
      </c>
      <c r="AB169" s="480">
        <v>5.0400635569090193</v>
      </c>
      <c r="AC169" s="442">
        <v>5.1700635569090192</v>
      </c>
      <c r="AD169" s="485">
        <v>5.1400635569090189</v>
      </c>
      <c r="AE169" s="444">
        <v>3.827</v>
      </c>
      <c r="AF169" s="445">
        <v>3.5569999999999999</v>
      </c>
      <c r="AG169" s="446">
        <v>3.927</v>
      </c>
      <c r="AH169" s="447">
        <v>-0.19500000000000001</v>
      </c>
      <c r="AI169" s="448">
        <v>1.5760371357730298</v>
      </c>
      <c r="AJ169" s="449">
        <v>5.9735438986192602E-2</v>
      </c>
      <c r="AK169" s="449">
        <v>6.1003605145895999E-2</v>
      </c>
      <c r="AL169" s="404">
        <v>0.54127511483733548</v>
      </c>
      <c r="AM169" s="450">
        <v>0.53437088552583845</v>
      </c>
      <c r="AN169" s="451" t="e">
        <v>#N/A</v>
      </c>
      <c r="AO169" s="452">
        <v>0.124</v>
      </c>
      <c r="AP169" s="380"/>
      <c r="AQ169" s="451">
        <v>-3.9830843813218446</v>
      </c>
      <c r="AR169" s="453">
        <v>-3.4300843813218447</v>
      </c>
      <c r="AS169" s="380"/>
      <c r="AT169" s="454">
        <v>7.4999999999999997E-3</v>
      </c>
      <c r="AU169" s="380"/>
      <c r="AV169" s="451">
        <v>2.5000000000000001E-3</v>
      </c>
      <c r="AW169" s="455" t="e">
        <v>#N/A</v>
      </c>
      <c r="AX169" s="456">
        <v>-8.5000000000000006E-2</v>
      </c>
      <c r="AY169" s="404"/>
      <c r="AZ169" s="432">
        <v>0.7</v>
      </c>
      <c r="BA169" s="432"/>
      <c r="BB169" s="457">
        <v>-0.55300000000000005</v>
      </c>
      <c r="BC169" s="389"/>
      <c r="BD169" s="390" t="e">
        <v>#N/A</v>
      </c>
      <c r="BE169" s="380">
        <v>3.3756735900063082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5">
      <c r="A170" s="474">
        <v>41091</v>
      </c>
      <c r="B170" s="475">
        <v>3.972</v>
      </c>
      <c r="C170" s="486">
        <v>-0.55300000000000005</v>
      </c>
      <c r="D170" s="462">
        <v>-0.46599059395333686</v>
      </c>
      <c r="E170" s="462">
        <v>-0.48606968765641323</v>
      </c>
      <c r="F170" s="463" t="e">
        <v>#N/A</v>
      </c>
      <c r="G170" s="464" t="e">
        <v>#N/A</v>
      </c>
      <c r="H170" s="464" t="e">
        <v>#N/A</v>
      </c>
      <c r="I170" s="465" t="e">
        <v>#N/A</v>
      </c>
      <c r="J170" s="464" t="e">
        <v>#N/A</v>
      </c>
      <c r="K170" s="464" t="e">
        <v>#N/A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3.419</v>
      </c>
      <c r="W170" s="437">
        <v>3.5060094060466631</v>
      </c>
      <c r="X170" s="438">
        <v>3.4859303123435867</v>
      </c>
      <c r="Y170" s="399"/>
      <c r="Z170" s="439">
        <v>0.13</v>
      </c>
      <c r="AA170" s="440">
        <v>0.1</v>
      </c>
      <c r="AB170" s="480">
        <v>5.1082982885968775</v>
      </c>
      <c r="AC170" s="442">
        <v>5.2382982885968774</v>
      </c>
      <c r="AD170" s="485">
        <v>5.2082982885968772</v>
      </c>
      <c r="AE170" s="444">
        <v>3.8719999999999999</v>
      </c>
      <c r="AF170" s="445">
        <v>3.6019999999999999</v>
      </c>
      <c r="AG170" s="446">
        <v>3.972</v>
      </c>
      <c r="AH170" s="447">
        <v>-0.19500000000000001</v>
      </c>
      <c r="AI170" s="448">
        <v>1.57635003193152</v>
      </c>
      <c r="AJ170" s="449">
        <v>5.9791534498172504E-2</v>
      </c>
      <c r="AK170" s="449">
        <v>6.1030358346776802E-2</v>
      </c>
      <c r="AL170" s="404">
        <v>0.5383563124361721</v>
      </c>
      <c r="AM170" s="450">
        <v>0.53159483230975657</v>
      </c>
      <c r="AN170" s="451" t="e">
        <v>#N/A</v>
      </c>
      <c r="AO170" s="452">
        <v>0.12</v>
      </c>
      <c r="AP170" s="380"/>
      <c r="AQ170" s="451">
        <v>-4.0230976636764</v>
      </c>
      <c r="AR170" s="453">
        <v>-3.4700976636764</v>
      </c>
      <c r="AS170" s="380"/>
      <c r="AT170" s="454">
        <v>7.4999999999999997E-3</v>
      </c>
      <c r="AU170" s="380"/>
      <c r="AV170" s="451">
        <v>2.5000000000000001E-3</v>
      </c>
      <c r="AW170" s="455" t="e">
        <v>#N/A</v>
      </c>
      <c r="AX170" s="456">
        <v>-8.5000000000000006E-2</v>
      </c>
      <c r="AY170" s="404"/>
      <c r="AZ170" s="432">
        <v>0.75</v>
      </c>
      <c r="BA170" s="432"/>
      <c r="BB170" s="457">
        <v>-0.55300000000000005</v>
      </c>
      <c r="BC170" s="389"/>
      <c r="BD170" s="390" t="e">
        <v>#N/A</v>
      </c>
      <c r="BE170" s="380">
        <v>3.4206732578085899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5">
      <c r="A171" s="474">
        <v>41122</v>
      </c>
      <c r="B171" s="475">
        <v>4.0220000000000002</v>
      </c>
      <c r="C171" s="486">
        <v>-0.55300000000000005</v>
      </c>
      <c r="D171" s="462">
        <v>-0.46600886729325186</v>
      </c>
      <c r="E171" s="462">
        <v>-0.48608374407173249</v>
      </c>
      <c r="F171" s="463" t="e">
        <v>#N/A</v>
      </c>
      <c r="G171" s="464" t="e">
        <v>#N/A</v>
      </c>
      <c r="H171" s="464" t="e">
        <v>#N/A</v>
      </c>
      <c r="I171" s="465" t="e">
        <v>#N/A</v>
      </c>
      <c r="J171" s="464" t="e">
        <v>#N/A</v>
      </c>
      <c r="K171" s="464" t="e">
        <v>#N/A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3.4690000000000003</v>
      </c>
      <c r="W171" s="437">
        <v>3.5559911327067484</v>
      </c>
      <c r="X171" s="438">
        <v>3.5359162559282677</v>
      </c>
      <c r="Y171" s="399"/>
      <c r="Z171" s="439">
        <v>0.13</v>
      </c>
      <c r="AA171" s="440">
        <v>0.1</v>
      </c>
      <c r="AB171" s="480">
        <v>5.1840915960969047</v>
      </c>
      <c r="AC171" s="442">
        <v>5.3140915960969046</v>
      </c>
      <c r="AD171" s="485">
        <v>5.2840915960969044</v>
      </c>
      <c r="AE171" s="444">
        <v>3.9220000000000002</v>
      </c>
      <c r="AF171" s="445">
        <v>3.6520000000000001</v>
      </c>
      <c r="AG171" s="446">
        <v>4.0220000000000002</v>
      </c>
      <c r="AH171" s="447">
        <v>-0.19500000000000001</v>
      </c>
      <c r="AI171" s="448">
        <v>1.5766811597035499</v>
      </c>
      <c r="AJ171" s="449">
        <v>5.9849499861650599E-2</v>
      </c>
      <c r="AK171" s="449">
        <v>6.1058003321270399E-2</v>
      </c>
      <c r="AL171" s="404">
        <v>0.53535172744900839</v>
      </c>
      <c r="AM171" s="450">
        <v>0.52873902686269092</v>
      </c>
      <c r="AN171" s="451" t="e">
        <v>#N/A</v>
      </c>
      <c r="AO171" s="452">
        <v>0.12</v>
      </c>
      <c r="AP171" s="380"/>
      <c r="AQ171" s="451">
        <v>-4.0681117142163163</v>
      </c>
      <c r="AR171" s="453">
        <v>-3.5151117142163164</v>
      </c>
      <c r="AS171" s="380"/>
      <c r="AT171" s="454">
        <v>7.4999999999999997E-3</v>
      </c>
      <c r="AU171" s="380"/>
      <c r="AV171" s="451">
        <v>2.5000000000000001E-3</v>
      </c>
      <c r="AW171" s="455" t="e">
        <v>#N/A</v>
      </c>
      <c r="AX171" s="456">
        <v>-8.5000000000000006E-2</v>
      </c>
      <c r="AY171" s="404"/>
      <c r="AZ171" s="432">
        <v>0.8</v>
      </c>
      <c r="BA171" s="432"/>
      <c r="BB171" s="457">
        <v>-0.55300000000000005</v>
      </c>
      <c r="BC171" s="389"/>
      <c r="BD171" s="390" t="e">
        <v>#N/A</v>
      </c>
      <c r="BE171" s="380">
        <v>3.4706729063982071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5">
      <c r="A172" s="474">
        <v>41153</v>
      </c>
      <c r="B172" s="475">
        <v>4.0120000000000005</v>
      </c>
      <c r="C172" s="486">
        <v>-0.55300000000000005</v>
      </c>
      <c r="D172" s="462">
        <v>-0.46602757052442501</v>
      </c>
      <c r="E172" s="462">
        <v>-0.48609813117263467</v>
      </c>
      <c r="F172" s="463" t="e">
        <v>#N/A</v>
      </c>
      <c r="G172" s="464" t="e">
        <v>#N/A</v>
      </c>
      <c r="H172" s="464" t="e">
        <v>#N/A</v>
      </c>
      <c r="I172" s="465" t="e">
        <v>#N/A</v>
      </c>
      <c r="J172" s="464" t="e">
        <v>#N/A</v>
      </c>
      <c r="K172" s="464" t="e">
        <v>#N/A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3.4590000000000005</v>
      </c>
      <c r="W172" s="437">
        <v>3.5459724294755754</v>
      </c>
      <c r="X172" s="438">
        <v>3.5259018688273658</v>
      </c>
      <c r="Y172" s="399"/>
      <c r="Z172" s="439">
        <v>0.13</v>
      </c>
      <c r="AA172" s="440">
        <v>0.1</v>
      </c>
      <c r="AB172" s="480">
        <v>5.1702591581195998</v>
      </c>
      <c r="AC172" s="442">
        <v>5.3002591581195997</v>
      </c>
      <c r="AD172" s="485">
        <v>5.2702591581195994</v>
      </c>
      <c r="AE172" s="444">
        <v>3.9120000000000004</v>
      </c>
      <c r="AF172" s="445">
        <v>3.6420000000000003</v>
      </c>
      <c r="AG172" s="446">
        <v>4.0120000000000005</v>
      </c>
      <c r="AH172" s="447">
        <v>-0.19500000000000001</v>
      </c>
      <c r="AI172" s="448">
        <v>1.5770202215464098</v>
      </c>
      <c r="AJ172" s="449">
        <v>5.9907465226245002E-2</v>
      </c>
      <c r="AK172" s="449">
        <v>6.1085648296017606E-2</v>
      </c>
      <c r="AL172" s="404">
        <v>0.53235883414266605</v>
      </c>
      <c r="AM172" s="450">
        <v>0.52589617048475035</v>
      </c>
      <c r="AN172" s="451" t="e">
        <v>#N/A</v>
      </c>
      <c r="AO172" s="452">
        <v>0.124</v>
      </c>
      <c r="AP172" s="380"/>
      <c r="AQ172" s="451">
        <v>-4.058126095303594</v>
      </c>
      <c r="AR172" s="453">
        <v>-3.5051260953035941</v>
      </c>
      <c r="AS172" s="380"/>
      <c r="AT172" s="454">
        <v>7.4999999999999997E-3</v>
      </c>
      <c r="AU172" s="380"/>
      <c r="AV172" s="451">
        <v>2.5000000000000001E-3</v>
      </c>
      <c r="AW172" s="455" t="e">
        <v>#N/A</v>
      </c>
      <c r="AX172" s="456">
        <v>-8.5000000000000006E-2</v>
      </c>
      <c r="AY172" s="404"/>
      <c r="AZ172" s="432">
        <v>0.8</v>
      </c>
      <c r="BA172" s="432"/>
      <c r="BB172" s="457">
        <v>-0.55300000000000005</v>
      </c>
      <c r="BC172" s="389"/>
      <c r="BD172" s="390" t="e">
        <v>#N/A</v>
      </c>
      <c r="BE172" s="380">
        <v>3.4606725467206845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5">
      <c r="A173" s="474">
        <v>41183</v>
      </c>
      <c r="B173" s="475">
        <v>4.032</v>
      </c>
      <c r="C173" s="486">
        <v>-0.55300000000000005</v>
      </c>
      <c r="D173" s="462">
        <v>-0.46604607945116472</v>
      </c>
      <c r="E173" s="462">
        <v>-0.48611236880858844</v>
      </c>
      <c r="F173" s="463" t="e">
        <v>#N/A</v>
      </c>
      <c r="G173" s="464" t="e">
        <v>#N/A</v>
      </c>
      <c r="H173" s="464" t="e">
        <v>#N/A</v>
      </c>
      <c r="I173" s="465" t="e">
        <v>#N/A</v>
      </c>
      <c r="J173" s="464" t="e">
        <v>#N/A</v>
      </c>
      <c r="K173" s="464" t="e">
        <v>#N/A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3.4790000000000001</v>
      </c>
      <c r="W173" s="437">
        <v>3.5659539205488353</v>
      </c>
      <c r="X173" s="438">
        <v>3.5458876311914116</v>
      </c>
      <c r="Y173" s="399"/>
      <c r="Z173" s="439">
        <v>0.13</v>
      </c>
      <c r="AA173" s="440">
        <v>0.1</v>
      </c>
      <c r="AB173" s="480">
        <v>5.2012605888885295</v>
      </c>
      <c r="AC173" s="442">
        <v>5.3312605888885294</v>
      </c>
      <c r="AD173" s="485">
        <v>5.3012605888885291</v>
      </c>
      <c r="AE173" s="444">
        <v>3.9319999999999999</v>
      </c>
      <c r="AF173" s="445">
        <v>3.6619999999999999</v>
      </c>
      <c r="AG173" s="446">
        <v>4.032</v>
      </c>
      <c r="AH173" s="447">
        <v>-0.19500000000000001</v>
      </c>
      <c r="AI173" s="448">
        <v>1.5773559045330199</v>
      </c>
      <c r="AJ173" s="449">
        <v>5.9963560741431297E-2</v>
      </c>
      <c r="AK173" s="449">
        <v>6.1112401497628102E-2</v>
      </c>
      <c r="AL173" s="404">
        <v>0.52947361007473492</v>
      </c>
      <c r="AM173" s="450">
        <v>0.52315730715722508</v>
      </c>
      <c r="AN173" s="451" t="e">
        <v>#N/A</v>
      </c>
      <c r="AO173" s="452">
        <v>0.12</v>
      </c>
      <c r="AP173" s="380"/>
      <c r="AQ173" s="451">
        <v>-4.0781403269883958</v>
      </c>
      <c r="AR173" s="453">
        <v>-3.5251403269883959</v>
      </c>
      <c r="AS173" s="380"/>
      <c r="AT173" s="454">
        <v>7.4999999999999997E-3</v>
      </c>
      <c r="AU173" s="380"/>
      <c r="AV173" s="451">
        <v>2.5000000000000001E-3</v>
      </c>
      <c r="AW173" s="455" t="e">
        <v>#N/A</v>
      </c>
      <c r="AX173" s="456">
        <v>-8.5000000000000006E-2</v>
      </c>
      <c r="AY173" s="404"/>
      <c r="AZ173" s="432">
        <v>0.85</v>
      </c>
      <c r="BA173" s="432"/>
      <c r="BB173" s="457">
        <v>-0.55300000000000005</v>
      </c>
      <c r="BC173" s="389"/>
      <c r="BD173" s="390" t="e">
        <v>#N/A</v>
      </c>
      <c r="BE173" s="380">
        <v>3.4806721907797855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5">
      <c r="A174" s="459">
        <v>41214</v>
      </c>
      <c r="B174" s="475">
        <v>4.1790000000000003</v>
      </c>
      <c r="C174" s="495">
        <v>-0.49299999999999999</v>
      </c>
      <c r="D174" s="462">
        <v>-0.40606562769806542</v>
      </c>
      <c r="E174" s="462" t="e">
        <v>#N/A</v>
      </c>
      <c r="F174" s="463" t="e">
        <v>#N/A</v>
      </c>
      <c r="G174" s="464" t="e">
        <v>#N/A</v>
      </c>
      <c r="H174" s="464" t="e">
        <v>#N/A</v>
      </c>
      <c r="I174" s="465" t="e">
        <v>#N/A</v>
      </c>
      <c r="J174" s="464" t="e">
        <v>#N/A</v>
      </c>
      <c r="K174" s="464" t="e">
        <v>#N/A</v>
      </c>
      <c r="L174" s="464">
        <v>0.65</v>
      </c>
      <c r="M174" s="463">
        <v>-0.22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3.6860000000000004</v>
      </c>
      <c r="W174" s="437">
        <v>3.7729343723019348</v>
      </c>
      <c r="X174" s="438" t="e">
        <v>#N/A</v>
      </c>
      <c r="Y174" s="399"/>
      <c r="Z174" s="439">
        <v>0.13</v>
      </c>
      <c r="AA174" s="440" t="e">
        <v>#N/A</v>
      </c>
      <c r="AB174" s="480">
        <v>5.511974001902761</v>
      </c>
      <c r="AC174" s="442">
        <v>5.6419740019027609</v>
      </c>
      <c r="AD174" s="493" t="e">
        <v>#N/A</v>
      </c>
      <c r="AE174" s="444">
        <v>4.4270000000000005</v>
      </c>
      <c r="AF174" s="445">
        <v>3.9590000000000001</v>
      </c>
      <c r="AG174" s="446">
        <v>4.1790000000000003</v>
      </c>
      <c r="AH174" s="447">
        <v>-0.13500000000000001</v>
      </c>
      <c r="AI174" s="448">
        <v>1.57771059211924</v>
      </c>
      <c r="AJ174" s="449">
        <v>6.0021526108222603E-2</v>
      </c>
      <c r="AK174" s="449">
        <v>6.1140046472874902E-2</v>
      </c>
      <c r="AL174" s="404">
        <v>0.52650369869062308</v>
      </c>
      <c r="AM174" s="450">
        <v>0.52033980344158781</v>
      </c>
      <c r="AN174" s="451" t="e">
        <v>#N/A</v>
      </c>
      <c r="AO174" s="452">
        <v>0.124</v>
      </c>
      <c r="AP174" s="380"/>
      <c r="AQ174" s="451">
        <v>-3.974055424828836</v>
      </c>
      <c r="AR174" s="453">
        <v>-3.4810554248288361</v>
      </c>
      <c r="AS174" s="380"/>
      <c r="AT174" s="454">
        <v>7.4999999999999997E-3</v>
      </c>
      <c r="AU174" s="380"/>
      <c r="AV174" s="451">
        <v>8.0000000000000002E-3</v>
      </c>
      <c r="AW174" s="455" t="e">
        <v>#N/A</v>
      </c>
      <c r="AX174" s="456">
        <v>0.01</v>
      </c>
      <c r="AY174" s="404"/>
      <c r="AZ174" s="432">
        <v>1.05</v>
      </c>
      <c r="BA174" s="432"/>
      <c r="BB174" s="457">
        <v>-0.49299999999999999</v>
      </c>
      <c r="BC174" s="389"/>
      <c r="BD174" s="390" t="e">
        <v>#N/A</v>
      </c>
      <c r="BE174" s="380">
        <v>3.6913498075262732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5">
      <c r="A175" s="474">
        <v>41244</v>
      </c>
      <c r="B175" s="475">
        <v>4.3170000000000002</v>
      </c>
      <c r="C175" s="497">
        <v>-0.49299999999999999</v>
      </c>
      <c r="D175" s="462">
        <v>-0.40608495379124498</v>
      </c>
      <c r="E175" s="462" t="e">
        <v>#N/A</v>
      </c>
      <c r="F175" s="463" t="e">
        <v>#N/A</v>
      </c>
      <c r="G175" s="464" t="e">
        <v>#N/A</v>
      </c>
      <c r="H175" s="464" t="e">
        <v>#N/A</v>
      </c>
      <c r="I175" s="465" t="e">
        <v>#N/A</v>
      </c>
      <c r="J175" s="464" t="e">
        <v>#N/A</v>
      </c>
      <c r="K175" s="464" t="e">
        <v>#N/A</v>
      </c>
      <c r="L175" s="464">
        <v>0.98</v>
      </c>
      <c r="M175" s="463">
        <v>-0.22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3.8240000000000003</v>
      </c>
      <c r="W175" s="437">
        <v>3.9109150462087552</v>
      </c>
      <c r="X175" s="438" t="e">
        <v>#N/A</v>
      </c>
      <c r="Y175" s="399"/>
      <c r="Z175" s="439">
        <v>0.13</v>
      </c>
      <c r="AA175" s="440" t="e">
        <v>#N/A</v>
      </c>
      <c r="AB175" s="480">
        <v>5.7196080734514325</v>
      </c>
      <c r="AC175" s="442">
        <v>5.8496080734514324</v>
      </c>
      <c r="AD175" s="493" t="e">
        <v>#N/A</v>
      </c>
      <c r="AE175" s="444">
        <v>4.625</v>
      </c>
      <c r="AF175" s="445">
        <v>4.0970000000000004</v>
      </c>
      <c r="AG175" s="446">
        <v>4.3170000000000002</v>
      </c>
      <c r="AH175" s="447">
        <v>-0.13500000000000001</v>
      </c>
      <c r="AI175" s="448">
        <v>1.57806140573833</v>
      </c>
      <c r="AJ175" s="449">
        <v>6.0077621625534795E-2</v>
      </c>
      <c r="AK175" s="449">
        <v>6.1166799674967597E-2</v>
      </c>
      <c r="AL175" s="404">
        <v>0.52364069898247156</v>
      </c>
      <c r="AM175" s="450">
        <v>0.5176253930957655</v>
      </c>
      <c r="AN175" s="451" t="e">
        <v>#N/A</v>
      </c>
      <c r="AO175" s="452">
        <v>0.12</v>
      </c>
      <c r="AP175" s="380"/>
      <c r="AQ175" s="451">
        <v>-4.1121102719951352</v>
      </c>
      <c r="AR175" s="453">
        <v>-3.6191102719951354</v>
      </c>
      <c r="AS175" s="380"/>
      <c r="AT175" s="454">
        <v>7.4999999999999997E-3</v>
      </c>
      <c r="AU175" s="380"/>
      <c r="AV175" s="451">
        <v>8.0000000000000002E-3</v>
      </c>
      <c r="AW175" s="455" t="e">
        <v>#N/A</v>
      </c>
      <c r="AX175" s="456">
        <v>0.01</v>
      </c>
      <c r="AY175" s="404"/>
      <c r="AZ175" s="432">
        <v>1.25</v>
      </c>
      <c r="BA175" s="432"/>
      <c r="BB175" s="457">
        <v>-0.49299999999999999</v>
      </c>
      <c r="BC175" s="389"/>
      <c r="BD175" s="390" t="e">
        <v>#N/A</v>
      </c>
      <c r="BE175" s="380">
        <v>3.8293486182282312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5">
      <c r="A176" s="474">
        <v>41275</v>
      </c>
      <c r="B176" s="475">
        <v>4.3600000000000003</v>
      </c>
      <c r="C176" s="497">
        <v>-0.49299999999999999</v>
      </c>
      <c r="D176" s="462">
        <v>-0.40610534582094271</v>
      </c>
      <c r="E176" s="462" t="e">
        <v>#N/A</v>
      </c>
      <c r="F176" s="463" t="e">
        <v>#N/A</v>
      </c>
      <c r="G176" s="464" t="e">
        <v>#N/A</v>
      </c>
      <c r="H176" s="464" t="e">
        <v>#N/A</v>
      </c>
      <c r="I176" s="465" t="e">
        <v>#N/A</v>
      </c>
      <c r="J176" s="464" t="e">
        <v>#N/A</v>
      </c>
      <c r="K176" s="464" t="e">
        <v>#N/A</v>
      </c>
      <c r="L176" s="464">
        <v>1.6</v>
      </c>
      <c r="M176" s="463">
        <v>-0.22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3.8670000000000004</v>
      </c>
      <c r="W176" s="437">
        <v>3.9538946541790576</v>
      </c>
      <c r="X176" s="438" t="e">
        <v>#N/A</v>
      </c>
      <c r="Y176" s="399"/>
      <c r="Z176" s="439">
        <v>0.13</v>
      </c>
      <c r="AA176" s="440" t="e">
        <v>#N/A</v>
      </c>
      <c r="AB176" s="480">
        <v>5.7852810940947137</v>
      </c>
      <c r="AC176" s="442">
        <v>5.9152810940947136</v>
      </c>
      <c r="AD176" s="493" t="e">
        <v>#N/A</v>
      </c>
      <c r="AE176" s="444">
        <v>4.7380000000000004</v>
      </c>
      <c r="AF176" s="445">
        <v>4.1399999999999997</v>
      </c>
      <c r="AG176" s="446">
        <v>4.3600000000000003</v>
      </c>
      <c r="AH176" s="447">
        <v>-0.13500000000000001</v>
      </c>
      <c r="AI176" s="448">
        <v>1.5784317377841199</v>
      </c>
      <c r="AJ176" s="449">
        <v>6.0135586994523003E-2</v>
      </c>
      <c r="AK176" s="449">
        <v>6.1194444650714004E-2</v>
      </c>
      <c r="AL176" s="404">
        <v>0.5206937354681046</v>
      </c>
      <c r="AM176" s="450">
        <v>0.51483307299437975</v>
      </c>
      <c r="AN176" s="451" t="e">
        <v>#N/A</v>
      </c>
      <c r="AO176" s="452">
        <v>0.12</v>
      </c>
      <c r="AP176" s="380"/>
      <c r="AQ176" s="451">
        <v>-4.1751673956876783</v>
      </c>
      <c r="AR176" s="453">
        <v>-3.6821673956876784</v>
      </c>
      <c r="AS176" s="380"/>
      <c r="AT176" s="454">
        <v>7.4999999999999997E-3</v>
      </c>
      <c r="AU176" s="380"/>
      <c r="AV176" s="451">
        <v>8.0000000000000002E-3</v>
      </c>
      <c r="AW176" s="455" t="e">
        <v>#N/A</v>
      </c>
      <c r="AX176" s="456">
        <v>0.01</v>
      </c>
      <c r="AY176" s="404"/>
      <c r="AZ176" s="432">
        <v>1.25</v>
      </c>
      <c r="BA176" s="432"/>
      <c r="BB176" s="457">
        <v>-0.49299999999999999</v>
      </c>
      <c r="BC176" s="389"/>
      <c r="BD176" s="390" t="e">
        <v>#N/A</v>
      </c>
      <c r="BE176" s="380">
        <v>3.8723473633340961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5">
      <c r="A177" s="474">
        <v>41306</v>
      </c>
      <c r="B177" s="475">
        <v>4.2720000000000002</v>
      </c>
      <c r="C177" s="497">
        <v>-0.49299999999999999</v>
      </c>
      <c r="D177" s="462">
        <v>-0.4061261661703659</v>
      </c>
      <c r="E177" s="462" t="e">
        <v>#N/A</v>
      </c>
      <c r="F177" s="463" t="e">
        <v>#N/A</v>
      </c>
      <c r="G177" s="464" t="e">
        <v>#N/A</v>
      </c>
      <c r="H177" s="464" t="e">
        <v>#N/A</v>
      </c>
      <c r="I177" s="465" t="e">
        <v>#N/A</v>
      </c>
      <c r="J177" s="464" t="e">
        <v>#N/A</v>
      </c>
      <c r="K177" s="464" t="e">
        <v>#N/A</v>
      </c>
      <c r="L177" s="464">
        <v>1.6</v>
      </c>
      <c r="M177" s="463">
        <v>-0.22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3.7790000000000004</v>
      </c>
      <c r="W177" s="437">
        <v>3.8658738338296343</v>
      </c>
      <c r="X177" s="438" t="e">
        <v>#N/A</v>
      </c>
      <c r="Y177" s="399"/>
      <c r="Z177" s="439">
        <v>0.13</v>
      </c>
      <c r="AA177" s="440" t="e">
        <v>#N/A</v>
      </c>
      <c r="AB177" s="480">
        <v>5.6549823847237528</v>
      </c>
      <c r="AC177" s="442">
        <v>5.7849823847237527</v>
      </c>
      <c r="AD177" s="493" t="e">
        <v>#N/A</v>
      </c>
      <c r="AE177" s="444">
        <v>4.5199999999999996</v>
      </c>
      <c r="AF177" s="445">
        <v>4.0520000000000005</v>
      </c>
      <c r="AG177" s="446">
        <v>4.2720000000000002</v>
      </c>
      <c r="AH177" s="447">
        <v>-0.13500000000000001</v>
      </c>
      <c r="AI177" s="448">
        <v>1.5788100277578998</v>
      </c>
      <c r="AJ177" s="449">
        <v>6.0193552364626896E-2</v>
      </c>
      <c r="AK177" s="449">
        <v>6.1222089626713896E-2</v>
      </c>
      <c r="AL177" s="404">
        <v>0.51775842023649954</v>
      </c>
      <c r="AM177" s="450">
        <v>0.51205348648551263</v>
      </c>
      <c r="AN177" s="451" t="e">
        <v>#N/A</v>
      </c>
      <c r="AO177" s="452">
        <v>0.13300000000000001</v>
      </c>
      <c r="AP177" s="380"/>
      <c r="AQ177" s="451">
        <v>-4.0872249747485201</v>
      </c>
      <c r="AR177" s="453">
        <v>-3.5942249747485202</v>
      </c>
      <c r="AS177" s="380"/>
      <c r="AT177" s="454">
        <v>7.4999999999999997E-3</v>
      </c>
      <c r="AU177" s="380"/>
      <c r="AV177" s="451">
        <v>8.0000000000000002E-3</v>
      </c>
      <c r="AW177" s="455" t="e">
        <v>#N/A</v>
      </c>
      <c r="AX177" s="456">
        <v>0.01</v>
      </c>
      <c r="AY177" s="404"/>
      <c r="AZ177" s="432">
        <v>1.25</v>
      </c>
      <c r="BA177" s="432"/>
      <c r="BB177" s="457">
        <v>-0.49299999999999999</v>
      </c>
      <c r="BC177" s="389"/>
      <c r="BD177" s="390" t="e">
        <v>#N/A</v>
      </c>
      <c r="BE177" s="380">
        <v>3.7843460820818242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5">
      <c r="A178" s="474">
        <v>41334</v>
      </c>
      <c r="B178" s="475">
        <v>4.1619999999999999</v>
      </c>
      <c r="C178" s="497">
        <v>-0.49299999999999999</v>
      </c>
      <c r="D178" s="462">
        <v>-0.40614533951688214</v>
      </c>
      <c r="E178" s="462" t="e">
        <v>#N/A</v>
      </c>
      <c r="F178" s="463" t="e">
        <v>#N/A</v>
      </c>
      <c r="G178" s="464" t="e">
        <v>#N/A</v>
      </c>
      <c r="H178" s="464" t="e">
        <v>#N/A</v>
      </c>
      <c r="I178" s="465" t="e">
        <v>#N/A</v>
      </c>
      <c r="J178" s="464" t="e">
        <v>#N/A</v>
      </c>
      <c r="K178" s="464" t="e">
        <v>#N/A</v>
      </c>
      <c r="L178" s="464">
        <v>0.64</v>
      </c>
      <c r="M178" s="463">
        <v>-0.22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3.669</v>
      </c>
      <c r="W178" s="437">
        <v>3.7558546604831178</v>
      </c>
      <c r="X178" s="438" t="e">
        <v>#N/A</v>
      </c>
      <c r="Y178" s="399"/>
      <c r="Z178" s="439">
        <v>0.13</v>
      </c>
      <c r="AA178" s="440" t="e">
        <v>#N/A</v>
      </c>
      <c r="AB178" s="480">
        <v>5.4915878704368746</v>
      </c>
      <c r="AC178" s="442">
        <v>5.6215878704368745</v>
      </c>
      <c r="AD178" s="493" t="e">
        <v>#N/A</v>
      </c>
      <c r="AE178" s="444">
        <v>4.2300000000000004</v>
      </c>
      <c r="AF178" s="445">
        <v>3.9419999999999997</v>
      </c>
      <c r="AG178" s="446">
        <v>4.1619999999999999</v>
      </c>
      <c r="AH178" s="447">
        <v>-0.13500000000000001</v>
      </c>
      <c r="AI178" s="448">
        <v>1.5791585533474097</v>
      </c>
      <c r="AJ178" s="449">
        <v>6.0245908183745596E-2</v>
      </c>
      <c r="AK178" s="449">
        <v>6.1247059282674203E-2</v>
      </c>
      <c r="AL178" s="404">
        <v>0.51511717170311655</v>
      </c>
      <c r="AM178" s="450">
        <v>0.50955380084634483</v>
      </c>
      <c r="AN178" s="451" t="e">
        <v>#N/A</v>
      </c>
      <c r="AO178" s="452">
        <v>0.12</v>
      </c>
      <c r="AP178" s="380"/>
      <c r="AQ178" s="451">
        <v>-3.9722773728140082</v>
      </c>
      <c r="AR178" s="453">
        <v>-3.4792773728140083</v>
      </c>
      <c r="AS178" s="380"/>
      <c r="AT178" s="454">
        <v>7.4999999999999997E-3</v>
      </c>
      <c r="AU178" s="380"/>
      <c r="AV178" s="451">
        <v>8.0000000000000002E-3</v>
      </c>
      <c r="AW178" s="455" t="e">
        <v>#N/A</v>
      </c>
      <c r="AX178" s="456">
        <v>0.01</v>
      </c>
      <c r="AY178" s="404"/>
      <c r="AZ178" s="432">
        <v>1</v>
      </c>
      <c r="BA178" s="432"/>
      <c r="BB178" s="457">
        <v>-0.49299999999999999</v>
      </c>
      <c r="BC178" s="389"/>
      <c r="BD178" s="390" t="e">
        <v>#N/A</v>
      </c>
      <c r="BE178" s="380">
        <v>3.6743449021835763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5">
      <c r="A179" s="474">
        <v>41365</v>
      </c>
      <c r="B179" s="475">
        <v>3.9770000000000003</v>
      </c>
      <c r="C179" s="481">
        <v>-0.59299999999999997</v>
      </c>
      <c r="D179" s="462">
        <v>-0.50616697411873179</v>
      </c>
      <c r="E179" s="462">
        <v>-0.52620536470671686</v>
      </c>
      <c r="F179" s="463" t="e">
        <v>#N/A</v>
      </c>
      <c r="G179" s="464" t="e">
        <v>#N/A</v>
      </c>
      <c r="H179" s="464" t="e">
        <v>#N/A</v>
      </c>
      <c r="I179" s="465" t="e">
        <v>#N/A</v>
      </c>
      <c r="J179" s="464" t="e">
        <v>#N/A</v>
      </c>
      <c r="K179" s="464" t="e">
        <v>#N/A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3.3840000000000003</v>
      </c>
      <c r="W179" s="437">
        <v>3.4708330258812685</v>
      </c>
      <c r="X179" s="438">
        <v>3.4507946352932835</v>
      </c>
      <c r="Y179" s="399"/>
      <c r="Z179" s="439">
        <v>0.13</v>
      </c>
      <c r="AA179" s="440">
        <v>0.1</v>
      </c>
      <c r="AB179" s="480">
        <v>5.0662751359318783</v>
      </c>
      <c r="AC179" s="442">
        <v>5.1962751359318782</v>
      </c>
      <c r="AD179" s="485">
        <v>5.1662751359318779</v>
      </c>
      <c r="AE179" s="444">
        <v>3.7270000000000003</v>
      </c>
      <c r="AF179" s="445">
        <v>3.6070000000000002</v>
      </c>
      <c r="AG179" s="446">
        <v>3.9770000000000003</v>
      </c>
      <c r="AH179" s="447">
        <v>-0.19500000000000001</v>
      </c>
      <c r="AI179" s="448">
        <v>1.5795520034916499</v>
      </c>
      <c r="AJ179" s="449">
        <v>6.0303873555974399E-2</v>
      </c>
      <c r="AK179" s="449">
        <v>6.1274704259157299E-2</v>
      </c>
      <c r="AL179" s="404">
        <v>0.51220399891446999</v>
      </c>
      <c r="AM179" s="450">
        <v>0.50679832916674117</v>
      </c>
      <c r="AN179" s="451" t="e">
        <v>#N/A</v>
      </c>
      <c r="AO179" s="452">
        <v>0.124</v>
      </c>
      <c r="AP179" s="380"/>
      <c r="AQ179" s="451">
        <v>-4.0382332840154209</v>
      </c>
      <c r="AR179" s="453">
        <v>-3.4452332840154209</v>
      </c>
      <c r="AS179" s="380"/>
      <c r="AT179" s="454">
        <v>7.4999999999999997E-3</v>
      </c>
      <c r="AU179" s="380"/>
      <c r="AV179" s="451">
        <v>2.5000000000000001E-3</v>
      </c>
      <c r="AW179" s="455" t="e">
        <v>#N/A</v>
      </c>
      <c r="AX179" s="456">
        <v>-8.5000000000000006E-2</v>
      </c>
      <c r="AY179" s="404"/>
      <c r="AZ179" s="432">
        <v>0.65</v>
      </c>
      <c r="BA179" s="432"/>
      <c r="BB179" s="457">
        <v>-0.59299999999999997</v>
      </c>
      <c r="BC179" s="389"/>
      <c r="BD179" s="390" t="e">
        <v>#N/A</v>
      </c>
      <c r="BE179" s="380">
        <v>3.3856698658823325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5">
      <c r="A180" s="474">
        <v>41395</v>
      </c>
      <c r="B180" s="475">
        <v>3.9770000000000003</v>
      </c>
      <c r="C180" s="486">
        <v>-0.59299999999999997</v>
      </c>
      <c r="D180" s="462">
        <v>-0.50618831770269201</v>
      </c>
      <c r="E180" s="462">
        <v>-0.52622178284822496</v>
      </c>
      <c r="F180" s="463" t="e">
        <v>#N/A</v>
      </c>
      <c r="G180" s="464" t="e">
        <v>#N/A</v>
      </c>
      <c r="H180" s="464" t="e">
        <v>#N/A</v>
      </c>
      <c r="I180" s="465" t="e">
        <v>#N/A</v>
      </c>
      <c r="J180" s="464" t="e">
        <v>#N/A</v>
      </c>
      <c r="K180" s="464" t="e">
        <v>#N/A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3.3840000000000003</v>
      </c>
      <c r="W180" s="437">
        <v>3.4708116822973083</v>
      </c>
      <c r="X180" s="438">
        <v>3.4507782171517754</v>
      </c>
      <c r="Y180" s="399"/>
      <c r="Z180" s="439">
        <v>0.13</v>
      </c>
      <c r="AA180" s="440">
        <v>0.1</v>
      </c>
      <c r="AB180" s="480">
        <v>5.0675207340572737</v>
      </c>
      <c r="AC180" s="442">
        <v>5.1975207340572736</v>
      </c>
      <c r="AD180" s="485">
        <v>5.1675207340572733</v>
      </c>
      <c r="AE180" s="444">
        <v>3.8770000000000002</v>
      </c>
      <c r="AF180" s="445">
        <v>3.6070000000000002</v>
      </c>
      <c r="AG180" s="446">
        <v>3.9770000000000003</v>
      </c>
      <c r="AH180" s="447">
        <v>-0.19500000000000001</v>
      </c>
      <c r="AI180" s="448">
        <v>1.5799403533071898</v>
      </c>
      <c r="AJ180" s="449">
        <v>6.0359969078548605E-2</v>
      </c>
      <c r="AK180" s="449">
        <v>6.1301457462446397E-2</v>
      </c>
      <c r="AL180" s="404">
        <v>0.509395862876585</v>
      </c>
      <c r="AM180" s="450">
        <v>0.50414374816239704</v>
      </c>
      <c r="AN180" s="451" t="e">
        <v>#N/A</v>
      </c>
      <c r="AO180" s="452">
        <v>0.12</v>
      </c>
      <c r="AP180" s="380"/>
      <c r="AQ180" s="451">
        <v>-4.038249695294355</v>
      </c>
      <c r="AR180" s="453">
        <v>-3.445249695294355</v>
      </c>
      <c r="AS180" s="380"/>
      <c r="AT180" s="454">
        <v>7.4999999999999997E-3</v>
      </c>
      <c r="AU180" s="380"/>
      <c r="AV180" s="451">
        <v>2.5000000000000001E-3</v>
      </c>
      <c r="AW180" s="455" t="e">
        <v>#N/A</v>
      </c>
      <c r="AX180" s="456">
        <v>-8.5000000000000006E-2</v>
      </c>
      <c r="AY180" s="404"/>
      <c r="AZ180" s="432">
        <v>0.7</v>
      </c>
      <c r="BA180" s="432"/>
      <c r="BB180" s="457">
        <v>-0.59299999999999997</v>
      </c>
      <c r="BC180" s="389"/>
      <c r="BD180" s="390" t="e">
        <v>#N/A</v>
      </c>
      <c r="BE180" s="380">
        <v>3.3856694554287947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5">
      <c r="A181" s="474">
        <v>41426</v>
      </c>
      <c r="B181" s="475">
        <v>4.0170000000000003</v>
      </c>
      <c r="C181" s="486">
        <v>-0.59299999999999997</v>
      </c>
      <c r="D181" s="462">
        <v>-0.50621079282853687</v>
      </c>
      <c r="E181" s="462">
        <v>-0.52623907140656723</v>
      </c>
      <c r="F181" s="463" t="e">
        <v>#N/A</v>
      </c>
      <c r="G181" s="464" t="e">
        <v>#N/A</v>
      </c>
      <c r="H181" s="464" t="e">
        <v>#N/A</v>
      </c>
      <c r="I181" s="465" t="e">
        <v>#N/A</v>
      </c>
      <c r="J181" s="464" t="e">
        <v>#N/A</v>
      </c>
      <c r="K181" s="464" t="e">
        <v>#N/A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3.4240000000000004</v>
      </c>
      <c r="W181" s="437">
        <v>3.5107892071714635</v>
      </c>
      <c r="X181" s="438">
        <v>3.4907609285934331</v>
      </c>
      <c r="Y181" s="399"/>
      <c r="Z181" s="439">
        <v>0.13</v>
      </c>
      <c r="AA181" s="440">
        <v>0.1</v>
      </c>
      <c r="AB181" s="480">
        <v>5.12874831452958</v>
      </c>
      <c r="AC181" s="442">
        <v>5.2587483145295799</v>
      </c>
      <c r="AD181" s="485">
        <v>5.2287483145295797</v>
      </c>
      <c r="AE181" s="444">
        <v>3.9170000000000003</v>
      </c>
      <c r="AF181" s="445">
        <v>3.6470000000000002</v>
      </c>
      <c r="AG181" s="446">
        <v>4.0170000000000003</v>
      </c>
      <c r="AH181" s="447">
        <v>-0.19500000000000001</v>
      </c>
      <c r="AI181" s="448">
        <v>1.5803494981700701</v>
      </c>
      <c r="AJ181" s="449">
        <v>6.0417934452973804E-2</v>
      </c>
      <c r="AK181" s="449">
        <v>6.1329102439428705E-2</v>
      </c>
      <c r="AL181" s="404">
        <v>0.5065055443521852</v>
      </c>
      <c r="AM181" s="450">
        <v>0.50141304362148353</v>
      </c>
      <c r="AN181" s="451" t="e">
        <v>#N/A</v>
      </c>
      <c r="AO181" s="452">
        <v>0.124</v>
      </c>
      <c r="AP181" s="380"/>
      <c r="AQ181" s="451">
        <v>-4.0732669766262983</v>
      </c>
      <c r="AR181" s="453">
        <v>-3.4802669766262984</v>
      </c>
      <c r="AS181" s="380"/>
      <c r="AT181" s="454">
        <v>7.4999999999999997E-3</v>
      </c>
      <c r="AU181" s="380"/>
      <c r="AV181" s="451">
        <v>2.5000000000000001E-3</v>
      </c>
      <c r="AW181" s="455" t="e">
        <v>#N/A</v>
      </c>
      <c r="AX181" s="456">
        <v>-8.5000000000000006E-2</v>
      </c>
      <c r="AY181" s="404"/>
      <c r="AZ181" s="432">
        <v>0.7</v>
      </c>
      <c r="BA181" s="432"/>
      <c r="BB181" s="457">
        <v>-0.59299999999999997</v>
      </c>
      <c r="BC181" s="389"/>
      <c r="BD181" s="390" t="e">
        <v>#N/A</v>
      </c>
      <c r="BE181" s="380">
        <v>3.4256690232148364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5">
      <c r="A182" s="474">
        <v>41456</v>
      </c>
      <c r="B182" s="475">
        <v>4.0620000000000003</v>
      </c>
      <c r="C182" s="486">
        <v>-0.59299999999999997</v>
      </c>
      <c r="D182" s="462">
        <v>-0.50623294915136929</v>
      </c>
      <c r="E182" s="462">
        <v>-0.52625611473182277</v>
      </c>
      <c r="F182" s="463" t="e">
        <v>#N/A</v>
      </c>
      <c r="G182" s="464" t="e">
        <v>#N/A</v>
      </c>
      <c r="H182" s="464" t="e">
        <v>#N/A</v>
      </c>
      <c r="I182" s="465" t="e">
        <v>#N/A</v>
      </c>
      <c r="J182" s="464" t="e">
        <v>#N/A</v>
      </c>
      <c r="K182" s="464" t="e">
        <v>#N/A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3.4690000000000003</v>
      </c>
      <c r="W182" s="437">
        <v>3.555767050848631</v>
      </c>
      <c r="X182" s="438">
        <v>3.5357438852681775</v>
      </c>
      <c r="Y182" s="399"/>
      <c r="Z182" s="439">
        <v>0.13</v>
      </c>
      <c r="AA182" s="440">
        <v>0.1</v>
      </c>
      <c r="AB182" s="480">
        <v>5.1974798680980738</v>
      </c>
      <c r="AC182" s="442">
        <v>5.3274798680980737</v>
      </c>
      <c r="AD182" s="485">
        <v>5.2974798680980735</v>
      </c>
      <c r="AE182" s="444">
        <v>3.9620000000000002</v>
      </c>
      <c r="AF182" s="445">
        <v>3.6920000000000002</v>
      </c>
      <c r="AG182" s="446">
        <v>4.0620000000000003</v>
      </c>
      <c r="AH182" s="447">
        <v>-0.19500000000000001</v>
      </c>
      <c r="AI182" s="448">
        <v>1.5807530469057598</v>
      </c>
      <c r="AJ182" s="449">
        <v>6.0474029977673802E-2</v>
      </c>
      <c r="AK182" s="449">
        <v>6.1355855643201902E-2</v>
      </c>
      <c r="AL182" s="404">
        <v>0.50371950551861355</v>
      </c>
      <c r="AM182" s="450">
        <v>0.49878234974593455</v>
      </c>
      <c r="AN182" s="451" t="e">
        <v>#N/A</v>
      </c>
      <c r="AO182" s="452">
        <v>0.12</v>
      </c>
      <c r="AP182" s="380"/>
      <c r="AQ182" s="451">
        <v>-4.1132840128276609</v>
      </c>
      <c r="AR182" s="453">
        <v>-3.5202840128276609</v>
      </c>
      <c r="AS182" s="380"/>
      <c r="AT182" s="454">
        <v>7.4999999999999997E-3</v>
      </c>
      <c r="AU182" s="380"/>
      <c r="AV182" s="451">
        <v>2.5000000000000001E-3</v>
      </c>
      <c r="AW182" s="455" t="e">
        <v>#N/A</v>
      </c>
      <c r="AX182" s="456">
        <v>-8.5000000000000006E-2</v>
      </c>
      <c r="AY182" s="404"/>
      <c r="AZ182" s="432">
        <v>0.75</v>
      </c>
      <c r="BA182" s="432"/>
      <c r="BB182" s="457">
        <v>-0.59299999999999997</v>
      </c>
      <c r="BC182" s="389"/>
      <c r="BD182" s="390" t="e">
        <v>#N/A</v>
      </c>
      <c r="BE182" s="380">
        <v>3.4706685971317048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5">
      <c r="A183" s="474">
        <v>41487</v>
      </c>
      <c r="B183" s="475">
        <v>4.1120000000000001</v>
      </c>
      <c r="C183" s="486">
        <v>-0.59299999999999997</v>
      </c>
      <c r="D183" s="462">
        <v>-0.50625626340155572</v>
      </c>
      <c r="E183" s="462">
        <v>-0.5262740487704276</v>
      </c>
      <c r="F183" s="463" t="e">
        <v>#N/A</v>
      </c>
      <c r="G183" s="464" t="e">
        <v>#N/A</v>
      </c>
      <c r="H183" s="464" t="e">
        <v>#N/A</v>
      </c>
      <c r="I183" s="465" t="e">
        <v>#N/A</v>
      </c>
      <c r="J183" s="464" t="e">
        <v>#N/A</v>
      </c>
      <c r="K183" s="464" t="e">
        <v>#N/A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3.5190000000000001</v>
      </c>
      <c r="W183" s="437">
        <v>3.6057437365984444</v>
      </c>
      <c r="X183" s="438">
        <v>3.5857259512295725</v>
      </c>
      <c r="Y183" s="399"/>
      <c r="Z183" s="439">
        <v>0.13</v>
      </c>
      <c r="AA183" s="440">
        <v>0.1</v>
      </c>
      <c r="AB183" s="480">
        <v>5.2738101670409527</v>
      </c>
      <c r="AC183" s="442">
        <v>5.4038101670409526</v>
      </c>
      <c r="AD183" s="485">
        <v>5.3738101670409524</v>
      </c>
      <c r="AE183" s="444">
        <v>4.0120000000000005</v>
      </c>
      <c r="AF183" s="445">
        <v>3.742</v>
      </c>
      <c r="AG183" s="446">
        <v>4.1120000000000001</v>
      </c>
      <c r="AH183" s="447">
        <v>-0.19500000000000001</v>
      </c>
      <c r="AI183" s="448">
        <v>1.5811779083823698</v>
      </c>
      <c r="AJ183" s="449">
        <v>6.0531995354295501E-2</v>
      </c>
      <c r="AK183" s="449">
        <v>6.1383500620683804E-2</v>
      </c>
      <c r="AL183" s="404">
        <v>0.50085199976006811</v>
      </c>
      <c r="AM183" s="450">
        <v>0.49607624491966268</v>
      </c>
      <c r="AN183" s="451" t="e">
        <v>#N/A</v>
      </c>
      <c r="AO183" s="452">
        <v>0.12</v>
      </c>
      <c r="AP183" s="380"/>
      <c r="AQ183" s="451">
        <v>-4.1583019393700651</v>
      </c>
      <c r="AR183" s="453">
        <v>-3.5653019393700651</v>
      </c>
      <c r="AS183" s="380"/>
      <c r="AT183" s="454">
        <v>7.4999999999999997E-3</v>
      </c>
      <c r="AU183" s="380"/>
      <c r="AV183" s="451">
        <v>2.5000000000000001E-3</v>
      </c>
      <c r="AW183" s="455" t="e">
        <v>#N/A</v>
      </c>
      <c r="AX183" s="456">
        <v>-8.5000000000000006E-2</v>
      </c>
      <c r="AY183" s="404"/>
      <c r="AZ183" s="432">
        <v>0.8</v>
      </c>
      <c r="BA183" s="432"/>
      <c r="BB183" s="457">
        <v>-0.59299999999999997</v>
      </c>
      <c r="BC183" s="389"/>
      <c r="BD183" s="390" t="e">
        <v>#N/A</v>
      </c>
      <c r="BE183" s="380">
        <v>3.5206681487807394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5">
      <c r="A184" s="474">
        <v>41518</v>
      </c>
      <c r="B184" s="475">
        <v>4.1020000000000003</v>
      </c>
      <c r="C184" s="486">
        <v>-0.59299999999999997</v>
      </c>
      <c r="D184" s="462">
        <v>-0.50628000354031322</v>
      </c>
      <c r="E184" s="462">
        <v>-0.52629231041562585</v>
      </c>
      <c r="F184" s="463" t="e">
        <v>#N/A</v>
      </c>
      <c r="G184" s="464" t="e">
        <v>#N/A</v>
      </c>
      <c r="H184" s="464" t="e">
        <v>#N/A</v>
      </c>
      <c r="I184" s="465" t="e">
        <v>#N/A</v>
      </c>
      <c r="J184" s="464" t="e">
        <v>#N/A</v>
      </c>
      <c r="K184" s="464" t="e">
        <v>#N/A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3.5090000000000003</v>
      </c>
      <c r="W184" s="437">
        <v>3.5957199964596871</v>
      </c>
      <c r="X184" s="438">
        <v>3.5757076895843745</v>
      </c>
      <c r="Y184" s="399"/>
      <c r="Z184" s="439">
        <v>0.13</v>
      </c>
      <c r="AA184" s="440">
        <v>0.1</v>
      </c>
      <c r="AB184" s="480">
        <v>5.2602631298775631</v>
      </c>
      <c r="AC184" s="442">
        <v>5.390263129877563</v>
      </c>
      <c r="AD184" s="485">
        <v>5.3602631298775627</v>
      </c>
      <c r="AE184" s="444">
        <v>4.0020000000000007</v>
      </c>
      <c r="AF184" s="445">
        <v>3.7320000000000002</v>
      </c>
      <c r="AG184" s="446">
        <v>4.1020000000000003</v>
      </c>
      <c r="AH184" s="447">
        <v>-0.19500000000000001</v>
      </c>
      <c r="AI184" s="448">
        <v>1.5816107656757199</v>
      </c>
      <c r="AJ184" s="449">
        <v>6.05899607320333E-2</v>
      </c>
      <c r="AK184" s="449">
        <v>6.1411145598418801E-2</v>
      </c>
      <c r="AL184" s="404">
        <v>0.49799607080470348</v>
      </c>
      <c r="AM184" s="450">
        <v>0.49338257758013565</v>
      </c>
      <c r="AN184" s="451" t="e">
        <v>#N/A</v>
      </c>
      <c r="AO184" s="452">
        <v>0.124</v>
      </c>
      <c r="AP184" s="380"/>
      <c r="AQ184" s="451">
        <v>-4.148320193382129</v>
      </c>
      <c r="AR184" s="453">
        <v>-3.555320193382129</v>
      </c>
      <c r="AS184" s="380"/>
      <c r="AT184" s="454">
        <v>7.4999999999999997E-3</v>
      </c>
      <c r="AU184" s="380"/>
      <c r="AV184" s="451">
        <v>2.5000000000000001E-3</v>
      </c>
      <c r="AW184" s="455" t="e">
        <v>#N/A</v>
      </c>
      <c r="AX184" s="456">
        <v>-8.5000000000000006E-2</v>
      </c>
      <c r="AY184" s="404"/>
      <c r="AZ184" s="432">
        <v>0.8</v>
      </c>
      <c r="BA184" s="432"/>
      <c r="BB184" s="457">
        <v>-0.59299999999999997</v>
      </c>
      <c r="BC184" s="389"/>
      <c r="BD184" s="390" t="e">
        <v>#N/A</v>
      </c>
      <c r="BE184" s="380">
        <v>3.5106676922396098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5">
      <c r="A185" s="474">
        <v>41548</v>
      </c>
      <c r="B185" s="475">
        <v>4.1219999999999999</v>
      </c>
      <c r="C185" s="486">
        <v>-0.59299999999999997</v>
      </c>
      <c r="D185" s="462">
        <v>-0.50630338301288846</v>
      </c>
      <c r="E185" s="462">
        <v>-0.52631029462529888</v>
      </c>
      <c r="F185" s="463" t="e">
        <v>#N/A</v>
      </c>
      <c r="G185" s="464" t="e">
        <v>#N/A</v>
      </c>
      <c r="H185" s="464" t="e">
        <v>#N/A</v>
      </c>
      <c r="I185" s="465" t="e">
        <v>#N/A</v>
      </c>
      <c r="J185" s="464" t="e">
        <v>#N/A</v>
      </c>
      <c r="K185" s="464" t="e">
        <v>#N/A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3.5289999999999999</v>
      </c>
      <c r="W185" s="437">
        <v>3.6156966169871114</v>
      </c>
      <c r="X185" s="438">
        <v>3.595689705374701</v>
      </c>
      <c r="Y185" s="399"/>
      <c r="Z185" s="439">
        <v>0.13</v>
      </c>
      <c r="AA185" s="440">
        <v>0.1</v>
      </c>
      <c r="AB185" s="480">
        <v>5.2916713009482494</v>
      </c>
      <c r="AC185" s="442">
        <v>5.4216713009482493</v>
      </c>
      <c r="AD185" s="485">
        <v>5.3916713009482491</v>
      </c>
      <c r="AE185" s="444">
        <v>4.0220000000000002</v>
      </c>
      <c r="AF185" s="445">
        <v>3.7519999999999998</v>
      </c>
      <c r="AG185" s="446">
        <v>4.1219999999999999</v>
      </c>
      <c r="AH185" s="447">
        <v>-0.19500000000000001</v>
      </c>
      <c r="AI185" s="448">
        <v>1.5820372785755898</v>
      </c>
      <c r="AJ185" s="449">
        <v>6.0646056259938699E-2</v>
      </c>
      <c r="AK185" s="449">
        <v>6.1437898802920304E-2</v>
      </c>
      <c r="AL185" s="404">
        <v>0.49524328039654658</v>
      </c>
      <c r="AM185" s="450">
        <v>0.49078760432936852</v>
      </c>
      <c r="AN185" s="451" t="e">
        <v>#N/A</v>
      </c>
      <c r="AO185" s="452">
        <v>0.12</v>
      </c>
      <c r="AP185" s="380"/>
      <c r="AQ185" s="451">
        <v>-4.1683381700746311</v>
      </c>
      <c r="AR185" s="453">
        <v>-3.5753381700746312</v>
      </c>
      <c r="AS185" s="380"/>
      <c r="AT185" s="454">
        <v>7.4999999999999997E-3</v>
      </c>
      <c r="AU185" s="380"/>
      <c r="AV185" s="451">
        <v>2.5000000000000001E-3</v>
      </c>
      <c r="AW185" s="455" t="e">
        <v>#N/A</v>
      </c>
      <c r="AX185" s="456">
        <v>-8.5000000000000006E-2</v>
      </c>
      <c r="AY185" s="404"/>
      <c r="AZ185" s="432">
        <v>0.85</v>
      </c>
      <c r="BA185" s="432"/>
      <c r="BB185" s="457">
        <v>-0.59299999999999997</v>
      </c>
      <c r="BC185" s="389"/>
      <c r="BD185" s="390" t="e">
        <v>#N/A</v>
      </c>
      <c r="BE185" s="380">
        <v>3.5306672426343675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5">
      <c r="A186" s="459">
        <v>41579</v>
      </c>
      <c r="B186" s="475">
        <v>4.2690000000000001</v>
      </c>
      <c r="C186" s="495">
        <v>-0.53300000000000003</v>
      </c>
      <c r="D186" s="462">
        <v>-0.44632796007493658</v>
      </c>
      <c r="E186" s="462" t="e">
        <v>#N/A</v>
      </c>
      <c r="F186" s="463" t="e">
        <v>#N/A</v>
      </c>
      <c r="G186" s="464" t="e">
        <v>#N/A</v>
      </c>
      <c r="H186" s="464" t="e">
        <v>#N/A</v>
      </c>
      <c r="I186" s="465" t="e">
        <v>#N/A</v>
      </c>
      <c r="J186" s="464" t="e">
        <v>#N/A</v>
      </c>
      <c r="K186" s="464" t="e">
        <v>#N/A</v>
      </c>
      <c r="L186" s="464">
        <v>0.65</v>
      </c>
      <c r="M186" s="463">
        <v>-0.22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3.7360000000000002</v>
      </c>
      <c r="W186" s="437">
        <v>3.8226720399250635</v>
      </c>
      <c r="X186" s="438" t="e">
        <v>#N/A</v>
      </c>
      <c r="Y186" s="399"/>
      <c r="Z186" s="439">
        <v>0.13</v>
      </c>
      <c r="AA186" s="440" t="e">
        <v>#N/A</v>
      </c>
      <c r="AB186" s="480">
        <v>5.6036525783853834</v>
      </c>
      <c r="AC186" s="442">
        <v>5.7336525783853833</v>
      </c>
      <c r="AD186" s="493" t="e">
        <v>#N/A</v>
      </c>
      <c r="AE186" s="444">
        <v>4.5170000000000003</v>
      </c>
      <c r="AF186" s="445">
        <v>4.0490000000000004</v>
      </c>
      <c r="AG186" s="446">
        <v>4.2690000000000001</v>
      </c>
      <c r="AH186" s="447">
        <v>-0.13500000000000001</v>
      </c>
      <c r="AI186" s="448">
        <v>1.5824858872432999</v>
      </c>
      <c r="AJ186" s="449">
        <v>6.0704021639872402E-2</v>
      </c>
      <c r="AK186" s="449">
        <v>6.1465543781154902E-2</v>
      </c>
      <c r="AL186" s="404">
        <v>0.49241009770321703</v>
      </c>
      <c r="AM186" s="450">
        <v>0.48811828511114924</v>
      </c>
      <c r="AN186" s="451" t="e">
        <v>#N/A</v>
      </c>
      <c r="AO186" s="452">
        <v>0.124</v>
      </c>
      <c r="AP186" s="380"/>
      <c r="AQ186" s="451">
        <v>-4.0251574853617598</v>
      </c>
      <c r="AR186" s="453">
        <v>-3.4921574853617598</v>
      </c>
      <c r="AS186" s="380"/>
      <c r="AT186" s="454">
        <v>7.4999999999999997E-3</v>
      </c>
      <c r="AU186" s="380"/>
      <c r="AV186" s="451">
        <v>8.0000000000000002E-3</v>
      </c>
      <c r="AW186" s="455" t="e">
        <v>#N/A</v>
      </c>
      <c r="AX186" s="456">
        <v>0.01</v>
      </c>
      <c r="AY186" s="404"/>
      <c r="AZ186" s="432">
        <v>1.05</v>
      </c>
      <c r="BA186" s="432"/>
      <c r="BB186" s="457">
        <v>-0.53300000000000003</v>
      </c>
      <c r="BC186" s="389"/>
      <c r="BD186" s="390" t="e">
        <v>#N/A</v>
      </c>
      <c r="BE186" s="380">
        <v>3.7413336639953889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5">
      <c r="A187" s="474">
        <v>41609</v>
      </c>
      <c r="B187" s="475">
        <v>4.407</v>
      </c>
      <c r="C187" s="497">
        <v>-0.53300000000000003</v>
      </c>
      <c r="D187" s="462">
        <v>-0.44635214874407936</v>
      </c>
      <c r="E187" s="462" t="e">
        <v>#N/A</v>
      </c>
      <c r="F187" s="463" t="e">
        <v>#N/A</v>
      </c>
      <c r="G187" s="464" t="e">
        <v>#N/A</v>
      </c>
      <c r="H187" s="464" t="e">
        <v>#N/A</v>
      </c>
      <c r="I187" s="465" t="e">
        <v>#N/A</v>
      </c>
      <c r="J187" s="464" t="e">
        <v>#N/A</v>
      </c>
      <c r="K187" s="464" t="e">
        <v>#N/A</v>
      </c>
      <c r="L187" s="464">
        <v>0.98</v>
      </c>
      <c r="M187" s="463">
        <v>-0.22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3.8740000000000001</v>
      </c>
      <c r="W187" s="437">
        <v>3.9606478512559207</v>
      </c>
      <c r="X187" s="438" t="e">
        <v>#N/A</v>
      </c>
      <c r="Y187" s="399"/>
      <c r="Z187" s="439">
        <v>0.13</v>
      </c>
      <c r="AA187" s="440" t="e">
        <v>#N/A</v>
      </c>
      <c r="AB187" s="480">
        <v>5.8122618472386831</v>
      </c>
      <c r="AC187" s="442">
        <v>5.942261847238683</v>
      </c>
      <c r="AD187" s="493" t="e">
        <v>#N/A</v>
      </c>
      <c r="AE187" s="444">
        <v>4.7149999999999999</v>
      </c>
      <c r="AF187" s="445">
        <v>4.1870000000000003</v>
      </c>
      <c r="AG187" s="446">
        <v>4.407</v>
      </c>
      <c r="AH187" s="447">
        <v>-0.13500000000000001</v>
      </c>
      <c r="AI187" s="448">
        <v>1.58292765500781</v>
      </c>
      <c r="AJ187" s="449">
        <v>6.0760117169902803E-2</v>
      </c>
      <c r="AK187" s="449">
        <v>6.1492296986139998E-2</v>
      </c>
      <c r="AL187" s="404">
        <v>0.48967929748047501</v>
      </c>
      <c r="AM187" s="450">
        <v>0.48554679407832763</v>
      </c>
      <c r="AN187" s="451" t="e">
        <v>#N/A</v>
      </c>
      <c r="AO187" s="452">
        <v>0.12</v>
      </c>
      <c r="AP187" s="380"/>
      <c r="AQ187" s="451">
        <v>-4.1632249982089284</v>
      </c>
      <c r="AR187" s="453">
        <v>-3.6302249982089285</v>
      </c>
      <c r="AS187" s="380"/>
      <c r="AT187" s="454">
        <v>7.4999999999999997E-3</v>
      </c>
      <c r="AU187" s="380"/>
      <c r="AV187" s="451">
        <v>8.0000000000000002E-3</v>
      </c>
      <c r="AW187" s="455" t="e">
        <v>#N/A</v>
      </c>
      <c r="AX187" s="456">
        <v>0.01</v>
      </c>
      <c r="AY187" s="404"/>
      <c r="AZ187" s="432">
        <v>1.25</v>
      </c>
      <c r="BA187" s="432"/>
      <c r="BB187" s="457">
        <v>-0.53300000000000003</v>
      </c>
      <c r="BC187" s="389"/>
      <c r="BD187" s="390" t="e">
        <v>#N/A</v>
      </c>
      <c r="BE187" s="380">
        <v>3.879332175461903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5">
      <c r="A188" s="474">
        <v>41640</v>
      </c>
      <c r="B188" s="475">
        <v>4.45</v>
      </c>
      <c r="C188" s="497">
        <v>-0.53300000000000003</v>
      </c>
      <c r="D188" s="462">
        <v>-0.44637756121050831</v>
      </c>
      <c r="E188" s="462" t="e">
        <v>#N/A</v>
      </c>
      <c r="F188" s="463" t="e">
        <v>#N/A</v>
      </c>
      <c r="G188" s="464" t="e">
        <v>#N/A</v>
      </c>
      <c r="H188" s="464" t="e">
        <v>#N/A</v>
      </c>
      <c r="I188" s="465" t="e">
        <v>#N/A</v>
      </c>
      <c r="J188" s="464" t="e">
        <v>#N/A</v>
      </c>
      <c r="K188" s="464" t="e">
        <v>#N/A</v>
      </c>
      <c r="L188" s="464">
        <v>1.6</v>
      </c>
      <c r="M188" s="463">
        <v>-0.22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3.9170000000000003</v>
      </c>
      <c r="W188" s="437">
        <v>4.0036224387894919</v>
      </c>
      <c r="X188" s="438" t="e">
        <v>#N/A</v>
      </c>
      <c r="Y188" s="399"/>
      <c r="Z188" s="439">
        <v>0.13</v>
      </c>
      <c r="AA188" s="440" t="e">
        <v>#N/A</v>
      </c>
      <c r="AB188" s="480">
        <v>5.8784999258387467</v>
      </c>
      <c r="AC188" s="442">
        <v>6.0084999258387466</v>
      </c>
      <c r="AD188" s="493" t="e">
        <v>#N/A</v>
      </c>
      <c r="AE188" s="444">
        <v>4.8280000000000003</v>
      </c>
      <c r="AF188" s="445">
        <v>4.2300000000000004</v>
      </c>
      <c r="AG188" s="446">
        <v>4.45</v>
      </c>
      <c r="AH188" s="447">
        <v>-0.13500000000000001</v>
      </c>
      <c r="AI188" s="448">
        <v>1.58339203925344</v>
      </c>
      <c r="AJ188" s="449">
        <v>6.0818082552032603E-2</v>
      </c>
      <c r="AK188" s="449">
        <v>6.1519941964874203E-2</v>
      </c>
      <c r="AL188" s="404">
        <v>0.48686881440173807</v>
      </c>
      <c r="AM188" s="450">
        <v>0.48290165678055025</v>
      </c>
      <c r="AN188" s="451" t="e">
        <v>#N/A</v>
      </c>
      <c r="AO188" s="452">
        <v>0.12</v>
      </c>
      <c r="AP188" s="380"/>
      <c r="AQ188" s="451">
        <v>-4.2262952620539291</v>
      </c>
      <c r="AR188" s="453">
        <v>-3.6932952620539292</v>
      </c>
      <c r="AS188" s="380"/>
      <c r="AT188" s="454">
        <v>7.4999999999999997E-3</v>
      </c>
      <c r="AU188" s="380"/>
      <c r="AV188" s="451">
        <v>8.0000000000000002E-3</v>
      </c>
      <c r="AW188" s="455" t="e">
        <v>#N/A</v>
      </c>
      <c r="AX188" s="456">
        <v>0.01</v>
      </c>
      <c r="AY188" s="404"/>
      <c r="AZ188" s="432">
        <v>1.25</v>
      </c>
      <c r="BA188" s="432"/>
      <c r="BB188" s="457">
        <v>-0.53300000000000003</v>
      </c>
      <c r="BC188" s="389"/>
      <c r="BD188" s="390" t="e">
        <v>#N/A</v>
      </c>
      <c r="BE188" s="380">
        <v>3.9223306116178152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5">
      <c r="A189" s="474">
        <v>41671</v>
      </c>
      <c r="B189" s="475">
        <v>4.3620000000000001</v>
      </c>
      <c r="C189" s="497">
        <v>-0.53300000000000003</v>
      </c>
      <c r="D189" s="462">
        <v>-0.44640339762945658</v>
      </c>
      <c r="E189" s="462" t="e">
        <v>#N/A</v>
      </c>
      <c r="F189" s="463" t="e">
        <v>#N/A</v>
      </c>
      <c r="G189" s="464" t="e">
        <v>#N/A</v>
      </c>
      <c r="H189" s="464" t="e">
        <v>#N/A</v>
      </c>
      <c r="I189" s="465" t="e">
        <v>#N/A</v>
      </c>
      <c r="J189" s="464" t="e">
        <v>#N/A</v>
      </c>
      <c r="K189" s="464" t="e">
        <v>#N/A</v>
      </c>
      <c r="L189" s="464">
        <v>1.6</v>
      </c>
      <c r="M189" s="463">
        <v>-0.22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3.8290000000000002</v>
      </c>
      <c r="W189" s="437">
        <v>3.9155966023705435</v>
      </c>
      <c r="X189" s="438" t="e">
        <v>#N/A</v>
      </c>
      <c r="Y189" s="399"/>
      <c r="Z189" s="439">
        <v>0.13</v>
      </c>
      <c r="AA189" s="440" t="e">
        <v>#N/A</v>
      </c>
      <c r="AB189" s="480">
        <v>5.74814699853997</v>
      </c>
      <c r="AC189" s="442">
        <v>5.8781469985399699</v>
      </c>
      <c r="AD189" s="493" t="e">
        <v>#N/A</v>
      </c>
      <c r="AE189" s="444">
        <v>4.6100000000000003</v>
      </c>
      <c r="AF189" s="445">
        <v>4.1420000000000003</v>
      </c>
      <c r="AG189" s="446">
        <v>4.3620000000000001</v>
      </c>
      <c r="AH189" s="447">
        <v>-0.13500000000000001</v>
      </c>
      <c r="AI189" s="448">
        <v>1.5838644501675598</v>
      </c>
      <c r="AJ189" s="449">
        <v>6.0876047935277899E-2</v>
      </c>
      <c r="AK189" s="449">
        <v>6.1547586943862004E-2</v>
      </c>
      <c r="AL189" s="404">
        <v>0.48406984867394187</v>
      </c>
      <c r="AM189" s="450">
        <v>0.48026874512192835</v>
      </c>
      <c r="AN189" s="451" t="e">
        <v>#N/A</v>
      </c>
      <c r="AO189" s="452">
        <v>0.13300000000000001</v>
      </c>
      <c r="AP189" s="380"/>
      <c r="AQ189" s="451">
        <v>-4.1383660343478184</v>
      </c>
      <c r="AR189" s="453">
        <v>-3.6053660343478184</v>
      </c>
      <c r="AS189" s="380"/>
      <c r="AT189" s="454">
        <v>7.4999999999999997E-3</v>
      </c>
      <c r="AU189" s="380"/>
      <c r="AV189" s="451">
        <v>8.0000000000000002E-3</v>
      </c>
      <c r="AW189" s="455" t="e">
        <v>#N/A</v>
      </c>
      <c r="AX189" s="456">
        <v>0.01</v>
      </c>
      <c r="AY189" s="404"/>
      <c r="AZ189" s="432">
        <v>1.25</v>
      </c>
      <c r="BA189" s="432"/>
      <c r="BB189" s="457">
        <v>-0.53300000000000003</v>
      </c>
      <c r="BC189" s="389"/>
      <c r="BD189" s="390" t="e">
        <v>#N/A</v>
      </c>
      <c r="BE189" s="380">
        <v>3.8343290216843413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5">
      <c r="A190" s="474">
        <v>41699</v>
      </c>
      <c r="B190" s="475">
        <v>4.2519999999999998</v>
      </c>
      <c r="C190" s="497">
        <v>-0.53300000000000003</v>
      </c>
      <c r="D190" s="462">
        <v>-0.44642709780455414</v>
      </c>
      <c r="E190" s="462" t="e">
        <v>#N/A</v>
      </c>
      <c r="F190" s="463" t="e">
        <v>#N/A</v>
      </c>
      <c r="G190" s="464" t="e">
        <v>#N/A</v>
      </c>
      <c r="H190" s="464" t="e">
        <v>#N/A</v>
      </c>
      <c r="I190" s="465" t="e">
        <v>#N/A</v>
      </c>
      <c r="J190" s="464" t="e">
        <v>#N/A</v>
      </c>
      <c r="K190" s="464" t="e">
        <v>#N/A</v>
      </c>
      <c r="L190" s="464">
        <v>0.64</v>
      </c>
      <c r="M190" s="463">
        <v>-0.22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3.7189999999999999</v>
      </c>
      <c r="W190" s="437">
        <v>3.8055729021954456</v>
      </c>
      <c r="X190" s="438" t="e">
        <v>#N/A</v>
      </c>
      <c r="Y190" s="399"/>
      <c r="Z190" s="439">
        <v>0.13</v>
      </c>
      <c r="AA190" s="440" t="e">
        <v>#N/A</v>
      </c>
      <c r="AB190" s="480">
        <v>5.5845419032912362</v>
      </c>
      <c r="AC190" s="442">
        <v>5.7145419032912361</v>
      </c>
      <c r="AD190" s="493" t="e">
        <v>#N/A</v>
      </c>
      <c r="AE190" s="444">
        <v>4.32</v>
      </c>
      <c r="AF190" s="445">
        <v>4.032</v>
      </c>
      <c r="AG190" s="446">
        <v>4.2519999999999998</v>
      </c>
      <c r="AH190" s="447">
        <v>-0.13500000000000001</v>
      </c>
      <c r="AI190" s="448">
        <v>1.58429804848584</v>
      </c>
      <c r="AJ190" s="449">
        <v>6.09284037662658E-2</v>
      </c>
      <c r="AK190" s="449">
        <v>6.1572556602520506E-2</v>
      </c>
      <c r="AL190" s="404">
        <v>0.48155163934432915</v>
      </c>
      <c r="AM190" s="450">
        <v>0.47790110402053354</v>
      </c>
      <c r="AN190" s="451" t="e">
        <v>#N/A</v>
      </c>
      <c r="AO190" s="452">
        <v>0.12</v>
      </c>
      <c r="AP190" s="380"/>
      <c r="AQ190" s="451">
        <v>-4.0234303944562324</v>
      </c>
      <c r="AR190" s="453">
        <v>-3.4904303944562325</v>
      </c>
      <c r="AS190" s="380"/>
      <c r="AT190" s="454">
        <v>7.4999999999999997E-3</v>
      </c>
      <c r="AU190" s="380"/>
      <c r="AV190" s="451">
        <v>8.0000000000000002E-3</v>
      </c>
      <c r="AW190" s="455" t="e">
        <v>#N/A</v>
      </c>
      <c r="AX190" s="456">
        <v>0.01</v>
      </c>
      <c r="AY190" s="404"/>
      <c r="AZ190" s="432">
        <v>1</v>
      </c>
      <c r="BA190" s="432"/>
      <c r="BB190" s="457">
        <v>-0.53300000000000003</v>
      </c>
      <c r="BC190" s="389"/>
      <c r="BD190" s="390" t="e">
        <v>#N/A</v>
      </c>
      <c r="BE190" s="380">
        <v>3.7243275632120274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5">
      <c r="A191" s="474">
        <v>41730</v>
      </c>
      <c r="B191" s="475">
        <v>4.0670000000000002</v>
      </c>
      <c r="C191" s="481">
        <v>-0.63300000000000001</v>
      </c>
      <c r="D191" s="462">
        <v>-0.54645373996113245</v>
      </c>
      <c r="E191" s="462">
        <v>-0.56642595381625593</v>
      </c>
      <c r="F191" s="463" t="e">
        <v>#N/A</v>
      </c>
      <c r="G191" s="464" t="e">
        <v>#N/A</v>
      </c>
      <c r="H191" s="464" t="e">
        <v>#N/A</v>
      </c>
      <c r="I191" s="465" t="e">
        <v>#N/A</v>
      </c>
      <c r="J191" s="464" t="e">
        <v>#N/A</v>
      </c>
      <c r="K191" s="464" t="e">
        <v>#N/A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3.4340000000000002</v>
      </c>
      <c r="W191" s="437">
        <v>3.5205462600388677</v>
      </c>
      <c r="X191" s="438">
        <v>3.5005740461837442</v>
      </c>
      <c r="Y191" s="399"/>
      <c r="Z191" s="439">
        <v>0.13</v>
      </c>
      <c r="AA191" s="440">
        <v>0.1</v>
      </c>
      <c r="AB191" s="480">
        <v>5.158166277774634</v>
      </c>
      <c r="AC191" s="442">
        <v>5.2881662777746339</v>
      </c>
      <c r="AD191" s="485">
        <v>5.2581662777746336</v>
      </c>
      <c r="AE191" s="444">
        <v>3.8170000000000002</v>
      </c>
      <c r="AF191" s="445">
        <v>3.6970000000000001</v>
      </c>
      <c r="AG191" s="446">
        <v>4.0670000000000002</v>
      </c>
      <c r="AH191" s="447">
        <v>-0.19500000000000001</v>
      </c>
      <c r="AI191" s="448">
        <v>1.5847857543284198</v>
      </c>
      <c r="AJ191" s="449">
        <v>6.0986369151635203E-2</v>
      </c>
      <c r="AK191" s="449">
        <v>6.1600201581990997E-2</v>
      </c>
      <c r="AL191" s="404">
        <v>0.47877455809245356</v>
      </c>
      <c r="AM191" s="450">
        <v>0.47529134252055066</v>
      </c>
      <c r="AN191" s="451" t="e">
        <v>#N/A</v>
      </c>
      <c r="AO191" s="452">
        <v>0.124</v>
      </c>
      <c r="AP191" s="380"/>
      <c r="AQ191" s="451">
        <v>-4.1284537809215163</v>
      </c>
      <c r="AR191" s="453">
        <v>-3.4954537809215163</v>
      </c>
      <c r="AS191" s="380"/>
      <c r="AT191" s="454">
        <v>7.4999999999999997E-3</v>
      </c>
      <c r="AU191" s="380"/>
      <c r="AV191" s="451">
        <v>2.5000000000000001E-3</v>
      </c>
      <c r="AW191" s="455" t="e">
        <v>#N/A</v>
      </c>
      <c r="AX191" s="456">
        <v>-8.5000000000000006E-2</v>
      </c>
      <c r="AY191" s="404"/>
      <c r="AZ191" s="432">
        <v>0.65</v>
      </c>
      <c r="BA191" s="432"/>
      <c r="BB191" s="457">
        <v>-0.63300000000000001</v>
      </c>
      <c r="BC191" s="389"/>
      <c r="BD191" s="390" t="e">
        <v>#N/A</v>
      </c>
      <c r="BE191" s="380">
        <v>3.4356643511545939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5">
      <c r="A192" s="474">
        <v>41760</v>
      </c>
      <c r="B192" s="475">
        <v>4.0670000000000002</v>
      </c>
      <c r="C192" s="486">
        <v>-0.63300000000000001</v>
      </c>
      <c r="D192" s="462">
        <v>-0.54647992520547151</v>
      </c>
      <c r="E192" s="462">
        <v>-0.56644609631190113</v>
      </c>
      <c r="F192" s="463" t="e">
        <v>#N/A</v>
      </c>
      <c r="G192" s="464" t="e">
        <v>#N/A</v>
      </c>
      <c r="H192" s="464" t="e">
        <v>#N/A</v>
      </c>
      <c r="I192" s="465" t="e">
        <v>#N/A</v>
      </c>
      <c r="J192" s="464" t="e">
        <v>#N/A</v>
      </c>
      <c r="K192" s="464" t="e">
        <v>#N/A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3.4340000000000002</v>
      </c>
      <c r="W192" s="437">
        <v>3.5205200747945287</v>
      </c>
      <c r="X192" s="438">
        <v>3.500553903688099</v>
      </c>
      <c r="Y192" s="399"/>
      <c r="Z192" s="439">
        <v>0.13</v>
      </c>
      <c r="AA192" s="440">
        <v>0.1</v>
      </c>
      <c r="AB192" s="480">
        <v>5.1597273934422248</v>
      </c>
      <c r="AC192" s="442">
        <v>5.2897273934422246</v>
      </c>
      <c r="AD192" s="485">
        <v>5.2597273934422244</v>
      </c>
      <c r="AE192" s="444">
        <v>3.9670000000000001</v>
      </c>
      <c r="AF192" s="445">
        <v>3.6970000000000001</v>
      </c>
      <c r="AG192" s="446">
        <v>4.0670000000000002</v>
      </c>
      <c r="AH192" s="447">
        <v>-0.19500000000000001</v>
      </c>
      <c r="AI192" s="448">
        <v>1.5852653887057599</v>
      </c>
      <c r="AJ192" s="449">
        <v>6.1042464686926298E-2</v>
      </c>
      <c r="AK192" s="449">
        <v>6.1626954788172497E-2</v>
      </c>
      <c r="AL192" s="404">
        <v>0.47609799017254811</v>
      </c>
      <c r="AM192" s="450">
        <v>0.47277728981014294</v>
      </c>
      <c r="AN192" s="451" t="e">
        <v>#N/A</v>
      </c>
      <c r="AO192" s="452">
        <v>0.12</v>
      </c>
      <c r="AP192" s="380"/>
      <c r="AQ192" s="451">
        <v>-4.128473914997854</v>
      </c>
      <c r="AR192" s="453">
        <v>-3.495473914997854</v>
      </c>
      <c r="AS192" s="380"/>
      <c r="AT192" s="454">
        <v>7.4999999999999997E-3</v>
      </c>
      <c r="AU192" s="380"/>
      <c r="AV192" s="451">
        <v>2.5000000000000001E-3</v>
      </c>
      <c r="AW192" s="455" t="e">
        <v>#N/A</v>
      </c>
      <c r="AX192" s="456">
        <v>-8.5000000000000006E-2</v>
      </c>
      <c r="AY192" s="404"/>
      <c r="AZ192" s="432">
        <v>0.7</v>
      </c>
      <c r="BA192" s="432"/>
      <c r="BB192" s="457">
        <v>-0.63300000000000001</v>
      </c>
      <c r="BC192" s="389"/>
      <c r="BD192" s="390" t="e">
        <v>#N/A</v>
      </c>
      <c r="BE192" s="380">
        <v>3.4356638475922026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5">
      <c r="A193" s="474">
        <v>41791</v>
      </c>
      <c r="B193" s="475">
        <v>4.1070000000000002</v>
      </c>
      <c r="C193" s="486">
        <v>-0.63300000000000001</v>
      </c>
      <c r="D193" s="462">
        <v>-0.54650739880348054</v>
      </c>
      <c r="E193" s="462">
        <v>-0.56646722984883136</v>
      </c>
      <c r="F193" s="463" t="e">
        <v>#N/A</v>
      </c>
      <c r="G193" s="464" t="e">
        <v>#N/A</v>
      </c>
      <c r="H193" s="464" t="e">
        <v>#N/A</v>
      </c>
      <c r="I193" s="465" t="e">
        <v>#N/A</v>
      </c>
      <c r="J193" s="464" t="e">
        <v>#N/A</v>
      </c>
      <c r="K193" s="464" t="e">
        <v>#N/A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3.4740000000000002</v>
      </c>
      <c r="W193" s="437">
        <v>3.5604926011965197</v>
      </c>
      <c r="X193" s="438">
        <v>3.5405327701511689</v>
      </c>
      <c r="Y193" s="399"/>
      <c r="Z193" s="439">
        <v>0.13</v>
      </c>
      <c r="AA193" s="440">
        <v>0.1</v>
      </c>
      <c r="AB193" s="480">
        <v>5.2214870838937566</v>
      </c>
      <c r="AC193" s="442">
        <v>5.3514870838937565</v>
      </c>
      <c r="AD193" s="485">
        <v>5.3214870838937562</v>
      </c>
      <c r="AE193" s="444">
        <v>4.0070000000000006</v>
      </c>
      <c r="AF193" s="445">
        <v>3.7370000000000001</v>
      </c>
      <c r="AG193" s="446">
        <v>4.1070000000000002</v>
      </c>
      <c r="AH193" s="447">
        <v>-0.19500000000000001</v>
      </c>
      <c r="AI193" s="448">
        <v>1.5857689340197498</v>
      </c>
      <c r="AJ193" s="449">
        <v>6.1100430074491702E-2</v>
      </c>
      <c r="AK193" s="449">
        <v>6.1654599768142103E-2</v>
      </c>
      <c r="AL193" s="404">
        <v>0.47334348452347436</v>
      </c>
      <c r="AM193" s="450">
        <v>0.47019130097593753</v>
      </c>
      <c r="AN193" s="451" t="e">
        <v>#N/A</v>
      </c>
      <c r="AO193" s="452">
        <v>0.124</v>
      </c>
      <c r="AP193" s="380"/>
      <c r="AQ193" s="451">
        <v>-4.1634950397012345</v>
      </c>
      <c r="AR193" s="453">
        <v>-3.5304950397012345</v>
      </c>
      <c r="AS193" s="380"/>
      <c r="AT193" s="454">
        <v>7.4999999999999997E-3</v>
      </c>
      <c r="AU193" s="380"/>
      <c r="AV193" s="451">
        <v>2.5000000000000001E-3</v>
      </c>
      <c r="AW193" s="455" t="e">
        <v>#N/A</v>
      </c>
      <c r="AX193" s="456">
        <v>-8.5000000000000006E-2</v>
      </c>
      <c r="AY193" s="404"/>
      <c r="AZ193" s="432">
        <v>0.7</v>
      </c>
      <c r="BA193" s="432"/>
      <c r="BB193" s="457">
        <v>-0.63300000000000001</v>
      </c>
      <c r="BC193" s="389"/>
      <c r="BD193" s="390" t="e">
        <v>#N/A</v>
      </c>
      <c r="BE193" s="380">
        <v>3.4756633192537794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5">
      <c r="A194" s="474">
        <v>41821</v>
      </c>
      <c r="B194" s="475">
        <v>4.1520000000000001</v>
      </c>
      <c r="C194" s="486">
        <v>-0.63300000000000001</v>
      </c>
      <c r="D194" s="462">
        <v>-0.54653438786012831</v>
      </c>
      <c r="E194" s="462">
        <v>-0.56648799066163713</v>
      </c>
      <c r="F194" s="463" t="e">
        <v>#N/A</v>
      </c>
      <c r="G194" s="464" t="e">
        <v>#N/A</v>
      </c>
      <c r="H194" s="464" t="e">
        <v>#N/A</v>
      </c>
      <c r="I194" s="465" t="e">
        <v>#N/A</v>
      </c>
      <c r="J194" s="464" t="e">
        <v>#N/A</v>
      </c>
      <c r="K194" s="464" t="e">
        <v>#N/A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3.5190000000000001</v>
      </c>
      <c r="W194" s="437">
        <v>3.6054656121398718</v>
      </c>
      <c r="X194" s="438">
        <v>3.585512009338363</v>
      </c>
      <c r="Y194" s="399"/>
      <c r="Z194" s="439">
        <v>0.13</v>
      </c>
      <c r="AA194" s="440">
        <v>0.1</v>
      </c>
      <c r="AB194" s="480">
        <v>5.2907738542342866</v>
      </c>
      <c r="AC194" s="442">
        <v>5.4207738542342865</v>
      </c>
      <c r="AD194" s="485">
        <v>5.3907738542342862</v>
      </c>
      <c r="AE194" s="444">
        <v>4.0520000000000005</v>
      </c>
      <c r="AF194" s="445">
        <v>3.782</v>
      </c>
      <c r="AG194" s="446">
        <v>4.1520000000000001</v>
      </c>
      <c r="AH194" s="447">
        <v>-0.19500000000000001</v>
      </c>
      <c r="AI194" s="448">
        <v>1.58626391007474</v>
      </c>
      <c r="AJ194" s="449">
        <v>6.1156525611907299E-2</v>
      </c>
      <c r="AK194" s="449">
        <v>6.1681352974806404E-2</v>
      </c>
      <c r="AL194" s="404">
        <v>0.47068873832117797</v>
      </c>
      <c r="AM194" s="450">
        <v>0.46770017444092632</v>
      </c>
      <c r="AN194" s="451" t="e">
        <v>#N/A</v>
      </c>
      <c r="AO194" s="452">
        <v>0.12</v>
      </c>
      <c r="AP194" s="380"/>
      <c r="AQ194" s="451">
        <v>-4.2035157918362831</v>
      </c>
      <c r="AR194" s="453">
        <v>-3.5705157918362831</v>
      </c>
      <c r="AS194" s="380"/>
      <c r="AT194" s="454">
        <v>7.4999999999999997E-3</v>
      </c>
      <c r="AU194" s="380"/>
      <c r="AV194" s="451">
        <v>2.5000000000000001E-3</v>
      </c>
      <c r="AW194" s="455" t="e">
        <v>#N/A</v>
      </c>
      <c r="AX194" s="456">
        <v>-8.5000000000000006E-2</v>
      </c>
      <c r="AY194" s="404"/>
      <c r="AZ194" s="432">
        <v>0.75</v>
      </c>
      <c r="BA194" s="432"/>
      <c r="BB194" s="457">
        <v>-0.63300000000000001</v>
      </c>
      <c r="BC194" s="389"/>
      <c r="BD194" s="390" t="e">
        <v>#N/A</v>
      </c>
      <c r="BE194" s="380">
        <v>3.5206628002334592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5">
      <c r="A195" s="503">
        <v>41852</v>
      </c>
      <c r="B195" s="475">
        <v>4.202</v>
      </c>
      <c r="C195" s="486">
        <v>-0.63300000000000001</v>
      </c>
      <c r="D195" s="504">
        <v>-0.54656269121704826</v>
      </c>
      <c r="E195" s="504">
        <v>-0.56650976247465268</v>
      </c>
      <c r="F195" s="463" t="e">
        <v>#N/A</v>
      </c>
      <c r="G195" s="464" t="e">
        <v>#N/A</v>
      </c>
      <c r="H195" s="464" t="e">
        <v>#N/A</v>
      </c>
      <c r="I195" s="465" t="e">
        <v>#N/A</v>
      </c>
      <c r="J195" s="464" t="e">
        <v>#N/A</v>
      </c>
      <c r="K195" s="464" t="e">
        <v>#N/A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3.569</v>
      </c>
      <c r="W195" s="509">
        <v>3.6554373087829517</v>
      </c>
      <c r="X195" s="510">
        <v>3.6354902375253473</v>
      </c>
      <c r="Y195" s="511"/>
      <c r="Z195" s="439">
        <v>0.13</v>
      </c>
      <c r="AA195" s="512">
        <v>0.1</v>
      </c>
      <c r="AB195" s="513">
        <v>5.3677052945395305</v>
      </c>
      <c r="AC195" s="514">
        <v>5.4977052945395304</v>
      </c>
      <c r="AD195" s="515">
        <v>5.4677052945395301</v>
      </c>
      <c r="AE195" s="516">
        <v>4.1020000000000003</v>
      </c>
      <c r="AF195" s="517">
        <v>3.8319999999999999</v>
      </c>
      <c r="AG195" s="518">
        <v>4.202</v>
      </c>
      <c r="AH195" s="447">
        <v>-0.19500000000000001</v>
      </c>
      <c r="AI195" s="448">
        <v>1.5867833222851497</v>
      </c>
      <c r="AJ195" s="449">
        <v>6.12144910016683E-2</v>
      </c>
      <c r="AK195" s="449">
        <v>6.1708997955275596E-2</v>
      </c>
      <c r="AL195" s="519">
        <v>0.46795675480542281</v>
      </c>
      <c r="AM195" s="520">
        <v>0.46513779383357939</v>
      </c>
      <c r="AN195" s="451" t="e">
        <v>#N/A</v>
      </c>
      <c r="AO195" s="521">
        <v>0.12</v>
      </c>
      <c r="AP195" s="522"/>
      <c r="AQ195" s="523">
        <v>-4.2485375545489585</v>
      </c>
      <c r="AR195" s="524">
        <v>-3.6155375545489585</v>
      </c>
      <c r="AS195" s="522"/>
      <c r="AT195" s="525">
        <v>7.4999999999999997E-3</v>
      </c>
      <c r="AU195" s="522"/>
      <c r="AV195" s="451">
        <v>2.5000000000000001E-3</v>
      </c>
      <c r="AW195" s="455" t="e">
        <v>#N/A</v>
      </c>
      <c r="AX195" s="456">
        <v>-8.5000000000000006E-2</v>
      </c>
      <c r="AY195" s="519"/>
      <c r="AZ195" s="432">
        <v>0.8</v>
      </c>
      <c r="BA195" s="526"/>
      <c r="BB195" s="527">
        <v>-0.63300000000000001</v>
      </c>
      <c r="BC195" s="389"/>
      <c r="BD195" s="390" t="e">
        <v>#N/A</v>
      </c>
      <c r="BE195" s="380">
        <v>3.5706622559381338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5">
      <c r="A196" s="503">
        <v>41883</v>
      </c>
      <c r="B196" s="475">
        <v>4.1920000000000002</v>
      </c>
      <c r="C196" s="486">
        <v>-0.63300000000000001</v>
      </c>
      <c r="D196" s="504">
        <v>-0.54659141559496405</v>
      </c>
      <c r="E196" s="504">
        <v>-0.56653185814997231</v>
      </c>
      <c r="F196" s="463" t="e">
        <v>#N/A</v>
      </c>
      <c r="G196" s="464" t="e">
        <v>#N/A</v>
      </c>
      <c r="H196" s="464" t="e">
        <v>#N/A</v>
      </c>
      <c r="I196" s="465" t="e">
        <v>#N/A</v>
      </c>
      <c r="J196" s="464" t="e">
        <v>#N/A</v>
      </c>
      <c r="K196" s="464" t="e">
        <v>#N/A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3.5590000000000002</v>
      </c>
      <c r="W196" s="509">
        <v>3.6454085844050361</v>
      </c>
      <c r="X196" s="510">
        <v>3.6254681418500279</v>
      </c>
      <c r="Y196" s="511"/>
      <c r="Z196" s="439">
        <v>0.13</v>
      </c>
      <c r="AA196" s="512">
        <v>0.1</v>
      </c>
      <c r="AB196" s="513">
        <v>5.354444852738875</v>
      </c>
      <c r="AC196" s="514">
        <v>5.4844448527388749</v>
      </c>
      <c r="AD196" s="515">
        <v>5.4544448527388747</v>
      </c>
      <c r="AE196" s="516">
        <v>4.0920000000000005</v>
      </c>
      <c r="AF196" s="517">
        <v>3.8220000000000001</v>
      </c>
      <c r="AG196" s="518">
        <v>4.1920000000000002</v>
      </c>
      <c r="AH196" s="447">
        <v>-0.19500000000000001</v>
      </c>
      <c r="AI196" s="448">
        <v>1.58731080880901</v>
      </c>
      <c r="AJ196" s="449">
        <v>6.1272456392544902E-2</v>
      </c>
      <c r="AK196" s="449">
        <v>6.1736642935998502E-2</v>
      </c>
      <c r="AL196" s="519">
        <v>0.46523619586431453</v>
      </c>
      <c r="AM196" s="520">
        <v>0.46258734799837897</v>
      </c>
      <c r="AN196" s="451" t="e">
        <v>#N/A</v>
      </c>
      <c r="AO196" s="521">
        <v>0.124</v>
      </c>
      <c r="AP196" s="522"/>
      <c r="AQ196" s="523">
        <v>-4.2385596409885657</v>
      </c>
      <c r="AR196" s="524">
        <v>-3.6055596409885657</v>
      </c>
      <c r="AS196" s="522"/>
      <c r="AT196" s="525">
        <v>7.4999999999999997E-3</v>
      </c>
      <c r="AU196" s="522"/>
      <c r="AV196" s="451">
        <v>2.5000000000000001E-3</v>
      </c>
      <c r="AW196" s="455" t="e">
        <v>#N/A</v>
      </c>
      <c r="AX196" s="456">
        <v>-8.5000000000000006E-2</v>
      </c>
      <c r="AY196" s="519"/>
      <c r="AZ196" s="432">
        <v>0.8</v>
      </c>
      <c r="BA196" s="526"/>
      <c r="BB196" s="527">
        <v>-0.63300000000000001</v>
      </c>
      <c r="BC196" s="389"/>
      <c r="BD196" s="390" t="e">
        <v>#N/A</v>
      </c>
      <c r="BE196" s="380">
        <v>3.5606617035462507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5">
      <c r="A197" s="503">
        <v>41913</v>
      </c>
      <c r="B197" s="475">
        <v>4.2120000000000006</v>
      </c>
      <c r="C197" s="486">
        <v>-0.63300000000000001</v>
      </c>
      <c r="D197" s="504">
        <v>-0.54661961382174784</v>
      </c>
      <c r="E197" s="504">
        <v>-0.56655354909365219</v>
      </c>
      <c r="F197" s="463" t="e">
        <v>#N/A</v>
      </c>
      <c r="G197" s="464" t="e">
        <v>#N/A</v>
      </c>
      <c r="H197" s="464" t="e">
        <v>#N/A</v>
      </c>
      <c r="I197" s="465" t="e">
        <v>#N/A</v>
      </c>
      <c r="J197" s="464" t="e">
        <v>#N/A</v>
      </c>
      <c r="K197" s="464" t="e">
        <v>#N/A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3.5790000000000006</v>
      </c>
      <c r="W197" s="509">
        <v>3.6653803861782528</v>
      </c>
      <c r="X197" s="510">
        <v>3.6454464509063484</v>
      </c>
      <c r="Y197" s="511"/>
      <c r="Z197" s="439">
        <v>0.13</v>
      </c>
      <c r="AA197" s="512">
        <v>0.1</v>
      </c>
      <c r="AB197" s="513">
        <v>5.3862921964701851</v>
      </c>
      <c r="AC197" s="514">
        <v>5.516292196470185</v>
      </c>
      <c r="AD197" s="515">
        <v>5.4862921964701847</v>
      </c>
      <c r="AE197" s="516">
        <v>4.112000000000001</v>
      </c>
      <c r="AF197" s="517">
        <v>3.8420000000000005</v>
      </c>
      <c r="AG197" s="518">
        <v>4.2120000000000006</v>
      </c>
      <c r="AH197" s="447">
        <v>-0.19500000000000001</v>
      </c>
      <c r="AI197" s="448">
        <v>1.58782897447305</v>
      </c>
      <c r="AJ197" s="449">
        <v>6.1328551933165006E-2</v>
      </c>
      <c r="AK197" s="449">
        <v>6.1763396143391401E-2</v>
      </c>
      <c r="AL197" s="519">
        <v>0.46261426090771463</v>
      </c>
      <c r="AM197" s="520">
        <v>0.46013049829222097</v>
      </c>
      <c r="AN197" s="451" t="e">
        <v>#N/A</v>
      </c>
      <c r="AO197" s="521">
        <v>0.12</v>
      </c>
      <c r="AP197" s="522"/>
      <c r="AQ197" s="523">
        <v>-4.2585813228657079</v>
      </c>
      <c r="AR197" s="524">
        <v>-3.6255813228657079</v>
      </c>
      <c r="AS197" s="522"/>
      <c r="AT197" s="525">
        <v>7.4999999999999997E-3</v>
      </c>
      <c r="AU197" s="522"/>
      <c r="AV197" s="451">
        <v>2.5000000000000001E-3</v>
      </c>
      <c r="AW197" s="455" t="e">
        <v>#N/A</v>
      </c>
      <c r="AX197" s="456">
        <v>-8.5000000000000006E-2</v>
      </c>
      <c r="AY197" s="519"/>
      <c r="AZ197" s="432">
        <v>0.85</v>
      </c>
      <c r="BA197" s="526"/>
      <c r="BB197" s="527">
        <v>-0.63300000000000001</v>
      </c>
      <c r="BC197" s="389"/>
      <c r="BD197" s="390" t="e">
        <v>#N/A</v>
      </c>
      <c r="BE197" s="380">
        <v>3.5806611612726593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5">
      <c r="A198" s="532">
        <v>41944</v>
      </c>
      <c r="B198" s="475">
        <v>4.359</v>
      </c>
      <c r="C198" s="495">
        <v>-0.59299999999999997</v>
      </c>
      <c r="D198" s="504">
        <v>-0.5066491653327243</v>
      </c>
      <c r="E198" s="504" t="e">
        <v>#N/A</v>
      </c>
      <c r="F198" s="463" t="e">
        <v>#N/A</v>
      </c>
      <c r="G198" s="464" t="e">
        <v>#N/A</v>
      </c>
      <c r="H198" s="464" t="e">
        <v>#N/A</v>
      </c>
      <c r="I198" s="465" t="e">
        <v>#N/A</v>
      </c>
      <c r="J198" s="464" t="e">
        <v>#N/A</v>
      </c>
      <c r="K198" s="464" t="e">
        <v>#N/A</v>
      </c>
      <c r="L198" s="464">
        <v>0.65</v>
      </c>
      <c r="M198" s="463">
        <v>-0.22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3.766</v>
      </c>
      <c r="W198" s="509">
        <v>3.8523508346672757</v>
      </c>
      <c r="X198" s="510" t="e">
        <v>#N/A</v>
      </c>
      <c r="Y198" s="511"/>
      <c r="Z198" s="439">
        <v>0.13</v>
      </c>
      <c r="AA198" s="440" t="e">
        <v>#N/A</v>
      </c>
      <c r="AB198" s="513">
        <v>5.6696614675056152</v>
      </c>
      <c r="AC198" s="514">
        <v>5.7996614675056151</v>
      </c>
      <c r="AD198" s="493" t="e">
        <v>#N/A</v>
      </c>
      <c r="AE198" s="516">
        <v>4.6070000000000002</v>
      </c>
      <c r="AF198" s="517">
        <v>4.1390000000000002</v>
      </c>
      <c r="AG198" s="518">
        <v>4.359</v>
      </c>
      <c r="AH198" s="447">
        <v>-0.13500000000000001</v>
      </c>
      <c r="AI198" s="448">
        <v>1.5883723710198099</v>
      </c>
      <c r="AJ198" s="449">
        <v>6.1386517326237101E-2</v>
      </c>
      <c r="AK198" s="449">
        <v>6.17910411246139E-2</v>
      </c>
      <c r="AL198" s="519">
        <v>0.45991613988175617</v>
      </c>
      <c r="AM198" s="520">
        <v>0.4576034136646599</v>
      </c>
      <c r="AN198" s="451" t="e">
        <v>#N/A</v>
      </c>
      <c r="AO198" s="521">
        <v>0.124</v>
      </c>
      <c r="AP198" s="522"/>
      <c r="AQ198" s="523">
        <v>-4.1332921998173715</v>
      </c>
      <c r="AR198" s="524">
        <v>-3.5402921998173715</v>
      </c>
      <c r="AS198" s="522"/>
      <c r="AT198" s="525">
        <v>7.4999999999999997E-3</v>
      </c>
      <c r="AU198" s="522"/>
      <c r="AV198" s="451">
        <v>8.0000000000000002E-3</v>
      </c>
      <c r="AW198" s="455" t="e">
        <v>#N/A</v>
      </c>
      <c r="AX198" s="456">
        <v>0.01</v>
      </c>
      <c r="AY198" s="519"/>
      <c r="AZ198" s="432">
        <v>1.05</v>
      </c>
      <c r="BA198" s="526"/>
      <c r="BB198" s="527">
        <v>-0.59299999999999997</v>
      </c>
      <c r="BC198" s="389"/>
      <c r="BD198" s="390" t="e">
        <v>#N/A</v>
      </c>
      <c r="BE198" s="380">
        <v>3.7713138975179863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5">
      <c r="A199" s="503">
        <v>41974</v>
      </c>
      <c r="B199" s="475">
        <v>4.4969999999999999</v>
      </c>
      <c r="C199" s="497">
        <v>-0.59299999999999997</v>
      </c>
      <c r="D199" s="504">
        <v>-0.50667816314585368</v>
      </c>
      <c r="E199" s="504" t="e">
        <v>#N/A</v>
      </c>
      <c r="F199" s="463" t="e">
        <v>#N/A</v>
      </c>
      <c r="G199" s="464" t="e">
        <v>#N/A</v>
      </c>
      <c r="H199" s="464" t="e">
        <v>#N/A</v>
      </c>
      <c r="I199" s="465" t="e">
        <v>#N/A</v>
      </c>
      <c r="J199" s="464" t="e">
        <v>#N/A</v>
      </c>
      <c r="K199" s="464" t="e">
        <v>#N/A</v>
      </c>
      <c r="L199" s="464">
        <v>0.98</v>
      </c>
      <c r="M199" s="463">
        <v>-0.22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3.9039999999999999</v>
      </c>
      <c r="W199" s="534">
        <v>3.9903218368541462</v>
      </c>
      <c r="X199" s="535" t="e">
        <v>#N/A</v>
      </c>
      <c r="Y199" s="536"/>
      <c r="Z199" s="439">
        <v>0.13</v>
      </c>
      <c r="AA199" s="440" t="e">
        <v>#N/A</v>
      </c>
      <c r="AB199" s="513">
        <v>5.8793929612217948</v>
      </c>
      <c r="AC199" s="537">
        <v>6.0093929612217947</v>
      </c>
      <c r="AD199" s="493" t="e">
        <v>#N/A</v>
      </c>
      <c r="AE199" s="538">
        <v>4.8049999999999997</v>
      </c>
      <c r="AF199" s="539">
        <v>4.2770000000000001</v>
      </c>
      <c r="AG199" s="540">
        <v>4.4969999999999999</v>
      </c>
      <c r="AH199" s="447">
        <v>-0.13500000000000001</v>
      </c>
      <c r="AI199" s="448">
        <v>1.5889059477701899</v>
      </c>
      <c r="AJ199" s="449">
        <v>6.1442612868981804E-2</v>
      </c>
      <c r="AK199" s="449">
        <v>6.1817794332489608E-2</v>
      </c>
      <c r="AL199" s="519">
        <v>0.45731589111449211</v>
      </c>
      <c r="AM199" s="520">
        <v>0.45516909258433774</v>
      </c>
      <c r="AN199" s="451" t="e">
        <v>#N/A</v>
      </c>
      <c r="AO199" s="541">
        <v>0.12</v>
      </c>
      <c r="AP199" s="542"/>
      <c r="AQ199" s="543">
        <v>-4.2713619313893112</v>
      </c>
      <c r="AR199" s="544">
        <v>-3.6783619313893112</v>
      </c>
      <c r="AS199" s="522"/>
      <c r="AT199" s="525">
        <v>7.4999999999999997E-3</v>
      </c>
      <c r="AU199" s="522"/>
      <c r="AV199" s="451">
        <v>8.0000000000000002E-3</v>
      </c>
      <c r="AW199" s="455" t="e">
        <v>#N/A</v>
      </c>
      <c r="AX199" s="456">
        <v>0.01</v>
      </c>
      <c r="AY199" s="519"/>
      <c r="AZ199" s="432">
        <v>1.25</v>
      </c>
      <c r="BA199" s="526"/>
      <c r="BB199" s="527">
        <v>-0.59299999999999997</v>
      </c>
      <c r="BC199" s="389"/>
      <c r="BD199" s="390" t="e">
        <v>#N/A</v>
      </c>
      <c r="BE199" s="380">
        <v>3.9093121130371782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5">
      <c r="A200" s="545">
        <v>42005</v>
      </c>
      <c r="B200" s="475">
        <v>4.54</v>
      </c>
      <c r="C200" s="497">
        <v>-0.59299999999999997</v>
      </c>
      <c r="D200" s="504">
        <v>-0.50670853999056487</v>
      </c>
      <c r="E200" s="504" t="e">
        <v>#N/A</v>
      </c>
      <c r="F200" s="463" t="e">
        <v>#N/A</v>
      </c>
      <c r="G200" s="464" t="e">
        <v>#N/A</v>
      </c>
      <c r="H200" s="464" t="e">
        <v>#N/A</v>
      </c>
      <c r="I200" s="465">
        <v>0</v>
      </c>
      <c r="J200" s="464" t="e">
        <v>#N/A</v>
      </c>
      <c r="K200" s="464" t="e">
        <v>#N/A</v>
      </c>
      <c r="L200" s="464">
        <v>1.6</v>
      </c>
      <c r="M200" s="463">
        <v>-0.22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3.9470000000000001</v>
      </c>
      <c r="W200" s="534">
        <v>4.0332914600094352</v>
      </c>
      <c r="X200" s="535" t="e">
        <v>#N/A</v>
      </c>
      <c r="Y200" s="536"/>
      <c r="Z200" s="439">
        <v>0.13</v>
      </c>
      <c r="AA200" s="440" t="e">
        <v>#N/A</v>
      </c>
      <c r="AB200" s="513">
        <v>5.9462431154125941</v>
      </c>
      <c r="AC200" s="537">
        <v>6.076243115412594</v>
      </c>
      <c r="AD200" s="493" t="e">
        <v>#N/A</v>
      </c>
      <c r="AE200" s="538">
        <v>4.9180000000000001</v>
      </c>
      <c r="AF200" s="539">
        <v>4.32</v>
      </c>
      <c r="AG200" s="540">
        <v>4.54</v>
      </c>
      <c r="AH200" s="447">
        <v>-0.13500000000000001</v>
      </c>
      <c r="AI200" s="448">
        <v>1.5894652841081198</v>
      </c>
      <c r="AJ200" s="449">
        <v>6.1500578264249504E-2</v>
      </c>
      <c r="AK200" s="449">
        <v>6.1845439314210701E-2</v>
      </c>
      <c r="AL200" s="519">
        <v>0.45464014983673573</v>
      </c>
      <c r="AM200" s="520">
        <v>0.45266520604310367</v>
      </c>
      <c r="AN200" s="451" t="e">
        <v>#N/A</v>
      </c>
      <c r="AO200" s="541">
        <v>0.12</v>
      </c>
      <c r="AP200" s="542"/>
      <c r="AQ200" s="543">
        <v>-4.3344344598491311</v>
      </c>
      <c r="AR200" s="544">
        <v>-3.7414344598491311</v>
      </c>
      <c r="AS200" s="522"/>
      <c r="AT200" s="525">
        <v>7.4999999999999997E-3</v>
      </c>
      <c r="AU200" s="522"/>
      <c r="AV200" s="451" t="e">
        <v>#N/A</v>
      </c>
      <c r="AW200" s="455" t="e">
        <v>#N/A</v>
      </c>
      <c r="AX200" s="456">
        <v>0.01</v>
      </c>
      <c r="AY200" s="519"/>
      <c r="AZ200" s="432">
        <v>1.25</v>
      </c>
      <c r="BA200" s="526"/>
      <c r="BB200" s="527">
        <v>-0.59299999999999997</v>
      </c>
      <c r="BC200" s="389"/>
      <c r="BD200" s="390" t="e">
        <v>#N/A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5">
      <c r="A201" s="545">
        <v>42036</v>
      </c>
      <c r="B201" s="475">
        <v>4.452</v>
      </c>
      <c r="C201" s="497">
        <v>-0.59299999999999997</v>
      </c>
      <c r="D201" s="504">
        <v>-0.50673933556279138</v>
      </c>
      <c r="E201" s="504" t="e">
        <v>#N/A</v>
      </c>
      <c r="F201" s="463" t="e">
        <v>#N/A</v>
      </c>
      <c r="G201" s="464" t="e">
        <v>#N/A</v>
      </c>
      <c r="H201" s="464" t="e">
        <v>#N/A</v>
      </c>
      <c r="I201" s="465">
        <v>0</v>
      </c>
      <c r="J201" s="464" t="e">
        <v>#N/A</v>
      </c>
      <c r="K201" s="464" t="e">
        <v>#N/A</v>
      </c>
      <c r="L201" s="464">
        <v>1.6</v>
      </c>
      <c r="M201" s="463">
        <v>-0.22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3.859</v>
      </c>
      <c r="W201" s="534">
        <v>3.9452606644372086</v>
      </c>
      <c r="X201" s="535" t="e">
        <v>#N/A</v>
      </c>
      <c r="Y201" s="536"/>
      <c r="Z201" s="439">
        <v>0.13</v>
      </c>
      <c r="AA201" s="440" t="e">
        <v>#N/A</v>
      </c>
      <c r="AB201" s="513">
        <v>5.8157446765921677</v>
      </c>
      <c r="AC201" s="537">
        <v>5.9457446765921675</v>
      </c>
      <c r="AD201" s="493" t="e">
        <v>#N/A</v>
      </c>
      <c r="AE201" s="538">
        <v>4.7</v>
      </c>
      <c r="AF201" s="539">
        <v>4.2320000000000002</v>
      </c>
      <c r="AG201" s="540">
        <v>4.452</v>
      </c>
      <c r="AH201" s="447">
        <v>-0.13500000000000001</v>
      </c>
      <c r="AI201" s="448">
        <v>1.5900327327044899</v>
      </c>
      <c r="AJ201" s="449">
        <v>6.1558543660632299E-2</v>
      </c>
      <c r="AK201" s="449">
        <v>6.1873084296185904E-2</v>
      </c>
      <c r="AL201" s="519">
        <v>0.4519757589979787</v>
      </c>
      <c r="AM201" s="520">
        <v>0.45017304635163224</v>
      </c>
      <c r="AN201" s="451" t="e">
        <v>#N/A</v>
      </c>
      <c r="AO201" s="541">
        <v>0.12</v>
      </c>
      <c r="AP201" s="542"/>
      <c r="AQ201" s="543">
        <v>-4.2465074682224442</v>
      </c>
      <c r="AR201" s="544">
        <v>-3.6535074682224442</v>
      </c>
      <c r="AS201" s="522"/>
      <c r="AT201" s="525">
        <v>7.4999999999999997E-3</v>
      </c>
      <c r="AU201" s="522"/>
      <c r="AV201" s="451" t="e">
        <v>#N/A</v>
      </c>
      <c r="AW201" s="455" t="e">
        <v>#N/A</v>
      </c>
      <c r="AX201" s="456">
        <v>0.01</v>
      </c>
      <c r="AY201" s="519"/>
      <c r="AZ201" s="432">
        <v>1.25</v>
      </c>
      <c r="BA201" s="526"/>
      <c r="BB201" s="527">
        <v>-0.59299999999999997</v>
      </c>
      <c r="BC201" s="389"/>
      <c r="BD201" s="390" t="e">
        <v>#N/A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5">
      <c r="A202" s="545">
        <v>42064</v>
      </c>
      <c r="B202" s="475">
        <v>4.3420000000000005</v>
      </c>
      <c r="C202" s="497">
        <v>-0.59299999999999997</v>
      </c>
      <c r="D202" s="504">
        <v>-0.50676751042219115</v>
      </c>
      <c r="E202" s="504">
        <v>-0.25</v>
      </c>
      <c r="F202" s="463" t="e">
        <v>#N/A</v>
      </c>
      <c r="G202" s="464" t="e">
        <v>#N/A</v>
      </c>
      <c r="H202" s="464" t="e">
        <v>#N/A</v>
      </c>
      <c r="I202" s="465">
        <v>0</v>
      </c>
      <c r="J202" s="464">
        <v>0</v>
      </c>
      <c r="K202" s="464" t="e">
        <v>#N/A</v>
      </c>
      <c r="L202" s="464">
        <v>0.64</v>
      </c>
      <c r="M202" s="463">
        <v>-0.22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3.7490000000000006</v>
      </c>
      <c r="W202" s="534">
        <v>3.8352324895778094</v>
      </c>
      <c r="X202" s="535">
        <v>4.0920000000000005</v>
      </c>
      <c r="Y202" s="536"/>
      <c r="Z202" s="439">
        <v>0.13</v>
      </c>
      <c r="AA202" s="440">
        <v>0.51709048664037294</v>
      </c>
      <c r="AB202" s="513">
        <v>5.6518140945036803</v>
      </c>
      <c r="AC202" s="537">
        <v>5.7818140945036802</v>
      </c>
      <c r="AD202" s="493">
        <v>6.1689045811440533</v>
      </c>
      <c r="AE202" s="538">
        <v>4.41</v>
      </c>
      <c r="AF202" s="539">
        <v>4.1220000000000008</v>
      </c>
      <c r="AG202" s="540">
        <v>4.3420000000000005</v>
      </c>
      <c r="AH202" s="447">
        <v>-0.13500000000000001</v>
      </c>
      <c r="AI202" s="448">
        <v>1.59055224627652</v>
      </c>
      <c r="AJ202" s="449">
        <v>6.1610899503485E-2</v>
      </c>
      <c r="AK202" s="449">
        <v>6.1898053957543102E-2</v>
      </c>
      <c r="AL202" s="519">
        <v>0.44957895529993475</v>
      </c>
      <c r="AM202" s="520">
        <v>0.44793210801238076</v>
      </c>
      <c r="AN202" s="451" t="e">
        <v>#N/A</v>
      </c>
      <c r="AO202" s="541">
        <v>0.12</v>
      </c>
      <c r="AP202" s="542"/>
      <c r="AQ202" s="543">
        <v>-4.1315738234822428</v>
      </c>
      <c r="AR202" s="544">
        <v>-3.5385738234822428</v>
      </c>
      <c r="AS202" s="522"/>
      <c r="AT202" s="525">
        <v>7.4999999999999997E-3</v>
      </c>
      <c r="AU202" s="522"/>
      <c r="AV202" s="451" t="e">
        <v>#N/A</v>
      </c>
      <c r="AW202" s="455" t="e">
        <v>#N/A</v>
      </c>
      <c r="AX202" s="456">
        <v>0.01</v>
      </c>
      <c r="AY202" s="519"/>
      <c r="AZ202" s="432">
        <v>1</v>
      </c>
      <c r="BA202" s="526"/>
      <c r="BB202" s="527">
        <v>-0.59299999999999997</v>
      </c>
      <c r="BC202" s="389"/>
      <c r="BD202" s="390" t="e">
        <v>#N/A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5">
      <c r="A203" s="545">
        <v>42095</v>
      </c>
      <c r="B203" s="475">
        <v>4.157</v>
      </c>
      <c r="C203" s="481">
        <v>-0.77800000000000002</v>
      </c>
      <c r="D203" s="504">
        <v>-0.69179910158881652</v>
      </c>
      <c r="E203" s="504">
        <v>-0.25</v>
      </c>
      <c r="F203" s="463" t="e">
        <v>#N/A</v>
      </c>
      <c r="G203" s="464" t="e">
        <v>#N/A</v>
      </c>
      <c r="H203" s="464" t="e">
        <v>#N/A</v>
      </c>
      <c r="I203" s="465">
        <v>0</v>
      </c>
      <c r="J203" s="464">
        <v>0</v>
      </c>
      <c r="K203" s="464" t="e">
        <v>#N/A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3.379</v>
      </c>
      <c r="W203" s="534">
        <v>3.4652008984111835</v>
      </c>
      <c r="X203" s="535">
        <v>3.9070000000000005</v>
      </c>
      <c r="Y203" s="536"/>
      <c r="Z203" s="439">
        <v>0.13</v>
      </c>
      <c r="AA203" s="440">
        <v>0.79627940387098306</v>
      </c>
      <c r="AB203" s="513">
        <v>5.0958865637879756</v>
      </c>
      <c r="AC203" s="537">
        <v>5.2258865637879754</v>
      </c>
      <c r="AD203" s="493">
        <v>5.8921659676589586</v>
      </c>
      <c r="AE203" s="538">
        <v>3.907</v>
      </c>
      <c r="AF203" s="539">
        <v>3.7869999999999999</v>
      </c>
      <c r="AG203" s="540">
        <v>4.157</v>
      </c>
      <c r="AH203" s="447">
        <v>-0.19500000000000001</v>
      </c>
      <c r="AI203" s="448">
        <v>1.5911351566865599</v>
      </c>
      <c r="AJ203" s="449">
        <v>6.1668864901991E-2</v>
      </c>
      <c r="AK203" s="449">
        <v>6.1925698940001002E-2</v>
      </c>
      <c r="AL203" s="519">
        <v>0.44693612326019838</v>
      </c>
      <c r="AM203" s="520">
        <v>0.44546215141098855</v>
      </c>
      <c r="AN203" s="451" t="e">
        <v>#N/A</v>
      </c>
      <c r="AO203" s="541">
        <v>0.12</v>
      </c>
      <c r="AP203" s="542"/>
      <c r="AQ203" s="543">
        <v>-3.764154545157945</v>
      </c>
      <c r="AR203" s="544">
        <v>-2.986154545157945</v>
      </c>
      <c r="AS203" s="522"/>
      <c r="AT203" s="525">
        <v>7.4999999999999997E-3</v>
      </c>
      <c r="AU203" s="522"/>
      <c r="AV203" s="451" t="e">
        <v>#N/A</v>
      </c>
      <c r="AW203" s="455" t="e">
        <v>#N/A</v>
      </c>
      <c r="AX203" s="456">
        <v>-8.5000000000000006E-2</v>
      </c>
      <c r="AY203" s="519"/>
      <c r="AZ203" s="432">
        <v>0.65</v>
      </c>
      <c r="BA203" s="526"/>
      <c r="BB203" s="527">
        <v>-0.77800000000000002</v>
      </c>
      <c r="BC203" s="389"/>
      <c r="BD203" s="390" t="e">
        <v>#N/A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5">
      <c r="A204" s="545">
        <v>42125</v>
      </c>
      <c r="B204" s="475">
        <v>4.157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3.379</v>
      </c>
      <c r="W204" s="549"/>
      <c r="X204" s="549"/>
      <c r="Y204" s="550"/>
      <c r="Z204" s="522"/>
      <c r="AA204" s="553"/>
      <c r="AB204" s="513">
        <v>5.0977180232627264</v>
      </c>
      <c r="AC204" s="522"/>
      <c r="AD204" s="554"/>
      <c r="AE204" s="522"/>
      <c r="AF204" s="522"/>
      <c r="AG204" s="555"/>
      <c r="AH204" s="522"/>
      <c r="AI204" s="448">
        <v>1.5917070099885999</v>
      </c>
      <c r="AJ204" s="449">
        <v>6.17249604499941E-2</v>
      </c>
      <c r="AK204" s="449">
        <v>6.19524521490726E-2</v>
      </c>
      <c r="AL204" s="519">
        <v>0.44438930707175667</v>
      </c>
      <c r="AM204" s="520">
        <v>0.44308292109126235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 t="e">
        <v>#N/A</v>
      </c>
      <c r="AX204" s="519"/>
      <c r="AY204" s="522"/>
      <c r="AZ204" s="556"/>
      <c r="BA204" s="557"/>
      <c r="BB204" s="557"/>
      <c r="BC204" s="558"/>
      <c r="BD204" s="390" t="e">
        <v>#N/A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5">
      <c r="A205" s="545">
        <v>42156</v>
      </c>
      <c r="B205" s="475">
        <v>4.1970000000000001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3.419</v>
      </c>
      <c r="W205" s="549"/>
      <c r="X205" s="549"/>
      <c r="Y205" s="529"/>
      <c r="Z205" s="522"/>
      <c r="AA205" s="559"/>
      <c r="AB205" s="513">
        <v>5.1600047786648711</v>
      </c>
      <c r="AC205" s="522"/>
      <c r="AD205" s="554"/>
      <c r="AE205" s="522"/>
      <c r="AF205" s="522"/>
      <c r="AG205" s="555"/>
      <c r="AH205" s="522"/>
      <c r="AI205" s="448">
        <v>1.5923059379230899</v>
      </c>
      <c r="AJ205" s="449">
        <v>6.1782925850695197E-2</v>
      </c>
      <c r="AK205" s="449">
        <v>6.19800971320301E-2</v>
      </c>
      <c r="AL205" s="519">
        <v>0.44176870302805643</v>
      </c>
      <c r="AM205" s="520">
        <v>0.4406357611000718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 t="e">
        <v>#N/A</v>
      </c>
      <c r="AX205" s="522"/>
      <c r="AY205" s="522"/>
      <c r="AZ205" s="556"/>
      <c r="BA205" s="556"/>
      <c r="BB205" s="556"/>
      <c r="BC205" s="522"/>
      <c r="BD205" s="390" t="e">
        <v>#N/A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5">
      <c r="A206" s="545">
        <v>42186</v>
      </c>
      <c r="B206" s="475">
        <v>4.242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3.464</v>
      </c>
      <c r="W206" s="549"/>
      <c r="X206" s="549"/>
      <c r="Y206" s="522"/>
      <c r="Z206" s="522"/>
      <c r="AA206" s="559"/>
      <c r="AB206" s="513">
        <v>5.2298479120211612</v>
      </c>
      <c r="AC206" s="522"/>
      <c r="AD206" s="554"/>
      <c r="AE206" s="522"/>
      <c r="AF206" s="522"/>
      <c r="AG206" s="555"/>
      <c r="AH206" s="522"/>
      <c r="AI206" s="448">
        <v>1.5928933079288099</v>
      </c>
      <c r="AJ206" s="449">
        <v>6.1839021400822904E-2</v>
      </c>
      <c r="AK206" s="449">
        <v>6.2006850341584901E-2</v>
      </c>
      <c r="AL206" s="519">
        <v>0.43924336687072557</v>
      </c>
      <c r="AM206" s="520">
        <v>0.43827851393165601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 t="e">
        <v>#N/A</v>
      </c>
      <c r="AX206" s="522"/>
      <c r="AY206" s="522"/>
      <c r="AZ206" s="556"/>
      <c r="BA206" s="556"/>
      <c r="BB206" s="556"/>
      <c r="BC206" s="522"/>
      <c r="BD206" s="390" t="e">
        <v>#N/A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5">
      <c r="A207" s="545">
        <v>42217</v>
      </c>
      <c r="B207" s="475">
        <v>4.2919999999999998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3.5139999999999998</v>
      </c>
      <c r="W207" s="549"/>
      <c r="X207" s="549"/>
      <c r="Y207" s="522"/>
      <c r="Z207" s="522"/>
      <c r="AA207" s="559"/>
      <c r="AB207" s="513">
        <v>5.30738474405101</v>
      </c>
      <c r="AC207" s="522"/>
      <c r="AD207" s="554"/>
      <c r="AE207" s="522"/>
      <c r="AF207" s="522"/>
      <c r="AG207" s="555"/>
      <c r="AH207" s="522"/>
      <c r="AI207" s="448">
        <v>1.59350828643127</v>
      </c>
      <c r="AJ207" s="449">
        <v>6.1896986803718704E-2</v>
      </c>
      <c r="AK207" s="449">
        <v>6.2034495325041607E-2</v>
      </c>
      <c r="AL207" s="519">
        <v>0.4366449264603029</v>
      </c>
      <c r="AM207" s="520">
        <v>0.4358539893151247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 t="e">
        <v>#N/A</v>
      </c>
      <c r="AX207" s="522"/>
      <c r="AY207" s="522"/>
      <c r="AZ207" s="556"/>
      <c r="BA207" s="556"/>
      <c r="BB207" s="556"/>
      <c r="BC207" s="522"/>
      <c r="BD207" s="390" t="e">
        <v>#N/A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5">
      <c r="A208" s="545">
        <v>42248</v>
      </c>
      <c r="B208" s="475">
        <v>4.282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3.504</v>
      </c>
      <c r="W208" s="549"/>
      <c r="X208" s="549"/>
      <c r="Y208" s="522"/>
      <c r="Z208" s="522"/>
      <c r="AA208" s="559"/>
      <c r="AB208" s="513">
        <v>5.2943507712893467</v>
      </c>
      <c r="AC208" s="522"/>
      <c r="AD208" s="554"/>
      <c r="AE208" s="522"/>
      <c r="AF208" s="522"/>
      <c r="AG208" s="555"/>
      <c r="AH208" s="522"/>
      <c r="AI208" s="448">
        <v>1.5941314347469899</v>
      </c>
      <c r="AJ208" s="449">
        <v>6.1954952207729605E-2</v>
      </c>
      <c r="AK208" s="449">
        <v>6.2062140308751804E-2</v>
      </c>
      <c r="AL208" s="519">
        <v>0.43405772431905359</v>
      </c>
      <c r="AM208" s="520">
        <v>0.43344090630903415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 t="e">
        <v>#N/A</v>
      </c>
      <c r="AX208" s="522"/>
      <c r="AY208" s="522"/>
      <c r="AZ208" s="556"/>
      <c r="BA208" s="556"/>
      <c r="BB208" s="556"/>
      <c r="BC208" s="522"/>
      <c r="BD208" s="390" t="e">
        <v>#N/A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5">
      <c r="A209" s="545">
        <v>42278</v>
      </c>
      <c r="B209" s="475">
        <v>4.3020000000000005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3.5240000000000005</v>
      </c>
      <c r="W209" s="549"/>
      <c r="X209" s="549"/>
      <c r="Y209" s="522"/>
      <c r="Z209" s="522"/>
      <c r="AA209" s="559"/>
      <c r="AB209" s="513">
        <v>5.3266099189878471</v>
      </c>
      <c r="AC209" s="522"/>
      <c r="AD209" s="554"/>
      <c r="AE209" s="522"/>
      <c r="AF209" s="522"/>
      <c r="AG209" s="555"/>
      <c r="AH209" s="522"/>
      <c r="AI209" s="448">
        <v>1.5947422686400798</v>
      </c>
      <c r="AJ209" s="449">
        <v>6.2011047761060506E-2</v>
      </c>
      <c r="AK209" s="449">
        <v>6.2088893519034898E-2</v>
      </c>
      <c r="AL209" s="519">
        <v>0.43156466435844137</v>
      </c>
      <c r="AM209" s="520">
        <v>0.43111651960904152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 t="e">
        <v>#N/A</v>
      </c>
      <c r="AX209" s="522"/>
      <c r="AY209" s="522"/>
      <c r="AZ209" s="556"/>
      <c r="BA209" s="556"/>
      <c r="BB209" s="556"/>
      <c r="BC209" s="522"/>
      <c r="BD209" s="390" t="e">
        <v>#N/A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5">
      <c r="A210" s="545">
        <v>42309</v>
      </c>
      <c r="B210" s="475">
        <v>4.4489999999999998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3.7709999999999999</v>
      </c>
      <c r="W210" s="549"/>
      <c r="X210" s="549"/>
      <c r="Y210" s="522"/>
      <c r="Z210" s="522"/>
      <c r="AA210" s="559"/>
      <c r="AB210" s="513">
        <v>5.7022411215488669</v>
      </c>
      <c r="AC210" s="522"/>
      <c r="AD210" s="554"/>
      <c r="AE210" s="522"/>
      <c r="AF210" s="522"/>
      <c r="AG210" s="555"/>
      <c r="AH210" s="522"/>
      <c r="AI210" s="448">
        <v>1.59538151915589</v>
      </c>
      <c r="AJ210" s="449">
        <v>6.2069013167266499E-2</v>
      </c>
      <c r="AK210" s="449">
        <v>6.2116538503244306E-2</v>
      </c>
      <c r="AL210" s="519">
        <v>0.42899952554367976</v>
      </c>
      <c r="AM210" s="520">
        <v>0.42872582985406593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 t="e">
        <v>#N/A</v>
      </c>
      <c r="AX210" s="522"/>
      <c r="AY210" s="522"/>
      <c r="AZ210" s="556"/>
      <c r="BA210" s="556"/>
      <c r="BB210" s="556"/>
      <c r="BC210" s="522"/>
      <c r="BD210" s="390" t="e">
        <v>#N/A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5">
      <c r="A211" s="545">
        <v>42339</v>
      </c>
      <c r="B211" s="475">
        <v>4.5870000000000006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3.9090000000000007</v>
      </c>
      <c r="W211" s="549"/>
      <c r="X211" s="549"/>
      <c r="Y211" s="522"/>
      <c r="Z211" s="522"/>
      <c r="AA211" s="559"/>
      <c r="AB211" s="513">
        <v>5.9132359682258837</v>
      </c>
      <c r="AC211" s="522"/>
      <c r="AD211" s="554"/>
      <c r="AE211" s="522"/>
      <c r="AF211" s="522"/>
      <c r="AG211" s="555"/>
      <c r="AH211" s="522"/>
      <c r="AI211" s="448">
        <v>1.59600795285048</v>
      </c>
      <c r="AJ211" s="449">
        <v>6.2125108722720999E-2</v>
      </c>
      <c r="AK211" s="449">
        <v>6.2143291714011006E-2</v>
      </c>
      <c r="AL211" s="519">
        <v>0.42652778419288562</v>
      </c>
      <c r="AM211" s="520">
        <v>0.42642303663463804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 t="e">
        <v>#N/A</v>
      </c>
      <c r="AX211" s="522"/>
      <c r="AY211" s="522"/>
      <c r="AZ211" s="556"/>
      <c r="BA211" s="556"/>
      <c r="BB211" s="556"/>
      <c r="BC211" s="522"/>
      <c r="BD211" s="390" t="e">
        <v>#N/A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5">
      <c r="A212" s="545">
        <v>42370</v>
      </c>
      <c r="B212" s="475">
        <v>4.63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3.952</v>
      </c>
      <c r="W212" s="549"/>
      <c r="X212" s="549"/>
      <c r="Y212" s="522"/>
      <c r="Z212" s="522"/>
      <c r="AA212" s="559"/>
      <c r="AB212" s="513">
        <v>5.9807380116474063</v>
      </c>
      <c r="AC212" s="522"/>
      <c r="AD212" s="554"/>
      <c r="AE212" s="522"/>
      <c r="AF212" s="522"/>
      <c r="AG212" s="555"/>
      <c r="AH212" s="522"/>
      <c r="AI212" s="448">
        <v>1.59666334099612</v>
      </c>
      <c r="AJ212" s="449">
        <v>6.2183074131121799E-2</v>
      </c>
      <c r="AK212" s="449">
        <v>6.21709366987191E-2</v>
      </c>
      <c r="AL212" s="519">
        <v>0.4239846400958468</v>
      </c>
      <c r="AM212" s="520">
        <v>0.42405458029721638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 t="e">
        <v>#N/A</v>
      </c>
      <c r="AX212" s="522"/>
      <c r="AY212" s="522"/>
      <c r="AZ212" s="556"/>
      <c r="BA212" s="556"/>
      <c r="BB212" s="556"/>
      <c r="BC212" s="522"/>
      <c r="BD212" s="390" t="e">
        <v>#N/A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5">
      <c r="A213" s="545">
        <v>42401</v>
      </c>
      <c r="B213" s="475">
        <v>4.5419999999999998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3.8639999999999999</v>
      </c>
      <c r="W213" s="549"/>
      <c r="X213" s="549"/>
      <c r="Y213" s="522"/>
      <c r="Z213" s="522"/>
      <c r="AA213" s="559"/>
      <c r="AB213" s="513">
        <v>5.8499940401897765</v>
      </c>
      <c r="AC213" s="522"/>
      <c r="AD213" s="554"/>
      <c r="AE213" s="522"/>
      <c r="AF213" s="522"/>
      <c r="AG213" s="555"/>
      <c r="AH213" s="522"/>
      <c r="AI213" s="448">
        <v>1.59732694411658</v>
      </c>
      <c r="AJ213" s="449">
        <v>6.22410395406372E-2</v>
      </c>
      <c r="AK213" s="449">
        <v>6.2198581683681205E-2</v>
      </c>
      <c r="AL213" s="519">
        <v>0.42145264682254835</v>
      </c>
      <c r="AM213" s="520">
        <v>0.42169736183845297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 t="e">
        <v>#N/A</v>
      </c>
      <c r="AX213" s="522"/>
      <c r="AY213" s="522"/>
      <c r="AZ213" s="556"/>
      <c r="BA213" s="556"/>
      <c r="BB213" s="556"/>
      <c r="BC213" s="522"/>
      <c r="BD213" s="390" t="e">
        <v>#N/A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5">
      <c r="A214" s="545">
        <v>42430</v>
      </c>
      <c r="B214" s="475">
        <v>4.4320000000000004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3.7540000000000004</v>
      </c>
      <c r="W214" s="549"/>
      <c r="X214" s="549"/>
      <c r="Y214" s="522"/>
      <c r="Z214" s="522"/>
      <c r="AA214" s="559"/>
      <c r="AB214" s="513">
        <v>5.6856922707148261</v>
      </c>
      <c r="AC214" s="522"/>
      <c r="AD214" s="554"/>
      <c r="AE214" s="522"/>
      <c r="AF214" s="522"/>
      <c r="AG214" s="555"/>
      <c r="AH214" s="522"/>
      <c r="AI214" s="448">
        <v>1.5979551796407301</v>
      </c>
      <c r="AJ214" s="449">
        <v>6.2295265247322498E-2</v>
      </c>
      <c r="AK214" s="449">
        <v>6.2224443121456002E-2</v>
      </c>
      <c r="AL214" s="519">
        <v>0.41909408661537395</v>
      </c>
      <c r="AM214" s="520">
        <v>0.4195023593484325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 t="e">
        <v>#N/A</v>
      </c>
      <c r="AX214" s="522"/>
      <c r="AY214" s="522"/>
      <c r="AZ214" s="556"/>
      <c r="BA214" s="556"/>
      <c r="BB214" s="556"/>
      <c r="BC214" s="522"/>
      <c r="BD214" s="390" t="e">
        <v>#N/A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5">
      <c r="A215" s="545">
        <v>42461</v>
      </c>
      <c r="B215" s="475">
        <v>4.2469999999999999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3.4689999999999999</v>
      </c>
      <c r="W215" s="549"/>
      <c r="X215" s="549"/>
      <c r="Y215" s="522"/>
      <c r="Z215" s="522"/>
      <c r="AA215" s="559"/>
      <c r="AB215" s="513">
        <v>5.2562743670156733</v>
      </c>
      <c r="AC215" s="522"/>
      <c r="AD215" s="554"/>
      <c r="AE215" s="522"/>
      <c r="AF215" s="522"/>
      <c r="AG215" s="555"/>
      <c r="AH215" s="522"/>
      <c r="AI215" s="448">
        <v>1.5986347098778</v>
      </c>
      <c r="AJ215" s="449">
        <v>6.23532306589967E-2</v>
      </c>
      <c r="AK215" s="449">
        <v>6.2252088106909298E-2</v>
      </c>
      <c r="AL215" s="519">
        <v>0.41658362325079495</v>
      </c>
      <c r="AM215" s="520">
        <v>0.41716677505347877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 t="e">
        <v>#N/A</v>
      </c>
      <c r="AX215" s="522"/>
      <c r="AY215" s="522"/>
      <c r="AZ215" s="556"/>
      <c r="BA215" s="556"/>
      <c r="BB215" s="556"/>
      <c r="BC215" s="522"/>
      <c r="BD215" s="390" t="e">
        <v>#N/A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5">
      <c r="A216" s="545">
        <v>42491</v>
      </c>
      <c r="B216" s="475">
        <v>4.2469999999999999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3.4689999999999999</v>
      </c>
      <c r="W216" s="549"/>
      <c r="X216" s="549"/>
      <c r="Y216" s="522"/>
      <c r="Z216" s="522"/>
      <c r="AA216" s="559"/>
      <c r="AB216" s="513">
        <v>5.2584623793939134</v>
      </c>
      <c r="AC216" s="522"/>
      <c r="AD216" s="554"/>
      <c r="AE216" s="522"/>
      <c r="AF216" s="522"/>
      <c r="AG216" s="555"/>
      <c r="AH216" s="522"/>
      <c r="AI216" s="448">
        <v>1.5993001683925698</v>
      </c>
      <c r="AJ216" s="449">
        <v>6.2409326219742906E-2</v>
      </c>
      <c r="AK216" s="449">
        <v>6.2278841318879105E-2</v>
      </c>
      <c r="AL216" s="519">
        <v>0.41416470796785243</v>
      </c>
      <c r="AM216" s="520">
        <v>0.41491711801255637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 t="e">
        <v>#N/A</v>
      </c>
      <c r="AX216" s="522"/>
      <c r="AY216" s="522"/>
      <c r="AZ216" s="556"/>
      <c r="BA216" s="556"/>
      <c r="BB216" s="556"/>
      <c r="BC216" s="522"/>
      <c r="BD216" s="390" t="e">
        <v>#N/A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5">
      <c r="A217" s="545">
        <v>42522</v>
      </c>
      <c r="B217" s="475">
        <v>4.2869999999999999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3.5089999999999999</v>
      </c>
      <c r="W217" s="549"/>
      <c r="X217" s="549"/>
      <c r="Y217" s="522"/>
      <c r="Z217" s="522"/>
      <c r="AA217" s="559"/>
      <c r="AB217" s="513">
        <v>5.3214101562927141</v>
      </c>
      <c r="AC217" s="522"/>
      <c r="AD217" s="554"/>
      <c r="AE217" s="522"/>
      <c r="AF217" s="522"/>
      <c r="AG217" s="555"/>
      <c r="AH217" s="522"/>
      <c r="AI217" s="448">
        <v>1.5999959287140397</v>
      </c>
      <c r="AJ217" s="449">
        <v>6.2467291633611303E-2</v>
      </c>
      <c r="AK217" s="449">
        <v>6.2306486304831002E-2</v>
      </c>
      <c r="AL217" s="519">
        <v>0.41167606129010575</v>
      </c>
      <c r="AM217" s="520">
        <v>0.41260337134377395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 t="e">
        <v>#N/A</v>
      </c>
      <c r="AX217" s="522"/>
      <c r="AY217" s="522"/>
      <c r="AZ217" s="556"/>
      <c r="BA217" s="556"/>
      <c r="BB217" s="556"/>
      <c r="BC217" s="522"/>
      <c r="BD217" s="390" t="e">
        <v>#N/A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5">
      <c r="A218" s="545">
        <v>42552</v>
      </c>
      <c r="B218" s="475">
        <v>4.3319999999999999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3.5539999999999998</v>
      </c>
      <c r="W218" s="522"/>
      <c r="X218" s="522"/>
      <c r="Y218" s="522"/>
      <c r="Z218" s="522"/>
      <c r="AA218" s="559"/>
      <c r="AB218" s="513">
        <v>5.3919474013815707</v>
      </c>
      <c r="AC218" s="522"/>
      <c r="AD218" s="554"/>
      <c r="AE218" s="522"/>
      <c r="AF218" s="522"/>
      <c r="AG218" s="555"/>
      <c r="AH218" s="522"/>
      <c r="AI218" s="448">
        <v>1.6006771124119399</v>
      </c>
      <c r="AJ218" s="449">
        <v>6.2523387196480804E-2</v>
      </c>
      <c r="AK218" s="449">
        <v>6.2333239517284901E-2</v>
      </c>
      <c r="AL218" s="519">
        <v>0.4092782232122219</v>
      </c>
      <c r="AM218" s="520">
        <v>0.41037477105012748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 t="e">
        <v>#N/A</v>
      </c>
      <c r="AX218" s="522"/>
      <c r="AY218" s="522"/>
      <c r="AZ218" s="556"/>
      <c r="BA218" s="556"/>
      <c r="BB218" s="556"/>
      <c r="BC218" s="522"/>
      <c r="BD218" s="390" t="e">
        <v>#N/A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5">
      <c r="A219" s="545">
        <v>42583</v>
      </c>
      <c r="B219" s="475">
        <v>4.3820000000000006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3.6040000000000005</v>
      </c>
      <c r="W219" s="522"/>
      <c r="X219" s="522"/>
      <c r="Y219" s="522"/>
      <c r="Z219" s="522"/>
      <c r="AA219" s="559"/>
      <c r="AB219" s="513">
        <v>5.4702370929511872</v>
      </c>
      <c r="AC219" s="522"/>
      <c r="AD219" s="554"/>
      <c r="AE219" s="522"/>
      <c r="AF219" s="522"/>
      <c r="AG219" s="555"/>
      <c r="AH219" s="522"/>
      <c r="AI219" s="448">
        <v>1.6013891416039698</v>
      </c>
      <c r="AJ219" s="449">
        <v>6.2581352612543412E-2</v>
      </c>
      <c r="AK219" s="449">
        <v>6.2360884503736003E-2</v>
      </c>
      <c r="AL219" s="519">
        <v>0.40681131901488388</v>
      </c>
      <c r="AM219" s="520">
        <v>0.40808270417941661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 t="e">
        <v>#N/A</v>
      </c>
      <c r="AX219" s="522"/>
      <c r="AY219" s="522"/>
      <c r="AZ219" s="556"/>
      <c r="BA219" s="556"/>
      <c r="BB219" s="556"/>
      <c r="BC219" s="522"/>
      <c r="BD219" s="390" t="e">
        <v>#N/A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5">
      <c r="A220" s="545">
        <v>42614</v>
      </c>
      <c r="B220" s="475">
        <v>4.3719999999999999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3.5939999999999999</v>
      </c>
      <c r="W220" s="522"/>
      <c r="X220" s="522"/>
      <c r="Y220" s="522"/>
      <c r="Z220" s="522"/>
      <c r="AA220" s="559"/>
      <c r="AB220" s="513">
        <v>5.4575125650230021</v>
      </c>
      <c r="AC220" s="522"/>
      <c r="AD220" s="554"/>
      <c r="AE220" s="522"/>
      <c r="AF220" s="522"/>
      <c r="AG220" s="555"/>
      <c r="AH220" s="522"/>
      <c r="AI220" s="448">
        <v>1.6021094537570699</v>
      </c>
      <c r="AJ220" s="449">
        <v>6.2639318029720698E-2</v>
      </c>
      <c r="AK220" s="449">
        <v>6.23885294904407E-2</v>
      </c>
      <c r="AL220" s="519">
        <v>0.4043554353432845</v>
      </c>
      <c r="AM220" s="520">
        <v>0.40580159461383747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 t="e">
        <v>#N/A</v>
      </c>
      <c r="AX220" s="522"/>
      <c r="AY220" s="522"/>
      <c r="AZ220" s="556"/>
      <c r="BA220" s="556"/>
      <c r="BB220" s="556"/>
      <c r="BC220" s="522"/>
      <c r="BD220" s="390" t="e">
        <v>#N/A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5">
      <c r="A221" s="545">
        <v>42644</v>
      </c>
      <c r="B221" s="475">
        <v>4.3920000000000003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3.6140000000000003</v>
      </c>
      <c r="W221" s="522"/>
      <c r="X221" s="522"/>
      <c r="Y221" s="522"/>
      <c r="Z221" s="522"/>
      <c r="AA221" s="559"/>
      <c r="AB221" s="513">
        <v>5.4902975165973649</v>
      </c>
      <c r="AC221" s="522"/>
      <c r="AD221" s="554"/>
      <c r="AE221" s="522"/>
      <c r="AF221" s="522"/>
      <c r="AG221" s="555"/>
      <c r="AH221" s="522"/>
      <c r="AI221" s="448">
        <v>1.60281442630635</v>
      </c>
      <c r="AJ221" s="449">
        <v>6.2695413595792907E-2</v>
      </c>
      <c r="AK221" s="449">
        <v>6.2415282703622406E-2</v>
      </c>
      <c r="AL221" s="519">
        <v>0.40198924812293502</v>
      </c>
      <c r="AM221" s="520">
        <v>0.40360446386336746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 t="e">
        <v>#N/A</v>
      </c>
      <c r="AX221" s="522"/>
      <c r="AY221" s="522"/>
      <c r="AZ221" s="556"/>
      <c r="BA221" s="556"/>
      <c r="BB221" s="556"/>
      <c r="BC221" s="522"/>
      <c r="BD221" s="390" t="e">
        <v>#N/A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5">
      <c r="A222" s="545">
        <v>42675</v>
      </c>
      <c r="B222" s="475">
        <v>4.5390000000000006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3.8610000000000007</v>
      </c>
      <c r="W222" s="522"/>
      <c r="X222" s="522"/>
      <c r="Y222" s="522"/>
      <c r="Z222" s="522"/>
      <c r="AA222" s="559"/>
      <c r="AB222" s="513">
        <v>5.8682294325992501</v>
      </c>
      <c r="AC222" s="522"/>
      <c r="AD222" s="554"/>
      <c r="AE222" s="522"/>
      <c r="AF222" s="522"/>
      <c r="AG222" s="555"/>
      <c r="AH222" s="522"/>
      <c r="AI222" s="448">
        <v>1.60355106766134</v>
      </c>
      <c r="AJ222" s="449">
        <v>6.2753379015164409E-2</v>
      </c>
      <c r="AK222" s="449">
        <v>6.2442927690826301E-2</v>
      </c>
      <c r="AL222" s="519">
        <v>0.39955499211779871</v>
      </c>
      <c r="AM222" s="520">
        <v>0.40134479716857585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 t="e">
        <v>#N/A</v>
      </c>
      <c r="AX222" s="522"/>
      <c r="AY222" s="522"/>
      <c r="AZ222" s="556"/>
      <c r="BA222" s="556"/>
      <c r="BB222" s="556"/>
      <c r="BC222" s="522"/>
      <c r="BD222" s="390" t="e">
        <v>#N/A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5">
      <c r="A223" s="545">
        <v>42705</v>
      </c>
      <c r="B223" s="475">
        <v>4.6770000000000005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3.9990000000000006</v>
      </c>
      <c r="W223" s="522"/>
      <c r="X223" s="522"/>
      <c r="Y223" s="522"/>
      <c r="Z223" s="522"/>
      <c r="AA223" s="559"/>
      <c r="AB223" s="513">
        <v>6.0807039418824296</v>
      </c>
      <c r="AC223" s="522"/>
      <c r="AD223" s="554"/>
      <c r="AE223" s="522"/>
      <c r="AF223" s="522"/>
      <c r="AG223" s="555"/>
      <c r="AH223" s="522"/>
      <c r="AI223" s="448">
        <v>1.6042718624923</v>
      </c>
      <c r="AJ223" s="449">
        <v>6.2809474583359406E-2</v>
      </c>
      <c r="AK223" s="449">
        <v>6.24696809044911E-2</v>
      </c>
      <c r="AL223" s="519">
        <v>0.39720969733329431</v>
      </c>
      <c r="AM223" s="520">
        <v>0.39916834185723155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 t="e">
        <v>#N/A</v>
      </c>
      <c r="AX223" s="522"/>
      <c r="AY223" s="522"/>
      <c r="AZ223" s="556"/>
      <c r="BA223" s="556"/>
      <c r="BB223" s="556"/>
      <c r="BC223" s="522"/>
      <c r="BD223" s="390" t="e">
        <v>#N/A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5">
      <c r="A224" s="545">
        <v>42736</v>
      </c>
      <c r="B224" s="475">
        <v>4.72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4.0419999999999998</v>
      </c>
      <c r="W224" s="522"/>
      <c r="X224" s="522"/>
      <c r="Y224" s="522"/>
      <c r="Z224" s="522"/>
      <c r="AA224" s="559"/>
      <c r="AB224" s="513">
        <v>6.1485306212806279</v>
      </c>
      <c r="AC224" s="522"/>
      <c r="AD224" s="554"/>
      <c r="AE224" s="522"/>
      <c r="AF224" s="522"/>
      <c r="AG224" s="555"/>
      <c r="AH224" s="522"/>
      <c r="AI224" s="448">
        <v>1.6049094812384599</v>
      </c>
      <c r="AJ224" s="449">
        <v>6.2862500913976008E-2</v>
      </c>
      <c r="AK224" s="449">
        <v>6.2497325892194103E-2</v>
      </c>
      <c r="AL224" s="519">
        <v>0.39482537690545078</v>
      </c>
      <c r="AM224" s="520">
        <v>0.39692996168197453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 t="e">
        <v>#N/A</v>
      </c>
      <c r="AX224" s="522"/>
      <c r="AY224" s="522"/>
      <c r="AZ224" s="556"/>
      <c r="BA224" s="556"/>
      <c r="BB224" s="556"/>
      <c r="BC224" s="522"/>
      <c r="BD224" s="390" t="e">
        <v>#N/A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5">
      <c r="A225" s="545">
        <v>42767</v>
      </c>
      <c r="B225" s="475">
        <v>4.6320000000000006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3.9540000000000006</v>
      </c>
      <c r="W225" s="522"/>
      <c r="X225" s="522"/>
      <c r="Y225" s="522"/>
      <c r="Z225" s="522"/>
      <c r="AA225" s="559"/>
      <c r="AB225" s="513">
        <v>6.0141481957529548</v>
      </c>
      <c r="AC225" s="522"/>
      <c r="AD225" s="554"/>
      <c r="AE225" s="522"/>
      <c r="AF225" s="522"/>
      <c r="AG225" s="555"/>
      <c r="AH225" s="522"/>
      <c r="AI225" s="448">
        <v>1.60477064714677</v>
      </c>
      <c r="AJ225" s="449">
        <v>6.2882188381247595E-2</v>
      </c>
      <c r="AK225" s="449">
        <v>6.2524970880150701E-2</v>
      </c>
      <c r="AL225" s="519">
        <v>0.39264353191398899</v>
      </c>
      <c r="AM225" s="520">
        <v>0.39470233951866945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 t="e">
        <v>#N/A</v>
      </c>
      <c r="AX225" s="522"/>
      <c r="AY225" s="522"/>
      <c r="AZ225" s="556"/>
      <c r="BA225" s="556"/>
      <c r="BB225" s="556"/>
      <c r="BC225" s="522"/>
      <c r="BD225" s="390" t="e">
        <v>#N/A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5">
      <c r="A226" s="545">
        <v>42795</v>
      </c>
      <c r="B226" s="475">
        <v>4.5220000000000002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3.8440000000000003</v>
      </c>
      <c r="W226" s="522"/>
      <c r="X226" s="522"/>
      <c r="Y226" s="522"/>
      <c r="Z226" s="522"/>
      <c r="AA226" s="559"/>
      <c r="AB226" s="513">
        <v>5.8463716070321752</v>
      </c>
      <c r="AC226" s="522"/>
      <c r="AD226" s="554"/>
      <c r="AE226" s="522"/>
      <c r="AF226" s="522"/>
      <c r="AG226" s="555"/>
      <c r="AH226" s="522"/>
      <c r="AI226" s="448">
        <v>1.6046434553144999</v>
      </c>
      <c r="AJ226" s="449">
        <v>6.2899970609861203E-2</v>
      </c>
      <c r="AK226" s="449">
        <v>6.2549940546909905E-2</v>
      </c>
      <c r="AL226" s="519">
        <v>0.3906821113191814</v>
      </c>
      <c r="AM226" s="520">
        <v>0.39269950703882278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 t="e">
        <v>#N/A</v>
      </c>
      <c r="AX226" s="522"/>
      <c r="AY226" s="522"/>
      <c r="AZ226" s="556"/>
      <c r="BA226" s="556"/>
      <c r="BB226" s="556"/>
      <c r="BC226" s="522"/>
      <c r="BD226" s="390" t="e">
        <v>#N/A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5">
      <c r="A227" s="545">
        <v>42826</v>
      </c>
      <c r="B227" s="475">
        <v>4.3370000000000006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3.5590000000000006</v>
      </c>
      <c r="W227" s="522"/>
      <c r="X227" s="522"/>
      <c r="Y227" s="522"/>
      <c r="Z227" s="522"/>
      <c r="AA227" s="559"/>
      <c r="AB227" s="513">
        <v>5.4124310146910526</v>
      </c>
      <c r="AC227" s="522"/>
      <c r="AD227" s="554"/>
      <c r="AE227" s="522"/>
      <c r="AF227" s="522"/>
      <c r="AG227" s="555"/>
      <c r="AH227" s="522"/>
      <c r="AI227" s="448">
        <v>1.60450065092326</v>
      </c>
      <c r="AJ227" s="449">
        <v>6.2919658077377413E-2</v>
      </c>
      <c r="AK227" s="449">
        <v>6.2577585535349214E-2</v>
      </c>
      <c r="AL227" s="519">
        <v>0.38852076866836205</v>
      </c>
      <c r="AM227" s="520">
        <v>0.39049224895113466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 t="e">
        <v>#N/A</v>
      </c>
      <c r="AX227" s="522"/>
      <c r="AY227" s="522"/>
      <c r="AZ227" s="556"/>
      <c r="BA227" s="556"/>
      <c r="BB227" s="556"/>
      <c r="BC227" s="522"/>
      <c r="BD227" s="390" t="e">
        <v>#N/A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5">
      <c r="A228" s="545">
        <v>42856</v>
      </c>
      <c r="B228" s="475">
        <v>4.3370000000000006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3.5590000000000006</v>
      </c>
      <c r="W228" s="522"/>
      <c r="X228" s="522"/>
      <c r="Y228" s="522"/>
      <c r="Z228" s="522"/>
      <c r="AA228" s="559"/>
      <c r="AB228" s="513">
        <v>5.4119581375129471</v>
      </c>
      <c r="AC228" s="522"/>
      <c r="AD228" s="554"/>
      <c r="AE228" s="522"/>
      <c r="AF228" s="522"/>
      <c r="AG228" s="555"/>
      <c r="AH228" s="522"/>
      <c r="AI228" s="448">
        <v>1.6043604677526999</v>
      </c>
      <c r="AJ228" s="449">
        <v>6.2938710465418893E-2</v>
      </c>
      <c r="AK228" s="449">
        <v>6.2604338750209501E-2</v>
      </c>
      <c r="AL228" s="519">
        <v>0.38643934102754818</v>
      </c>
      <c r="AM228" s="520">
        <v>0.38836632543786037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 t="e">
        <v>#N/A</v>
      </c>
      <c r="AX228" s="522"/>
      <c r="AY228" s="522"/>
      <c r="AZ228" s="556"/>
      <c r="BA228" s="556"/>
      <c r="BB228" s="556"/>
      <c r="BC228" s="522"/>
      <c r="BD228" s="390" t="e">
        <v>#N/A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5">
      <c r="A229" s="545">
        <v>42887</v>
      </c>
      <c r="B229" s="475">
        <v>4.3769999999999998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3.5989999999999998</v>
      </c>
      <c r="W229" s="522"/>
      <c r="X229" s="522"/>
      <c r="Y229" s="522"/>
      <c r="Z229" s="522"/>
      <c r="AA229" s="559"/>
      <c r="AB229" s="513">
        <v>5.4722826140110277</v>
      </c>
      <c r="AC229" s="522"/>
      <c r="AD229" s="554"/>
      <c r="AE229" s="522"/>
      <c r="AF229" s="522"/>
      <c r="AG229" s="555"/>
      <c r="AH229" s="522"/>
      <c r="AI229" s="448">
        <v>1.6042135608802499</v>
      </c>
      <c r="AJ229" s="449">
        <v>6.2958397933188207E-2</v>
      </c>
      <c r="AK229" s="449">
        <v>6.2631983739148009E-2</v>
      </c>
      <c r="AL229" s="519">
        <v>0.38429902240231273</v>
      </c>
      <c r="AM229" s="520">
        <v>0.38617996941293936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 t="e">
        <v>#N/A</v>
      </c>
      <c r="AX229" s="522"/>
      <c r="AY229" s="522"/>
      <c r="AZ229" s="556"/>
      <c r="BA229" s="556"/>
      <c r="BB229" s="556"/>
      <c r="BC229" s="522"/>
      <c r="BD229" s="390" t="e">
        <v>#N/A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5">
      <c r="A230" s="545">
        <v>42917</v>
      </c>
      <c r="B230" s="475">
        <v>4.4220000000000006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3.6440000000000006</v>
      </c>
      <c r="W230" s="522"/>
      <c r="X230" s="522"/>
      <c r="Y230" s="522"/>
      <c r="Z230" s="522"/>
      <c r="AA230" s="559"/>
      <c r="AB230" s="513">
        <v>5.5402072738924009</v>
      </c>
      <c r="AC230" s="522"/>
      <c r="AD230" s="554"/>
      <c r="AE230" s="522"/>
      <c r="AF230" s="522"/>
      <c r="AG230" s="555"/>
      <c r="AH230" s="522"/>
      <c r="AI230" s="448">
        <v>1.6040694087716301</v>
      </c>
      <c r="AJ230" s="449">
        <v>6.2977450321474004E-2</v>
      </c>
      <c r="AK230" s="449">
        <v>6.265873695449109E-2</v>
      </c>
      <c r="AL230" s="519">
        <v>0.38223785573754743</v>
      </c>
      <c r="AM230" s="520">
        <v>0.3840741989871348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 t="e">
        <v>#N/A</v>
      </c>
      <c r="AX230" s="522"/>
      <c r="AY230" s="522"/>
      <c r="AZ230" s="556"/>
      <c r="BA230" s="556"/>
      <c r="BB230" s="556"/>
      <c r="BC230" s="522"/>
      <c r="BD230" s="390" t="e">
        <v>#N/A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5">
      <c r="A231" s="545">
        <v>42948</v>
      </c>
      <c r="B231" s="475">
        <v>4.4720000000000004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3.6940000000000004</v>
      </c>
      <c r="W231" s="522"/>
      <c r="X231" s="522"/>
      <c r="Y231" s="522"/>
      <c r="Z231" s="522"/>
      <c r="AA231" s="559"/>
      <c r="AB231" s="513">
        <v>5.6156967750592264</v>
      </c>
      <c r="AC231" s="522"/>
      <c r="AD231" s="554"/>
      <c r="AE231" s="522"/>
      <c r="AF231" s="522"/>
      <c r="AG231" s="555"/>
      <c r="AH231" s="522"/>
      <c r="AI231" s="448">
        <v>1.6039184019238999</v>
      </c>
      <c r="AJ231" s="449">
        <v>6.2997137789496394E-2</v>
      </c>
      <c r="AK231" s="449">
        <v>6.2686381943928296E-2</v>
      </c>
      <c r="AL231" s="519">
        <v>0.38011838605307152</v>
      </c>
      <c r="AM231" s="520">
        <v>0.38190859076681022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 t="e">
        <v>#N/A</v>
      </c>
      <c r="AX231" s="522"/>
      <c r="AY231" s="522"/>
      <c r="AZ231" s="556"/>
      <c r="BA231" s="556"/>
      <c r="BB231" s="556"/>
      <c r="BC231" s="522"/>
      <c r="BD231" s="390" t="e">
        <v>#N/A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5">
      <c r="A232" s="545">
        <v>42979</v>
      </c>
      <c r="B232" s="475">
        <v>4.4620000000000006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3.6840000000000006</v>
      </c>
      <c r="W232" s="522"/>
      <c r="X232" s="522"/>
      <c r="Y232" s="522"/>
      <c r="Z232" s="522"/>
      <c r="AA232" s="559"/>
      <c r="AB232" s="513">
        <v>5.5999600126542033</v>
      </c>
      <c r="AC232" s="522"/>
      <c r="AD232" s="554"/>
      <c r="AE232" s="522"/>
      <c r="AF232" s="522"/>
      <c r="AG232" s="555"/>
      <c r="AH232" s="522"/>
      <c r="AI232" s="448">
        <v>1.60376531246224</v>
      </c>
      <c r="AJ232" s="449">
        <v>6.3016825257647305E-2</v>
      </c>
      <c r="AK232" s="449">
        <v>6.2714026933619493E-2</v>
      </c>
      <c r="AL232" s="519">
        <v>0.37800944499381689</v>
      </c>
      <c r="AM232" s="520">
        <v>0.37975346759219997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 t="e">
        <v>#N/A</v>
      </c>
      <c r="AX232" s="522"/>
      <c r="AY232" s="522"/>
      <c r="AZ232" s="556"/>
      <c r="BA232" s="556"/>
      <c r="BB232" s="556"/>
      <c r="BC232" s="522"/>
      <c r="BD232" s="390" t="e">
        <v>#N/A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5">
      <c r="A233" s="545">
        <v>43009</v>
      </c>
      <c r="B233" s="475">
        <v>4.4820000000000002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3.7040000000000002</v>
      </c>
      <c r="W233" s="522"/>
      <c r="X233" s="522"/>
      <c r="Y233" s="522"/>
      <c r="Z233" s="522"/>
      <c r="AA233" s="559"/>
      <c r="AB233" s="513">
        <v>5.6298344574123931</v>
      </c>
      <c r="AC233" s="522"/>
      <c r="AD233" s="554"/>
      <c r="AE233" s="522"/>
      <c r="AF233" s="522"/>
      <c r="AG233" s="555"/>
      <c r="AH233" s="522"/>
      <c r="AI233" s="448">
        <v>1.60361517907659</v>
      </c>
      <c r="AJ233" s="449">
        <v>6.3035877646302904E-2</v>
      </c>
      <c r="AK233" s="449">
        <v>6.2740780149691297E-2</v>
      </c>
      <c r="AL233" s="519">
        <v>0.37597851676449789</v>
      </c>
      <c r="AM233" s="520">
        <v>0.37767781037976123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 t="e">
        <v>#N/A</v>
      </c>
      <c r="AX233" s="522"/>
      <c r="AY233" s="522"/>
      <c r="AZ233" s="556"/>
      <c r="BA233" s="556"/>
      <c r="BB233" s="556"/>
      <c r="BC233" s="522"/>
      <c r="BD233" s="390" t="e">
        <v>#N/A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5">
      <c r="A234" s="545">
        <v>43040</v>
      </c>
      <c r="B234" s="475">
        <v>4.6290000000000004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3.9510000000000005</v>
      </c>
      <c r="W234" s="522"/>
      <c r="X234" s="522"/>
      <c r="Y234" s="522"/>
      <c r="Z234" s="522"/>
      <c r="AA234" s="559"/>
      <c r="AB234" s="513">
        <v>6.0046694511561833</v>
      </c>
      <c r="AC234" s="522"/>
      <c r="AD234" s="554"/>
      <c r="AE234" s="522"/>
      <c r="AF234" s="522"/>
      <c r="AG234" s="555"/>
      <c r="AH234" s="522"/>
      <c r="AI234" s="448">
        <v>1.6034579935355699</v>
      </c>
      <c r="AJ234" s="449">
        <v>6.3055565114706891E-2</v>
      </c>
      <c r="AK234" s="449">
        <v>6.2768425139881207E-2</v>
      </c>
      <c r="AL234" s="519">
        <v>0.37389016270507697</v>
      </c>
      <c r="AM234" s="520">
        <v>0.37554320351651765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5">
      <c r="A235" s="545">
        <v>43070</v>
      </c>
      <c r="B235" s="475">
        <v>4.7670000000000003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4.0890000000000004</v>
      </c>
      <c r="W235" s="522"/>
      <c r="X235" s="522"/>
      <c r="Y235" s="522"/>
      <c r="Z235" s="522"/>
      <c r="AA235" s="559"/>
      <c r="AB235" s="513">
        <v>6.2138025249878401</v>
      </c>
      <c r="AC235" s="522"/>
      <c r="AD235" s="554"/>
      <c r="AE235" s="522"/>
      <c r="AF235" s="522"/>
      <c r="AG235" s="555"/>
      <c r="AH235" s="522"/>
      <c r="AI235" s="448">
        <v>1.6033038974819198</v>
      </c>
      <c r="AJ235" s="449">
        <v>6.3074617503607197E-2</v>
      </c>
      <c r="AK235" s="449">
        <v>6.2795178356435291E-2</v>
      </c>
      <c r="AL235" s="519">
        <v>0.37187907388346958</v>
      </c>
      <c r="AM235" s="520">
        <v>0.37348732682869823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5">
      <c r="A236" s="545">
        <v>43101</v>
      </c>
      <c r="B236" s="475">
        <v>4.8099999999999996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4.1319999999999997</v>
      </c>
      <c r="W236" s="522"/>
      <c r="X236" s="522"/>
      <c r="Y236" s="522"/>
      <c r="Z236" s="522"/>
      <c r="AA236" s="559"/>
      <c r="AB236" s="513">
        <v>6.278515358172764</v>
      </c>
      <c r="AC236" s="522"/>
      <c r="AD236" s="554"/>
      <c r="AE236" s="522"/>
      <c r="AF236" s="522"/>
      <c r="AG236" s="555"/>
      <c r="AH236" s="522"/>
      <c r="AI236" s="448">
        <v>1.6031426185218598</v>
      </c>
      <c r="AJ236" s="449">
        <v>6.3094304972264301E-2</v>
      </c>
      <c r="AK236" s="449">
        <v>6.2822823347124399E-2</v>
      </c>
      <c r="AL236" s="519">
        <v>0.36981113454712639</v>
      </c>
      <c r="AM236" s="520">
        <v>0.37137308356077281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5">
      <c r="A237" s="545">
        <v>43132</v>
      </c>
      <c r="B237" s="475">
        <v>4.7220000000000004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4.0440000000000005</v>
      </c>
      <c r="W237" s="522"/>
      <c r="X237" s="522"/>
      <c r="Y237" s="522"/>
      <c r="Z237" s="522"/>
      <c r="AA237" s="559"/>
      <c r="AB237" s="513">
        <v>6.1441744597541277</v>
      </c>
      <c r="AC237" s="522"/>
      <c r="AD237" s="554"/>
      <c r="AE237" s="522"/>
      <c r="AF237" s="522"/>
      <c r="AG237" s="555"/>
      <c r="AH237" s="522"/>
      <c r="AI237" s="448">
        <v>1.60297926033886</v>
      </c>
      <c r="AJ237" s="449">
        <v>6.3113992441049802E-2</v>
      </c>
      <c r="AK237" s="449">
        <v>6.2850468338067095E-2</v>
      </c>
      <c r="AL237" s="519">
        <v>0.36775350424131509</v>
      </c>
      <c r="AM237" s="520">
        <v>0.36926913067888095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5">
      <c r="A238" s="545">
        <v>43160</v>
      </c>
      <c r="B238" s="475">
        <v>4.6120000000000001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3.9340000000000002</v>
      </c>
      <c r="W238" s="522"/>
      <c r="X238" s="522"/>
      <c r="Y238" s="522"/>
      <c r="Z238" s="522"/>
      <c r="AA238" s="559"/>
      <c r="AB238" s="513">
        <v>5.9764912221279376</v>
      </c>
      <c r="AC238" s="522"/>
      <c r="AD238" s="554"/>
      <c r="AE238" s="522"/>
      <c r="AF238" s="522"/>
      <c r="AG238" s="555"/>
      <c r="AH238" s="522"/>
      <c r="AI238" s="448">
        <v>1.6028299244670599</v>
      </c>
      <c r="AJ238" s="449">
        <v>6.3131774671031204E-2</v>
      </c>
      <c r="AK238" s="449">
        <v>6.2875438007523599E-2</v>
      </c>
      <c r="AL238" s="519">
        <v>0.3659038236292339</v>
      </c>
      <c r="AM238" s="520">
        <v>0.36737759833992362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5">
      <c r="A239" s="545">
        <v>43191</v>
      </c>
      <c r="B239" s="475">
        <v>4.4270000000000005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3.6490000000000005</v>
      </c>
      <c r="W239" s="522"/>
      <c r="X239" s="522"/>
      <c r="Y239" s="522"/>
      <c r="Z239" s="522"/>
      <c r="AA239" s="559"/>
      <c r="AB239" s="513">
        <v>5.5429435666238129</v>
      </c>
      <c r="AC239" s="522"/>
      <c r="AD239" s="554"/>
      <c r="AE239" s="522"/>
      <c r="AF239" s="522"/>
      <c r="AG239" s="555"/>
      <c r="AH239" s="522"/>
      <c r="AI239" s="448">
        <v>1.60266261102435</v>
      </c>
      <c r="AJ239" s="449">
        <v>6.3151462140061301E-2</v>
      </c>
      <c r="AK239" s="449">
        <v>6.2903082998948506E-2</v>
      </c>
      <c r="AL239" s="519">
        <v>0.36386569213219561</v>
      </c>
      <c r="AM239" s="520">
        <v>0.36529312215908549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>
        <v>0.45</v>
      </c>
      <c r="BH239" s="522"/>
      <c r="BI239" s="458">
        <v>0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5">
      <c r="A240" s="545">
        <v>43221</v>
      </c>
      <c r="B240" s="475">
        <v>4.4270000000000005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3.6490000000000005</v>
      </c>
      <c r="W240" s="522"/>
      <c r="X240" s="522"/>
      <c r="Y240" s="522"/>
      <c r="Z240" s="522"/>
      <c r="AA240" s="559"/>
      <c r="AB240" s="513">
        <v>5.5423767255892775</v>
      </c>
      <c r="AC240" s="522"/>
      <c r="AD240" s="554"/>
      <c r="AE240" s="522"/>
      <c r="AF240" s="522"/>
      <c r="AG240" s="555"/>
      <c r="AH240" s="522"/>
      <c r="AI240" s="448">
        <v>1.6024987170713401</v>
      </c>
      <c r="AJ240" s="449">
        <v>6.3170514529568206E-2</v>
      </c>
      <c r="AK240" s="449">
        <v>6.2929836216698606E-2</v>
      </c>
      <c r="AL240" s="519">
        <v>0.36190300142065229</v>
      </c>
      <c r="AM240" s="520">
        <v>0.36328557722429355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5">
      <c r="A241" s="545">
        <v>43252</v>
      </c>
      <c r="B241" s="475">
        <v>4.4670000000000005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3.6890000000000005</v>
      </c>
      <c r="W241" s="522"/>
      <c r="X241" s="522"/>
      <c r="Y241" s="522"/>
      <c r="Z241" s="522"/>
      <c r="AA241" s="559"/>
      <c r="AB241" s="513">
        <v>5.602532446269362</v>
      </c>
      <c r="AC241" s="522"/>
      <c r="AD241" s="554"/>
      <c r="AE241" s="522"/>
      <c r="AF241" s="522"/>
      <c r="AG241" s="555"/>
      <c r="AH241" s="522"/>
      <c r="AI241" s="448">
        <v>1.6023273170591399</v>
      </c>
      <c r="AJ241" s="449">
        <v>6.3190201998851503E-2</v>
      </c>
      <c r="AK241" s="449">
        <v>6.2957481208622698E-2</v>
      </c>
      <c r="AL241" s="519">
        <v>0.35988486297275335</v>
      </c>
      <c r="AM241" s="520">
        <v>0.36122108928672514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5">
      <c r="A242" s="545">
        <v>43282</v>
      </c>
      <c r="B242" s="475">
        <v>4.5120000000000005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3.7340000000000004</v>
      </c>
      <c r="W242" s="522"/>
      <c r="X242" s="522"/>
      <c r="Y242" s="522"/>
      <c r="Z242" s="522"/>
      <c r="AA242" s="559"/>
      <c r="AB242" s="513">
        <v>5.67028049698387</v>
      </c>
      <c r="AC242" s="522"/>
      <c r="AD242" s="554"/>
      <c r="AE242" s="522"/>
      <c r="AF242" s="522"/>
      <c r="AG242" s="555"/>
      <c r="AH242" s="522"/>
      <c r="AI242" s="448">
        <v>1.6021594697444599</v>
      </c>
      <c r="AJ242" s="449">
        <v>6.3209254388602698E-2</v>
      </c>
      <c r="AK242" s="449">
        <v>6.2984234426854996E-2</v>
      </c>
      <c r="AL242" s="519">
        <v>0.35794143874428275</v>
      </c>
      <c r="AM242" s="520">
        <v>0.35923281489483239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5">
      <c r="A243" s="545">
        <v>43313</v>
      </c>
      <c r="B243" s="475">
        <v>4.5620000000000003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3.7840000000000003</v>
      </c>
      <c r="W243" s="522"/>
      <c r="X243" s="522"/>
      <c r="Y243" s="522"/>
      <c r="Z243" s="522"/>
      <c r="AA243" s="559"/>
      <c r="AB243" s="513">
        <v>5.7455788158746763</v>
      </c>
      <c r="AC243" s="522"/>
      <c r="AD243" s="554"/>
      <c r="AE243" s="522"/>
      <c r="AF243" s="522"/>
      <c r="AG243" s="555"/>
      <c r="AH243" s="522"/>
      <c r="AI243" s="448">
        <v>1.6019839860363299</v>
      </c>
      <c r="AJ243" s="449">
        <v>6.3228941858139098E-2</v>
      </c>
      <c r="AK243" s="449">
        <v>6.3011879419278702E-2</v>
      </c>
      <c r="AL243" s="519">
        <v>0.35594312492275593</v>
      </c>
      <c r="AM243" s="520">
        <v>0.35718816466172776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5">
      <c r="A244" s="545">
        <v>43344</v>
      </c>
      <c r="B244" s="475">
        <v>4.5520000000000005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3.7740000000000005</v>
      </c>
      <c r="W244" s="522"/>
      <c r="X244" s="522"/>
      <c r="Y244" s="522"/>
      <c r="Z244" s="522"/>
      <c r="AA244" s="559"/>
      <c r="AB244" s="513">
        <v>5.7297598039873492</v>
      </c>
      <c r="AC244" s="522"/>
      <c r="AD244" s="554"/>
      <c r="AE244" s="522"/>
      <c r="AF244" s="522"/>
      <c r="AG244" s="555"/>
      <c r="AH244" s="522"/>
      <c r="AI244" s="448">
        <v>1.6018064281281599</v>
      </c>
      <c r="AJ244" s="449">
        <v>6.3248629327803799E-2</v>
      </c>
      <c r="AK244" s="449">
        <v>6.3039524411954997E-2</v>
      </c>
      <c r="AL244" s="519">
        <v>0.35395482171949855</v>
      </c>
      <c r="AM244" s="520">
        <v>0.35515353839717451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5">
      <c r="A245" s="545">
        <v>43374</v>
      </c>
      <c r="B245" s="475">
        <v>4.5720000000000001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3.794</v>
      </c>
      <c r="W245" s="522"/>
      <c r="X245" s="522"/>
      <c r="Y245" s="522"/>
      <c r="Z245" s="522"/>
      <c r="AA245" s="559"/>
      <c r="AB245" s="513">
        <v>5.7594991870783048</v>
      </c>
      <c r="AC245" s="522"/>
      <c r="AD245" s="554"/>
      <c r="AE245" s="522"/>
      <c r="AF245" s="522"/>
      <c r="AG245" s="555"/>
      <c r="AH245" s="522"/>
      <c r="AI245" s="448">
        <v>1.60163262370113</v>
      </c>
      <c r="AJ245" s="449">
        <v>6.3267681717924504E-2</v>
      </c>
      <c r="AK245" s="449">
        <v>6.3066277630915712E-2</v>
      </c>
      <c r="AL245" s="519">
        <v>0.35204014820358259</v>
      </c>
      <c r="AM245" s="520">
        <v>0.35319405300390749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5">
      <c r="A246" s="545">
        <v>43405</v>
      </c>
      <c r="B246" s="475">
        <v>4.7190000000000003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4.0410000000000004</v>
      </c>
      <c r="W246" s="522"/>
      <c r="X246" s="522"/>
      <c r="Y246" s="522"/>
      <c r="Z246" s="522"/>
      <c r="AA246" s="559"/>
      <c r="AB246" s="513">
        <v>6.1337629819031498</v>
      </c>
      <c r="AC246" s="522"/>
      <c r="AD246" s="554"/>
      <c r="AE246" s="522"/>
      <c r="AF246" s="522"/>
      <c r="AG246" s="555"/>
      <c r="AH246" s="522"/>
      <c r="AI246" s="448">
        <v>1.6014509865465998</v>
      </c>
      <c r="AJ246" s="449">
        <v>6.3287369187842807E-2</v>
      </c>
      <c r="AK246" s="449">
        <v>6.3093922624091192E-2</v>
      </c>
      <c r="AL246" s="519">
        <v>0.35007141769297739</v>
      </c>
      <c r="AM246" s="520">
        <v>0.35117903860322586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5">
      <c r="A247" s="545">
        <v>43435</v>
      </c>
      <c r="B247" s="475">
        <v>4.8570000000000002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4.1790000000000003</v>
      </c>
      <c r="W247" s="522"/>
      <c r="X247" s="522"/>
      <c r="Y247" s="522"/>
      <c r="Z247" s="522"/>
      <c r="AA247" s="559"/>
      <c r="AB247" s="513">
        <v>6.3425267027583541</v>
      </c>
      <c r="AC247" s="522"/>
      <c r="AD247" s="554"/>
      <c r="AE247" s="522"/>
      <c r="AF247" s="522"/>
      <c r="AG247" s="555"/>
      <c r="AH247" s="522"/>
      <c r="AI247" s="448">
        <v>1.6012732359189799</v>
      </c>
      <c r="AJ247" s="449">
        <v>6.3306421578208205E-2</v>
      </c>
      <c r="AK247" s="449">
        <v>6.3120675843535409E-2</v>
      </c>
      <c r="AL247" s="519">
        <v>0.34817560519729374</v>
      </c>
      <c r="AM247" s="520">
        <v>0.34923846028709327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5">
      <c r="A248" s="545">
        <v>43466</v>
      </c>
      <c r="B248" s="475">
        <v>4.9000000000000004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4.2220000000000004</v>
      </c>
      <c r="W248" s="522"/>
      <c r="X248" s="522"/>
      <c r="Y248" s="522"/>
      <c r="Z248" s="522"/>
      <c r="AA248" s="559"/>
      <c r="AB248" s="513">
        <v>6.4070452375842564</v>
      </c>
      <c r="AC248" s="522"/>
      <c r="AD248" s="554"/>
      <c r="AE248" s="522"/>
      <c r="AF248" s="522"/>
      <c r="AG248" s="555"/>
      <c r="AH248" s="522"/>
      <c r="AI248" s="448">
        <v>1.6010875225449299</v>
      </c>
      <c r="AJ248" s="449">
        <v>6.3326109048379195E-2</v>
      </c>
      <c r="AK248" s="449">
        <v>6.3148320837209712E-2</v>
      </c>
      <c r="AL248" s="519">
        <v>0.34622628171069281</v>
      </c>
      <c r="AM248" s="520">
        <v>0.34724290880989483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5">
      <c r="A249" s="545">
        <v>43497</v>
      </c>
      <c r="B249" s="475">
        <v>4.8120000000000003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4.1340000000000003</v>
      </c>
      <c r="W249" s="522"/>
      <c r="X249" s="522"/>
      <c r="Y249" s="522"/>
      <c r="Z249" s="522"/>
      <c r="AA249" s="559"/>
      <c r="AB249" s="513">
        <v>6.2727661093999618</v>
      </c>
      <c r="AC249" s="522"/>
      <c r="AD249" s="554"/>
      <c r="AE249" s="522"/>
      <c r="AF249" s="522"/>
      <c r="AG249" s="555"/>
      <c r="AH249" s="522"/>
      <c r="AI249" s="448">
        <v>1.6008997388289998</v>
      </c>
      <c r="AJ249" s="449">
        <v>6.3345796518678998E-2</v>
      </c>
      <c r="AK249" s="449">
        <v>6.3175965831137909E-2</v>
      </c>
      <c r="AL249" s="519">
        <v>0.34428675767069344</v>
      </c>
      <c r="AM249" s="520">
        <v>0.34525719145408307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5">
      <c r="A250" s="545">
        <v>43525</v>
      </c>
      <c r="B250" s="475">
        <v>4.702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4.024</v>
      </c>
      <c r="W250" s="522"/>
      <c r="X250" s="522"/>
      <c r="Y250" s="522"/>
      <c r="Z250" s="522"/>
      <c r="AA250" s="559"/>
      <c r="AB250" s="513">
        <v>6.1052028290098166</v>
      </c>
      <c r="AC250" s="522"/>
      <c r="AD250" s="554"/>
      <c r="AE250" s="522"/>
      <c r="AF250" s="522"/>
      <c r="AG250" s="555"/>
      <c r="AH250" s="522"/>
      <c r="AI250" s="448">
        <v>1.6007283488975599</v>
      </c>
      <c r="AJ250" s="449">
        <v>6.3363578750027308E-2</v>
      </c>
      <c r="AK250" s="449">
        <v>6.3200935503290506E-2</v>
      </c>
      <c r="AL250" s="519">
        <v>0.34254331710008989</v>
      </c>
      <c r="AM250" s="520">
        <v>0.34347206114226936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5">
      <c r="A251" s="545">
        <v>43556</v>
      </c>
      <c r="B251" s="475">
        <v>4.5170000000000003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3.7390000000000003</v>
      </c>
      <c r="W251" s="522"/>
      <c r="X251" s="522"/>
      <c r="Y251" s="522"/>
      <c r="Z251" s="522"/>
      <c r="AA251" s="559"/>
      <c r="AB251" s="513">
        <v>5.6721220946306268</v>
      </c>
      <c r="AC251" s="522"/>
      <c r="AD251" s="554"/>
      <c r="AE251" s="522"/>
      <c r="AF251" s="522"/>
      <c r="AG251" s="555"/>
      <c r="AH251" s="522"/>
      <c r="AI251" s="448">
        <v>1.6005366270854799</v>
      </c>
      <c r="AJ251" s="449">
        <v>6.3383266220571791E-2</v>
      </c>
      <c r="AK251" s="449">
        <v>6.3228580497701109E-2</v>
      </c>
      <c r="AL251" s="519">
        <v>0.34062232670464487</v>
      </c>
      <c r="AM251" s="520">
        <v>0.34150495483203613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5">
      <c r="A252" s="545">
        <v>43586</v>
      </c>
      <c r="B252" s="475">
        <v>4.5170000000000003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3.7390000000000003</v>
      </c>
      <c r="W252" s="522"/>
      <c r="X252" s="522"/>
      <c r="Y252" s="522"/>
      <c r="Z252" s="522"/>
      <c r="AA252" s="559"/>
      <c r="AB252" s="513">
        <v>5.6714575935708833</v>
      </c>
      <c r="AC252" s="522"/>
      <c r="AD252" s="554"/>
      <c r="AE252" s="522"/>
      <c r="AF252" s="522"/>
      <c r="AG252" s="555"/>
      <c r="AH252" s="522"/>
      <c r="AI252" s="448">
        <v>1.60034912084582</v>
      </c>
      <c r="AJ252" s="449">
        <v>6.3402318611543301E-2</v>
      </c>
      <c r="AK252" s="449">
        <v>6.3255333718339898E-2</v>
      </c>
      <c r="AL252" s="519">
        <v>0.33877251782682144</v>
      </c>
      <c r="AM252" s="520">
        <v>0.33961056193364869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5">
      <c r="A253" s="545">
        <v>43617</v>
      </c>
      <c r="B253" s="475">
        <v>4.5570000000000004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3.7790000000000004</v>
      </c>
      <c r="W253" s="522"/>
      <c r="X253" s="522"/>
      <c r="Y253" s="522"/>
      <c r="Z253" s="522"/>
      <c r="AA253" s="559"/>
      <c r="AB253" s="513">
        <v>5.7314298352127055</v>
      </c>
      <c r="AC253" s="522"/>
      <c r="AD253" s="554"/>
      <c r="AE253" s="522"/>
      <c r="AF253" s="522"/>
      <c r="AG253" s="555"/>
      <c r="AH253" s="522"/>
      <c r="AI253" s="448">
        <v>1.6001533305689799</v>
      </c>
      <c r="AJ253" s="449">
        <v>6.3422006082340901E-2</v>
      </c>
      <c r="AK253" s="449">
        <v>6.3282978713249213E-2</v>
      </c>
      <c r="AL253" s="519">
        <v>0.33687052904494236</v>
      </c>
      <c r="AM253" s="520">
        <v>0.33766255263204775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5">
      <c r="A254" s="545">
        <v>43647</v>
      </c>
      <c r="B254" s="475">
        <v>4.6020000000000003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3.8240000000000003</v>
      </c>
      <c r="W254" s="522"/>
      <c r="X254" s="522"/>
      <c r="Y254" s="522"/>
      <c r="Z254" s="522"/>
      <c r="AA254" s="559"/>
      <c r="AB254" s="513">
        <v>5.7989853261386859</v>
      </c>
      <c r="AC254" s="522"/>
      <c r="AD254" s="554"/>
      <c r="AE254" s="522"/>
      <c r="AF254" s="522"/>
      <c r="AG254" s="555"/>
      <c r="AH254" s="522"/>
      <c r="AI254" s="448">
        <v>1.5999618886648999</v>
      </c>
      <c r="AJ254" s="449">
        <v>6.3441058473556702E-2</v>
      </c>
      <c r="AK254" s="449">
        <v>6.33097319343712E-2</v>
      </c>
      <c r="AL254" s="519">
        <v>0.3350390303595302</v>
      </c>
      <c r="AM254" s="520">
        <v>0.33578656965076908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5">
      <c r="A255" s="545">
        <v>43678</v>
      </c>
      <c r="B255" s="475">
        <v>4.6520000000000001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3.8740000000000001</v>
      </c>
      <c r="W255" s="522"/>
      <c r="X255" s="522"/>
      <c r="Y255" s="522"/>
      <c r="Z255" s="522"/>
      <c r="AA255" s="559"/>
      <c r="AB255" s="513">
        <v>5.8740750410103661</v>
      </c>
      <c r="AC255" s="522"/>
      <c r="AD255" s="554"/>
      <c r="AE255" s="522"/>
      <c r="AF255" s="522"/>
      <c r="AG255" s="555"/>
      <c r="AH255" s="522"/>
      <c r="AI255" s="448">
        <v>1.59976203316165</v>
      </c>
      <c r="AJ255" s="449">
        <v>6.3460745944607003E-2</v>
      </c>
      <c r="AK255" s="449">
        <v>6.3337376929779601E-2</v>
      </c>
      <c r="AL255" s="519">
        <v>0.33315588129995066</v>
      </c>
      <c r="AM255" s="520">
        <v>0.33385751066660624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5">
      <c r="A256" s="545">
        <v>43709</v>
      </c>
      <c r="B256" s="475">
        <v>4.6420000000000003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3.8640000000000003</v>
      </c>
      <c r="W256" s="522"/>
      <c r="X256" s="522"/>
      <c r="Y256" s="522"/>
      <c r="Z256" s="522"/>
      <c r="AA256" s="559"/>
      <c r="AB256" s="513">
        <v>5.8581727193351183</v>
      </c>
      <c r="AC256" s="522"/>
      <c r="AD256" s="554"/>
      <c r="AE256" s="522"/>
      <c r="AF256" s="522"/>
      <c r="AG256" s="555"/>
      <c r="AH256" s="522"/>
      <c r="AI256" s="448">
        <v>1.5995601129841699</v>
      </c>
      <c r="AJ256" s="449">
        <v>6.3480433415786103E-2</v>
      </c>
      <c r="AK256" s="449">
        <v>6.3365021925441606E-2</v>
      </c>
      <c r="AL256" s="519">
        <v>0.33128224482950741</v>
      </c>
      <c r="AM256" s="520">
        <v>0.33193802616458029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5">
      <c r="A257" s="545">
        <v>43739</v>
      </c>
      <c r="B257" s="475">
        <v>4.6619999999999999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3.8839999999999999</v>
      </c>
      <c r="W257" s="522"/>
      <c r="X257" s="522"/>
      <c r="Y257" s="522"/>
      <c r="Z257" s="522"/>
      <c r="AA257" s="559"/>
      <c r="AB257" s="513">
        <v>5.8877679358343444</v>
      </c>
      <c r="AC257" s="522"/>
      <c r="AD257" s="554"/>
      <c r="AE257" s="522"/>
      <c r="AF257" s="522"/>
      <c r="AG257" s="555"/>
      <c r="AH257" s="522"/>
      <c r="AI257" s="448">
        <v>1.59936274132586</v>
      </c>
      <c r="AJ257" s="449">
        <v>6.34994858073719E-2</v>
      </c>
      <c r="AK257" s="449">
        <v>6.3391775147291399E-2</v>
      </c>
      <c r="AL257" s="519">
        <v>0.3294780665100967</v>
      </c>
      <c r="AM257" s="520">
        <v>0.33008954125553125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5">
      <c r="A258" s="545">
        <v>43770</v>
      </c>
      <c r="B258" s="475">
        <v>4.8090000000000002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4.1310000000000002</v>
      </c>
      <c r="W258" s="522"/>
      <c r="X258" s="522"/>
      <c r="Y258" s="522"/>
      <c r="Z258" s="522"/>
      <c r="AA258" s="559"/>
      <c r="AB258" s="513">
        <v>6.2613895180576042</v>
      </c>
      <c r="AC258" s="522"/>
      <c r="AD258" s="554"/>
      <c r="AE258" s="522"/>
      <c r="AF258" s="522"/>
      <c r="AG258" s="555"/>
      <c r="AH258" s="522"/>
      <c r="AI258" s="448">
        <v>1.59915676092079</v>
      </c>
      <c r="AJ258" s="449">
        <v>6.3519173278803603E-2</v>
      </c>
      <c r="AK258" s="449">
        <v>6.3419420143452102E-2</v>
      </c>
      <c r="AL258" s="519">
        <v>0.32762302763656204</v>
      </c>
      <c r="AM258" s="520">
        <v>0.32818878706987392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5">
      <c r="A259" s="545">
        <v>43800</v>
      </c>
      <c r="B259" s="475">
        <v>4.9470000000000001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4.2690000000000001</v>
      </c>
      <c r="W259" s="522"/>
      <c r="X259" s="522"/>
      <c r="Y259" s="522"/>
      <c r="Z259" s="522"/>
      <c r="AA259" s="559"/>
      <c r="AB259" s="513">
        <v>6.4697427110547343</v>
      </c>
      <c r="AC259" s="522"/>
      <c r="AD259" s="554"/>
      <c r="AE259" s="522"/>
      <c r="AF259" s="522"/>
      <c r="AG259" s="555"/>
      <c r="AH259" s="522"/>
      <c r="AI259" s="448">
        <v>1.5989554616431398</v>
      </c>
      <c r="AJ259" s="449">
        <v>6.353822567063401E-2</v>
      </c>
      <c r="AK259" s="449">
        <v>6.34461733657843E-2</v>
      </c>
      <c r="AL259" s="519">
        <v>0.32583676983214721</v>
      </c>
      <c r="AM259" s="520">
        <v>0.32635835801006458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5">
      <c r="A260" s="545">
        <v>43831</v>
      </c>
      <c r="B260" s="475">
        <v>4.99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4.3120000000000003</v>
      </c>
      <c r="W260" s="522"/>
      <c r="X260" s="522"/>
      <c r="Y260" s="522"/>
      <c r="Z260" s="522"/>
      <c r="AA260" s="559"/>
      <c r="AB260" s="513">
        <v>6.5340515290340111</v>
      </c>
      <c r="AC260" s="522"/>
      <c r="AD260" s="554"/>
      <c r="AE260" s="522"/>
      <c r="AF260" s="522"/>
      <c r="AG260" s="555"/>
      <c r="AH260" s="522"/>
      <c r="AI260" s="448">
        <v>1.5987454244008599</v>
      </c>
      <c r="AJ260" s="449">
        <v>6.3557913142318997E-2</v>
      </c>
      <c r="AK260" s="449">
        <v>6.3473818362443701E-2</v>
      </c>
      <c r="AL260" s="519">
        <v>0.32400016936182391</v>
      </c>
      <c r="AM260" s="520">
        <v>0.32447618909566506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5">
      <c r="A261" s="545">
        <v>43862</v>
      </c>
      <c r="B261" s="475">
        <v>4.9020000000000001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4.2240000000000002</v>
      </c>
      <c r="W261" s="522"/>
      <c r="X261" s="522"/>
      <c r="Y261" s="522"/>
      <c r="Z261" s="522"/>
      <c r="AA261" s="559"/>
      <c r="AB261" s="513">
        <v>6.3998543891774018</v>
      </c>
      <c r="AC261" s="522"/>
      <c r="AD261" s="554"/>
      <c r="AE261" s="522"/>
      <c r="AF261" s="522"/>
      <c r="AG261" s="555"/>
      <c r="AH261" s="522"/>
      <c r="AI261" s="448">
        <v>1.5985333268058599</v>
      </c>
      <c r="AJ261" s="449">
        <v>6.3577600614131799E-2</v>
      </c>
      <c r="AK261" s="449">
        <v>6.3501463359357094E-2</v>
      </c>
      <c r="AL261" s="519">
        <v>0.32217287856229188</v>
      </c>
      <c r="AM261" s="520">
        <v>0.32260340978125573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5">
      <c r="A262" s="545">
        <v>43891</v>
      </c>
      <c r="B262" s="475">
        <v>4.7919999999999998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4.1139999999999999</v>
      </c>
      <c r="W262" s="522"/>
      <c r="X262" s="522"/>
      <c r="Y262" s="522"/>
      <c r="Z262" s="522"/>
      <c r="AA262" s="559"/>
      <c r="AB262" s="513">
        <v>6.2324105653266733</v>
      </c>
      <c r="AC262" s="522"/>
      <c r="AD262" s="554"/>
      <c r="AE262" s="522"/>
      <c r="AF262" s="522"/>
      <c r="AG262" s="555"/>
      <c r="AH262" s="522"/>
      <c r="AI262" s="448">
        <v>1.59833304847139</v>
      </c>
      <c r="AJ262" s="449">
        <v>6.3596017926590004E-2</v>
      </c>
      <c r="AK262" s="449">
        <v>6.3527324808311497E-2</v>
      </c>
      <c r="AL262" s="519">
        <v>0.3204718695477719</v>
      </c>
      <c r="AM262" s="520">
        <v>0.32085992245277922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5">
      <c r="A263" s="545">
        <v>43922</v>
      </c>
      <c r="B263" s="475">
        <v>4.6070000000000002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3.8290000000000002</v>
      </c>
      <c r="W263" s="522"/>
      <c r="X263" s="522"/>
      <c r="Y263" s="522"/>
      <c r="Z263" s="522"/>
      <c r="AA263" s="559"/>
      <c r="AB263" s="513">
        <v>5.7998721030025679</v>
      </c>
      <c r="AC263" s="522"/>
      <c r="AD263" s="554"/>
      <c r="AE263" s="522"/>
      <c r="AF263" s="522"/>
      <c r="AG263" s="555"/>
      <c r="AH263" s="522"/>
      <c r="AI263" s="448">
        <v>1.5981169656582599</v>
      </c>
      <c r="AJ263" s="449">
        <v>6.3615705398652397E-2</v>
      </c>
      <c r="AK263" s="449">
        <v>6.3554969805715206E-2</v>
      </c>
      <c r="AL263" s="519">
        <v>0.31866248197499053</v>
      </c>
      <c r="AM263" s="520">
        <v>0.31900521095151846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5">
      <c r="A264" s="545">
        <v>43952</v>
      </c>
      <c r="B264" s="475">
        <v>4.6070000000000002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3.8290000000000002</v>
      </c>
      <c r="W264" s="522"/>
      <c r="X264" s="522"/>
      <c r="Y264" s="522"/>
      <c r="Z264" s="522"/>
      <c r="AA264" s="559"/>
      <c r="AB264" s="513">
        <v>5.7991060837814885</v>
      </c>
      <c r="AC264" s="522"/>
      <c r="AD264" s="554"/>
      <c r="AE264" s="522"/>
      <c r="AF264" s="522"/>
      <c r="AG264" s="555"/>
      <c r="AH264" s="522"/>
      <c r="AI264" s="448">
        <v>1.59790589405332</v>
      </c>
      <c r="AJ264" s="449">
        <v>6.3634757791093011E-2</v>
      </c>
      <c r="AK264" s="449">
        <v>6.3581723029250414E-2</v>
      </c>
      <c r="AL264" s="519">
        <v>0.31692021283029764</v>
      </c>
      <c r="AM264" s="520">
        <v>0.31721916563904201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5">
      <c r="A265" s="545">
        <v>43983</v>
      </c>
      <c r="B265" s="475">
        <v>4.6470000000000002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3.8690000000000002</v>
      </c>
      <c r="W265" s="522"/>
      <c r="X265" s="522"/>
      <c r="Y265" s="522"/>
      <c r="Z265" s="522"/>
      <c r="AA265" s="559"/>
      <c r="AB265" s="513">
        <v>5.8588797348078288</v>
      </c>
      <c r="AC265" s="522"/>
      <c r="AD265" s="554"/>
      <c r="AE265" s="522"/>
      <c r="AF265" s="522"/>
      <c r="AG265" s="555"/>
      <c r="AH265" s="522"/>
      <c r="AI265" s="448">
        <v>1.5976857631138299</v>
      </c>
      <c r="AJ265" s="449">
        <v>6.3654445263408008E-2</v>
      </c>
      <c r="AK265" s="449">
        <v>6.3609368027153709E-2</v>
      </c>
      <c r="AL265" s="519">
        <v>0.31512887162233205</v>
      </c>
      <c r="AM265" s="520">
        <v>0.31538268086765431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5">
      <c r="A266" s="545">
        <v>44013</v>
      </c>
      <c r="B266" s="475">
        <v>4.6920000000000002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3.9140000000000001</v>
      </c>
      <c r="W266" s="522"/>
      <c r="X266" s="522"/>
      <c r="Y266" s="522"/>
      <c r="Z266" s="522"/>
      <c r="AA266" s="559"/>
      <c r="AB266" s="513">
        <v>5.9262263008779037</v>
      </c>
      <c r="AC266" s="522"/>
      <c r="AD266" s="554"/>
      <c r="AE266" s="522"/>
      <c r="AF266" s="522"/>
      <c r="AG266" s="555"/>
      <c r="AH266" s="522"/>
      <c r="AI266" s="448">
        <v>1.5974707757023598</v>
      </c>
      <c r="AJ266" s="449">
        <v>6.3673497656092898E-2</v>
      </c>
      <c r="AK266" s="449">
        <v>6.3636121251171102E-2</v>
      </c>
      <c r="AL266" s="519">
        <v>0.31340399134134656</v>
      </c>
      <c r="AM266" s="520">
        <v>0.31361420518433686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5">
      <c r="A267" s="545">
        <v>44044</v>
      </c>
      <c r="B267" s="475">
        <v>4.742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3.964</v>
      </c>
      <c r="W267" s="522"/>
      <c r="X267" s="522"/>
      <c r="Y267" s="522"/>
      <c r="Z267" s="522"/>
      <c r="AA267" s="559"/>
      <c r="AB267" s="513">
        <v>6.001089537751179</v>
      </c>
      <c r="AC267" s="522"/>
      <c r="AD267" s="554"/>
      <c r="AE267" s="522"/>
      <c r="AF267" s="522"/>
      <c r="AG267" s="555"/>
      <c r="AH267" s="522"/>
      <c r="AI267" s="448">
        <v>1.5972466002375398</v>
      </c>
      <c r="AJ267" s="449">
        <v>6.3693185128661109E-2</v>
      </c>
      <c r="AK267" s="449">
        <v>6.3663766249572706E-2</v>
      </c>
      <c r="AL267" s="519">
        <v>0.31163054101924414</v>
      </c>
      <c r="AM267" s="520">
        <v>0.31179580441817217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5">
      <c r="A268" s="545">
        <v>44075</v>
      </c>
      <c r="B268" s="475">
        <v>4.7320000000000002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3.9540000000000002</v>
      </c>
      <c r="W268" s="522"/>
      <c r="X268" s="522"/>
      <c r="Y268" s="522"/>
      <c r="Z268" s="522"/>
      <c r="AA268" s="559"/>
      <c r="AB268" s="513">
        <v>5.985102730068391</v>
      </c>
      <c r="AC268" s="522"/>
      <c r="AD268" s="554"/>
      <c r="AE268" s="522"/>
      <c r="AF268" s="522"/>
      <c r="AG268" s="555"/>
      <c r="AH268" s="522"/>
      <c r="AI268" s="448">
        <v>1.5970203707574699</v>
      </c>
      <c r="AJ268" s="449">
        <v>6.3712872601357606E-2</v>
      </c>
      <c r="AK268" s="449">
        <v>6.36914112482274E-2</v>
      </c>
      <c r="AL268" s="519">
        <v>0.30986612354061704</v>
      </c>
      <c r="AM268" s="520">
        <v>0.30998653940241488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5">
      <c r="A269" s="545">
        <v>44105</v>
      </c>
      <c r="B269" s="475">
        <v>4.7520000000000007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3.9740000000000006</v>
      </c>
      <c r="W269" s="522"/>
      <c r="X269" s="522"/>
      <c r="Y269" s="522"/>
      <c r="Z269" s="522"/>
      <c r="AA269" s="559"/>
      <c r="AB269" s="513">
        <v>6.0145443940685661</v>
      </c>
      <c r="AC269" s="522"/>
      <c r="AD269" s="554"/>
      <c r="AE269" s="522"/>
      <c r="AF269" s="522"/>
      <c r="AG269" s="555"/>
      <c r="AH269" s="522"/>
      <c r="AI269" s="448">
        <v>1.5967994842044297</v>
      </c>
      <c r="AJ269" s="449">
        <v>6.3731924994412395E-2</v>
      </c>
      <c r="AK269" s="449">
        <v>6.3718164472973599E-2</v>
      </c>
      <c r="AL269" s="519">
        <v>0.30816718578923369</v>
      </c>
      <c r="AM269" s="520">
        <v>0.30824430175205297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5">
      <c r="A270" s="545">
        <v>44136</v>
      </c>
      <c r="B270" s="475">
        <v>4.899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4.2010000000000005</v>
      </c>
      <c r="W270" s="522"/>
      <c r="X270" s="522"/>
      <c r="Y270" s="522"/>
      <c r="Z270" s="522"/>
      <c r="AA270" s="559"/>
      <c r="AB270" s="513">
        <v>6.357186040683418</v>
      </c>
      <c r="AC270" s="522"/>
      <c r="AD270" s="554"/>
      <c r="AE270" s="522"/>
      <c r="AF270" s="522"/>
      <c r="AG270" s="555"/>
      <c r="AH270" s="522"/>
      <c r="AI270" s="448">
        <v>1.5965692157436999</v>
      </c>
      <c r="AJ270" s="449">
        <v>6.3751612467361995E-2</v>
      </c>
      <c r="AK270" s="449">
        <v>6.3745809472127005E-2</v>
      </c>
      <c r="AL270" s="519">
        <v>0.30642042669780067</v>
      </c>
      <c r="AM270" s="520">
        <v>0.30645290675316822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5">
      <c r="A271" s="563">
        <v>44166</v>
      </c>
      <c r="B271" s="475">
        <v>5.0369999999999999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4.3390000000000004</v>
      </c>
      <c r="W271" s="522"/>
      <c r="X271" s="522"/>
      <c r="Y271" s="522"/>
      <c r="Z271" s="522"/>
      <c r="AA271" s="559"/>
      <c r="AB271" s="513">
        <v>6.5650908088225339</v>
      </c>
      <c r="AC271" s="522"/>
      <c r="AD271" s="554"/>
      <c r="AE271" s="522"/>
      <c r="AF271" s="522"/>
      <c r="AG271" s="555"/>
      <c r="AH271" s="522"/>
      <c r="AI271" s="448">
        <v>1.5963444223076899</v>
      </c>
      <c r="AJ271" s="449">
        <v>6.3770664860661505E-2</v>
      </c>
      <c r="AK271" s="449">
        <v>6.3772562697355512E-2</v>
      </c>
      <c r="AL271" s="564">
        <v>0.30473850362586841</v>
      </c>
      <c r="AM271" s="565">
        <v>0.30472789434073339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5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5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5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5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5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5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5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5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5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5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5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5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5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5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5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5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5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5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5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5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5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5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5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5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5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5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5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5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5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5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5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5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5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5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5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5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5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5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5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5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5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5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5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5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5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5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5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5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5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5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5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5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5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5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5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5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5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5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5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5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5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5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5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5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5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5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5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5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5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5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5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5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5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5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5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5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5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5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5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5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5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5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5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5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5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5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5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5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5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5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5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5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5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5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5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5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5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5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5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5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5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5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5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5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5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5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5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5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5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5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5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5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5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5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5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5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5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5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5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5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5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5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5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5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5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5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5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5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5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5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5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5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5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5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5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5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5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5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5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5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5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5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5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5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5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5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5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5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5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5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5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5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5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5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5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5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5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5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5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5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5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5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5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5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5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5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5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5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5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5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5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5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5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5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5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5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5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5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5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5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5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5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5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5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5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5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5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5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5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5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5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5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5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5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5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5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5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5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5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5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5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5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5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5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5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5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5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5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5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5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5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5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5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5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5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5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5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5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5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5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5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5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5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5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5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5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5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5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5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5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5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5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5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5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5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5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5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5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5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5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5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5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5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5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5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5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5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5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5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5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5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5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5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5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5">
      <c r="M526" s="463"/>
    </row>
    <row r="527" spans="13:54" x14ac:dyDescent="0.25">
      <c r="M527" s="463"/>
    </row>
    <row r="528" spans="13:54" x14ac:dyDescent="0.25">
      <c r="M528" s="463"/>
    </row>
    <row r="529" spans="13:13" x14ac:dyDescent="0.25">
      <c r="M529" s="463"/>
    </row>
    <row r="530" spans="13:13" x14ac:dyDescent="0.25">
      <c r="M530" s="463"/>
    </row>
    <row r="531" spans="13:13" x14ac:dyDescent="0.25">
      <c r="M531" s="463"/>
    </row>
    <row r="532" spans="13:13" x14ac:dyDescent="0.25">
      <c r="M532" s="463"/>
    </row>
    <row r="533" spans="13:13" x14ac:dyDescent="0.25">
      <c r="M533" s="463"/>
    </row>
    <row r="534" spans="13:13" x14ac:dyDescent="0.25">
      <c r="M534" s="463"/>
    </row>
    <row r="535" spans="13:13" x14ac:dyDescent="0.25">
      <c r="M535" s="463"/>
    </row>
    <row r="536" spans="13:13" x14ac:dyDescent="0.25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Dec.27 2002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2000-09-08T19:22:42Z</cp:lastPrinted>
  <dcterms:created xsi:type="dcterms:W3CDTF">1998-02-25T20:12:16Z</dcterms:created>
  <dcterms:modified xsi:type="dcterms:W3CDTF">2023-09-10T15:01:41Z</dcterms:modified>
</cp:coreProperties>
</file>