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00" yWindow="-60" windowWidth="15276" windowHeight="9108" firstSheet="1" activeTab="5"/>
  </bookViews>
  <sheets>
    <sheet name="Deal Numbers" sheetId="8" r:id="rId1"/>
    <sheet name="PHYS DEALS" sheetId="6" r:id="rId2"/>
    <sheet name="Master Data" sheetId="5" r:id="rId3"/>
    <sheet name="Data" sheetId="7" r:id="rId4"/>
    <sheet name="Work In Progress" sheetId="9" r:id="rId5"/>
    <sheet name="Final MTM" sheetId="12" r:id="rId6"/>
    <sheet name="MIDS" sheetId="11" r:id="rId7"/>
    <sheet name="POS Nov 30" sheetId="10" r:id="rId8"/>
  </sheets>
  <definedNames>
    <definedName name="_xlnm._FilterDatabase" localSheetId="3" hidden="1">Data!$A$2:$S$29093</definedName>
    <definedName name="_xlnm._FilterDatabase" localSheetId="5" hidden="1">'Final MTM'!$A$7:$X$7</definedName>
    <definedName name="_xlnm._FilterDatabase" localSheetId="2" hidden="1">'Master Data'!$A$2:$S$29366</definedName>
    <definedName name="_xlnm._FilterDatabase" localSheetId="1" hidden="1">'PHYS DEALS'!$A$3:$O$3</definedName>
    <definedName name="_xlnm._FilterDatabase" localSheetId="4" hidden="1">'Work In Progress'!$A$7:$X$7</definedName>
    <definedName name="post_id">#REF!</definedName>
    <definedName name="_xlnm.Print_Area" localSheetId="3">Data!$A$1:$O$31</definedName>
    <definedName name="_xlnm.Print_Area" localSheetId="5">'Final MTM'!$A$6:$M$135</definedName>
    <definedName name="_xlnm.Print_Area" localSheetId="2">'Master Data'!$A$1:$O$206</definedName>
    <definedName name="_xlnm.Print_Area" localSheetId="4">'Work In Progress'!$A$6:$M$135</definedName>
    <definedName name="_xlnm.Print_Area">#REF!</definedName>
    <definedName name="_xlnm.Print_Titles" localSheetId="3">Data!#REF!</definedName>
    <definedName name="_xlnm.Print_Titles" localSheetId="5">'Final MTM'!#REF!</definedName>
    <definedName name="_xlnm.Print_Titles" localSheetId="2">'Master Data'!#REF!</definedName>
    <definedName name="_xlnm.Print_Titles" localSheetId="4">'Work In Progress'!#REF!</definedName>
    <definedName name="_xlnm.Print_Titles">#REF!</definedName>
    <definedName name="PW">#REF!</definedName>
    <definedName name="UID">#REF!</definedName>
  </definedNames>
  <calcPr calcId="92512"/>
</workbook>
</file>

<file path=xl/calcChain.xml><?xml version="1.0" encoding="utf-8"?>
<calcChain xmlns="http://schemas.openxmlformats.org/spreadsheetml/2006/main">
  <c r="A3" i="12" l="1"/>
  <c r="G8" i="12"/>
  <c r="I8" i="12"/>
  <c r="Q8" i="12"/>
  <c r="T8" i="12"/>
  <c r="U8" i="12"/>
  <c r="V8" i="12"/>
  <c r="X8" i="12"/>
  <c r="G9" i="12"/>
  <c r="I9" i="12"/>
  <c r="Q9" i="12"/>
  <c r="T9" i="12"/>
  <c r="U9" i="12"/>
  <c r="V9" i="12"/>
  <c r="X9" i="12"/>
  <c r="G10" i="12"/>
  <c r="I10" i="12"/>
  <c r="Q10" i="12"/>
  <c r="T10" i="12"/>
  <c r="U10" i="12"/>
  <c r="V10" i="12"/>
  <c r="X10" i="12"/>
  <c r="G11" i="12"/>
  <c r="I11" i="12"/>
  <c r="Q11" i="12"/>
  <c r="T11" i="12"/>
  <c r="U11" i="12"/>
  <c r="V11" i="12"/>
  <c r="X11" i="12"/>
  <c r="G12" i="12"/>
  <c r="I12" i="12"/>
  <c r="Q12" i="12"/>
  <c r="T12" i="12"/>
  <c r="U12" i="12"/>
  <c r="V12" i="12"/>
  <c r="X12" i="12"/>
  <c r="G13" i="12"/>
  <c r="I13" i="12"/>
  <c r="Q13" i="12"/>
  <c r="T13" i="12"/>
  <c r="U13" i="12"/>
  <c r="V13" i="12"/>
  <c r="X13" i="12"/>
  <c r="G14" i="12"/>
  <c r="I14" i="12"/>
  <c r="Q14" i="12"/>
  <c r="T14" i="12"/>
  <c r="U14" i="12"/>
  <c r="V14" i="12"/>
  <c r="X14" i="12"/>
  <c r="G15" i="12"/>
  <c r="I15" i="12"/>
  <c r="Q15" i="12"/>
  <c r="T15" i="12"/>
  <c r="U15" i="12"/>
  <c r="V15" i="12"/>
  <c r="X15" i="12"/>
  <c r="G16" i="12"/>
  <c r="I16" i="12"/>
  <c r="Q16" i="12"/>
  <c r="T16" i="12"/>
  <c r="U16" i="12"/>
  <c r="V16" i="12"/>
  <c r="X16" i="12"/>
  <c r="G17" i="12"/>
  <c r="I17" i="12"/>
  <c r="Q17" i="12"/>
  <c r="T17" i="12"/>
  <c r="U17" i="12"/>
  <c r="V17" i="12"/>
  <c r="X17" i="12"/>
  <c r="G18" i="12"/>
  <c r="I18" i="12"/>
  <c r="Q18" i="12"/>
  <c r="T18" i="12"/>
  <c r="U18" i="12"/>
  <c r="V18" i="12"/>
  <c r="X18" i="12"/>
  <c r="G19" i="12"/>
  <c r="I19" i="12"/>
  <c r="Q19" i="12"/>
  <c r="T19" i="12"/>
  <c r="U19" i="12"/>
  <c r="V19" i="12"/>
  <c r="X19" i="12"/>
  <c r="X20" i="12"/>
  <c r="Y20" i="12"/>
  <c r="G22" i="12"/>
  <c r="I22" i="12"/>
  <c r="Q22" i="12"/>
  <c r="T22" i="12"/>
  <c r="U22" i="12"/>
  <c r="V22" i="12"/>
  <c r="X22" i="12"/>
  <c r="G23" i="12"/>
  <c r="I23" i="12"/>
  <c r="Q23" i="12"/>
  <c r="T23" i="12"/>
  <c r="U23" i="12"/>
  <c r="V23" i="12"/>
  <c r="X23" i="12"/>
  <c r="G24" i="12"/>
  <c r="I24" i="12"/>
  <c r="Q24" i="12"/>
  <c r="T24" i="12"/>
  <c r="U24" i="12"/>
  <c r="V24" i="12"/>
  <c r="X24" i="12"/>
  <c r="G25" i="12"/>
  <c r="I25" i="12"/>
  <c r="Q25" i="12"/>
  <c r="T25" i="12"/>
  <c r="U25" i="12"/>
  <c r="V25" i="12"/>
  <c r="X25" i="12"/>
  <c r="G26" i="12"/>
  <c r="I26" i="12"/>
  <c r="Q26" i="12"/>
  <c r="T26" i="12"/>
  <c r="U26" i="12"/>
  <c r="V26" i="12"/>
  <c r="X26" i="12"/>
  <c r="G27" i="12"/>
  <c r="I27" i="12"/>
  <c r="Q27" i="12"/>
  <c r="T27" i="12"/>
  <c r="U27" i="12"/>
  <c r="V27" i="12"/>
  <c r="X27" i="12"/>
  <c r="G28" i="12"/>
  <c r="I28" i="12"/>
  <c r="Q28" i="12"/>
  <c r="T28" i="12"/>
  <c r="U28" i="12"/>
  <c r="V28" i="12"/>
  <c r="X28" i="12"/>
  <c r="G29" i="12"/>
  <c r="I29" i="12"/>
  <c r="Q29" i="12"/>
  <c r="T29" i="12"/>
  <c r="U29" i="12"/>
  <c r="V29" i="12"/>
  <c r="X29" i="12"/>
  <c r="G30" i="12"/>
  <c r="I30" i="12"/>
  <c r="Q30" i="12"/>
  <c r="T30" i="12"/>
  <c r="U30" i="12"/>
  <c r="V30" i="12"/>
  <c r="X30" i="12"/>
  <c r="G31" i="12"/>
  <c r="I31" i="12"/>
  <c r="Q31" i="12"/>
  <c r="T31" i="12"/>
  <c r="U31" i="12"/>
  <c r="V31" i="12"/>
  <c r="X31" i="12"/>
  <c r="G32" i="12"/>
  <c r="I32" i="12"/>
  <c r="Q32" i="12"/>
  <c r="T32" i="12"/>
  <c r="U32" i="12"/>
  <c r="V32" i="12"/>
  <c r="X32" i="12"/>
  <c r="G33" i="12"/>
  <c r="I33" i="12"/>
  <c r="Q33" i="12"/>
  <c r="T33" i="12"/>
  <c r="U33" i="12"/>
  <c r="V33" i="12"/>
  <c r="X33" i="12"/>
  <c r="X34" i="12"/>
  <c r="Y34" i="12"/>
  <c r="G36" i="12"/>
  <c r="I36" i="12"/>
  <c r="Q36" i="12"/>
  <c r="T36" i="12"/>
  <c r="U36" i="12"/>
  <c r="V36" i="12"/>
  <c r="X36" i="12"/>
  <c r="G37" i="12"/>
  <c r="I37" i="12"/>
  <c r="Q37" i="12"/>
  <c r="T37" i="12"/>
  <c r="U37" i="12"/>
  <c r="V37" i="12"/>
  <c r="X37" i="12"/>
  <c r="G38" i="12"/>
  <c r="I38" i="12"/>
  <c r="Q38" i="12"/>
  <c r="T38" i="12"/>
  <c r="U38" i="12"/>
  <c r="V38" i="12"/>
  <c r="X38" i="12"/>
  <c r="G39" i="12"/>
  <c r="I39" i="12"/>
  <c r="Q39" i="12"/>
  <c r="T39" i="12"/>
  <c r="U39" i="12"/>
  <c r="V39" i="12"/>
  <c r="X39" i="12"/>
  <c r="G40" i="12"/>
  <c r="I40" i="12"/>
  <c r="Q40" i="12"/>
  <c r="T40" i="12"/>
  <c r="U40" i="12"/>
  <c r="V40" i="12"/>
  <c r="X40" i="12"/>
  <c r="G41" i="12"/>
  <c r="I41" i="12"/>
  <c r="Q41" i="12"/>
  <c r="T41" i="12"/>
  <c r="U41" i="12"/>
  <c r="V41" i="12"/>
  <c r="X41" i="12"/>
  <c r="G42" i="12"/>
  <c r="I42" i="12"/>
  <c r="Q42" i="12"/>
  <c r="T42" i="12"/>
  <c r="U42" i="12"/>
  <c r="V42" i="12"/>
  <c r="X42" i="12"/>
  <c r="G43" i="12"/>
  <c r="I43" i="12"/>
  <c r="Q43" i="12"/>
  <c r="T43" i="12"/>
  <c r="U43" i="12"/>
  <c r="V43" i="12"/>
  <c r="X43" i="12"/>
  <c r="G44" i="12"/>
  <c r="I44" i="12"/>
  <c r="Q44" i="12"/>
  <c r="T44" i="12"/>
  <c r="U44" i="12"/>
  <c r="V44" i="12"/>
  <c r="X44" i="12"/>
  <c r="G45" i="12"/>
  <c r="I45" i="12"/>
  <c r="Q45" i="12"/>
  <c r="T45" i="12"/>
  <c r="U45" i="12"/>
  <c r="V45" i="12"/>
  <c r="X45" i="12"/>
  <c r="G46" i="12"/>
  <c r="I46" i="12"/>
  <c r="Q46" i="12"/>
  <c r="T46" i="12"/>
  <c r="U46" i="12"/>
  <c r="V46" i="12"/>
  <c r="X46" i="12"/>
  <c r="G47" i="12"/>
  <c r="I47" i="12"/>
  <c r="Q47" i="12"/>
  <c r="T47" i="12"/>
  <c r="U47" i="12"/>
  <c r="V47" i="12"/>
  <c r="X47" i="12"/>
  <c r="X48" i="12"/>
  <c r="Y48" i="12"/>
  <c r="G50" i="12"/>
  <c r="I50" i="12"/>
  <c r="Q50" i="12"/>
  <c r="T50" i="12"/>
  <c r="U50" i="12"/>
  <c r="V50" i="12"/>
  <c r="X50" i="12"/>
  <c r="G51" i="12"/>
  <c r="I51" i="12"/>
  <c r="Q51" i="12"/>
  <c r="T51" i="12"/>
  <c r="U51" i="12"/>
  <c r="V51" i="12"/>
  <c r="X51" i="12"/>
  <c r="G52" i="12"/>
  <c r="I52" i="12"/>
  <c r="Q52" i="12"/>
  <c r="T52" i="12"/>
  <c r="U52" i="12"/>
  <c r="V52" i="12"/>
  <c r="X52" i="12"/>
  <c r="G53" i="12"/>
  <c r="I53" i="12"/>
  <c r="Q53" i="12"/>
  <c r="T53" i="12"/>
  <c r="U53" i="12"/>
  <c r="V53" i="12"/>
  <c r="X53" i="12"/>
  <c r="G54" i="12"/>
  <c r="I54" i="12"/>
  <c r="Q54" i="12"/>
  <c r="T54" i="12"/>
  <c r="U54" i="12"/>
  <c r="V54" i="12"/>
  <c r="X54" i="12"/>
  <c r="G55" i="12"/>
  <c r="I55" i="12"/>
  <c r="Q55" i="12"/>
  <c r="T55" i="12"/>
  <c r="U55" i="12"/>
  <c r="V55" i="12"/>
  <c r="X55" i="12"/>
  <c r="G56" i="12"/>
  <c r="I56" i="12"/>
  <c r="Q56" i="12"/>
  <c r="T56" i="12"/>
  <c r="U56" i="12"/>
  <c r="V56" i="12"/>
  <c r="X56" i="12"/>
  <c r="G57" i="12"/>
  <c r="I57" i="12"/>
  <c r="Q57" i="12"/>
  <c r="T57" i="12"/>
  <c r="U57" i="12"/>
  <c r="V57" i="12"/>
  <c r="X57" i="12"/>
  <c r="G58" i="12"/>
  <c r="I58" i="12"/>
  <c r="Q58" i="12"/>
  <c r="T58" i="12"/>
  <c r="U58" i="12"/>
  <c r="V58" i="12"/>
  <c r="X58" i="12"/>
  <c r="G59" i="12"/>
  <c r="I59" i="12"/>
  <c r="Q59" i="12"/>
  <c r="T59" i="12"/>
  <c r="U59" i="12"/>
  <c r="V59" i="12"/>
  <c r="X59" i="12"/>
  <c r="G60" i="12"/>
  <c r="I60" i="12"/>
  <c r="Q60" i="12"/>
  <c r="T60" i="12"/>
  <c r="U60" i="12"/>
  <c r="V60" i="12"/>
  <c r="X60" i="12"/>
  <c r="G61" i="12"/>
  <c r="I61" i="12"/>
  <c r="Q61" i="12"/>
  <c r="T61" i="12"/>
  <c r="U61" i="12"/>
  <c r="V61" i="12"/>
  <c r="X61" i="12"/>
  <c r="X62" i="12"/>
  <c r="Y62" i="12"/>
  <c r="G64" i="12"/>
  <c r="I64" i="12"/>
  <c r="R64" i="12"/>
  <c r="T64" i="12"/>
  <c r="U64" i="12"/>
  <c r="V64" i="12"/>
  <c r="X64" i="12"/>
  <c r="G65" i="12"/>
  <c r="I65" i="12"/>
  <c r="R65" i="12"/>
  <c r="T65" i="12"/>
  <c r="U65" i="12"/>
  <c r="V65" i="12"/>
  <c r="X65" i="12"/>
  <c r="G66" i="12"/>
  <c r="I66" i="12"/>
  <c r="R66" i="12"/>
  <c r="T66" i="12"/>
  <c r="U66" i="12"/>
  <c r="V66" i="12"/>
  <c r="X66" i="12"/>
  <c r="X67" i="12"/>
  <c r="Y67" i="12"/>
  <c r="G69" i="12"/>
  <c r="I69" i="12"/>
  <c r="R69" i="12"/>
  <c r="T69" i="12"/>
  <c r="U69" i="12"/>
  <c r="V69" i="12"/>
  <c r="X69" i="12"/>
  <c r="G70" i="12"/>
  <c r="I70" i="12"/>
  <c r="R70" i="12"/>
  <c r="T70" i="12"/>
  <c r="U70" i="12"/>
  <c r="V70" i="12"/>
  <c r="X70" i="12"/>
  <c r="G71" i="12"/>
  <c r="I71" i="12"/>
  <c r="R71" i="12"/>
  <c r="T71" i="12"/>
  <c r="U71" i="12"/>
  <c r="V71" i="12"/>
  <c r="X71" i="12"/>
  <c r="G72" i="12"/>
  <c r="I72" i="12"/>
  <c r="R72" i="12"/>
  <c r="T72" i="12"/>
  <c r="U72" i="12"/>
  <c r="V72" i="12"/>
  <c r="X72" i="12"/>
  <c r="G73" i="12"/>
  <c r="I73" i="12"/>
  <c r="R73" i="12"/>
  <c r="T73" i="12"/>
  <c r="U73" i="12"/>
  <c r="V73" i="12"/>
  <c r="X73" i="12"/>
  <c r="G74" i="12"/>
  <c r="I74" i="12"/>
  <c r="R74" i="12"/>
  <c r="T74" i="12"/>
  <c r="U74" i="12"/>
  <c r="V74" i="12"/>
  <c r="X74" i="12"/>
  <c r="G75" i="12"/>
  <c r="I75" i="12"/>
  <c r="R75" i="12"/>
  <c r="T75" i="12"/>
  <c r="U75" i="12"/>
  <c r="V75" i="12"/>
  <c r="X75" i="12"/>
  <c r="G76" i="12"/>
  <c r="I76" i="12"/>
  <c r="R76" i="12"/>
  <c r="T76" i="12"/>
  <c r="U76" i="12"/>
  <c r="V76" i="12"/>
  <c r="X76" i="12"/>
  <c r="G77" i="12"/>
  <c r="I77" i="12"/>
  <c r="R77" i="12"/>
  <c r="T77" i="12"/>
  <c r="U77" i="12"/>
  <c r="V77" i="12"/>
  <c r="X77" i="12"/>
  <c r="G78" i="12"/>
  <c r="I78" i="12"/>
  <c r="R78" i="12"/>
  <c r="T78" i="12"/>
  <c r="U78" i="12"/>
  <c r="V78" i="12"/>
  <c r="X78" i="12"/>
  <c r="X79" i="12"/>
  <c r="Y79" i="12"/>
  <c r="G81" i="12"/>
  <c r="I81" i="12"/>
  <c r="R81" i="12"/>
  <c r="T81" i="12"/>
  <c r="U81" i="12"/>
  <c r="V81" i="12"/>
  <c r="X81" i="12"/>
  <c r="G82" i="12"/>
  <c r="I82" i="12"/>
  <c r="R82" i="12"/>
  <c r="T82" i="12"/>
  <c r="U82" i="12"/>
  <c r="V82" i="12"/>
  <c r="X82" i="12"/>
  <c r="G83" i="12"/>
  <c r="I83" i="12"/>
  <c r="R83" i="12"/>
  <c r="T83" i="12"/>
  <c r="U83" i="12"/>
  <c r="V83" i="12"/>
  <c r="X83" i="12"/>
  <c r="G84" i="12"/>
  <c r="I84" i="12"/>
  <c r="R84" i="12"/>
  <c r="T84" i="12"/>
  <c r="U84" i="12"/>
  <c r="V84" i="12"/>
  <c r="X84" i="12"/>
  <c r="G85" i="12"/>
  <c r="I85" i="12"/>
  <c r="R85" i="12"/>
  <c r="T85" i="12"/>
  <c r="U85" i="12"/>
  <c r="V85" i="12"/>
  <c r="X85" i="12"/>
  <c r="G86" i="12"/>
  <c r="I86" i="12"/>
  <c r="R86" i="12"/>
  <c r="T86" i="12"/>
  <c r="U86" i="12"/>
  <c r="V86" i="12"/>
  <c r="X86" i="12"/>
  <c r="G87" i="12"/>
  <c r="I87" i="12"/>
  <c r="R87" i="12"/>
  <c r="T87" i="12"/>
  <c r="U87" i="12"/>
  <c r="V87" i="12"/>
  <c r="X87" i="12"/>
  <c r="G88" i="12"/>
  <c r="I88" i="12"/>
  <c r="R88" i="12"/>
  <c r="T88" i="12"/>
  <c r="U88" i="12"/>
  <c r="V88" i="12"/>
  <c r="X88" i="12"/>
  <c r="G89" i="12"/>
  <c r="I89" i="12"/>
  <c r="R89" i="12"/>
  <c r="T89" i="12"/>
  <c r="U89" i="12"/>
  <c r="V89" i="12"/>
  <c r="X89" i="12"/>
  <c r="G90" i="12"/>
  <c r="I90" i="12"/>
  <c r="R90" i="12"/>
  <c r="T90" i="12"/>
  <c r="U90" i="12"/>
  <c r="V90" i="12"/>
  <c r="X90" i="12"/>
  <c r="G91" i="12"/>
  <c r="I91" i="12"/>
  <c r="R91" i="12"/>
  <c r="T91" i="12"/>
  <c r="U91" i="12"/>
  <c r="V91" i="12"/>
  <c r="X91" i="12"/>
  <c r="G92" i="12"/>
  <c r="I92" i="12"/>
  <c r="R92" i="12"/>
  <c r="T92" i="12"/>
  <c r="U92" i="12"/>
  <c r="V92" i="12"/>
  <c r="X92" i="12"/>
  <c r="X93" i="12"/>
  <c r="Y93" i="12"/>
  <c r="G95" i="12"/>
  <c r="I95" i="12"/>
  <c r="R95" i="12"/>
  <c r="T95" i="12"/>
  <c r="U95" i="12"/>
  <c r="V95" i="12"/>
  <c r="X95" i="12"/>
  <c r="G96" i="12"/>
  <c r="I96" i="12"/>
  <c r="R96" i="12"/>
  <c r="T96" i="12"/>
  <c r="U96" i="12"/>
  <c r="V96" i="12"/>
  <c r="X96" i="12"/>
  <c r="G97" i="12"/>
  <c r="I97" i="12"/>
  <c r="R97" i="12"/>
  <c r="T97" i="12"/>
  <c r="U97" i="12"/>
  <c r="V97" i="12"/>
  <c r="X97" i="12"/>
  <c r="G98" i="12"/>
  <c r="I98" i="12"/>
  <c r="R98" i="12"/>
  <c r="T98" i="12"/>
  <c r="U98" i="12"/>
  <c r="V98" i="12"/>
  <c r="X98" i="12"/>
  <c r="G99" i="12"/>
  <c r="I99" i="12"/>
  <c r="R99" i="12"/>
  <c r="T99" i="12"/>
  <c r="U99" i="12"/>
  <c r="V99" i="12"/>
  <c r="X99" i="12"/>
  <c r="X100" i="12"/>
  <c r="Y100" i="12"/>
  <c r="G102" i="12"/>
  <c r="I102" i="12"/>
  <c r="S102" i="12"/>
  <c r="T102" i="12"/>
  <c r="U102" i="12"/>
  <c r="V102" i="12"/>
  <c r="X102" i="12"/>
  <c r="G103" i="12"/>
  <c r="I103" i="12"/>
  <c r="S103" i="12"/>
  <c r="T103" i="12"/>
  <c r="U103" i="12"/>
  <c r="V103" i="12"/>
  <c r="X103" i="12"/>
  <c r="G104" i="12"/>
  <c r="I104" i="12"/>
  <c r="S104" i="12"/>
  <c r="T104" i="12"/>
  <c r="U104" i="12"/>
  <c r="V104" i="12"/>
  <c r="X104" i="12"/>
  <c r="X105" i="12"/>
  <c r="Y105" i="12"/>
  <c r="G107" i="12"/>
  <c r="I107" i="12"/>
  <c r="P107" i="12"/>
  <c r="T107" i="12"/>
  <c r="U107" i="12"/>
  <c r="V107" i="12"/>
  <c r="X107" i="12"/>
  <c r="Y107" i="12"/>
  <c r="G110" i="12"/>
  <c r="I110" i="12"/>
  <c r="P110" i="12"/>
  <c r="T110" i="12"/>
  <c r="U110" i="12"/>
  <c r="V110" i="12"/>
  <c r="X110" i="12"/>
  <c r="G111" i="12"/>
  <c r="I111" i="12"/>
  <c r="P111" i="12"/>
  <c r="T111" i="12"/>
  <c r="U111" i="12"/>
  <c r="V111" i="12"/>
  <c r="X111" i="12"/>
  <c r="G112" i="12"/>
  <c r="I112" i="12"/>
  <c r="P112" i="12"/>
  <c r="T112" i="12"/>
  <c r="U112" i="12"/>
  <c r="V112" i="12"/>
  <c r="X112" i="12"/>
  <c r="X113" i="12"/>
  <c r="Y113" i="12"/>
  <c r="G115" i="12"/>
  <c r="I115" i="12"/>
  <c r="P115" i="12"/>
  <c r="T115" i="12"/>
  <c r="U115" i="12"/>
  <c r="V115" i="12"/>
  <c r="X115" i="12"/>
  <c r="G116" i="12"/>
  <c r="I116" i="12"/>
  <c r="P116" i="12"/>
  <c r="T116" i="12"/>
  <c r="U116" i="12"/>
  <c r="V116" i="12"/>
  <c r="X116" i="12"/>
  <c r="G117" i="12"/>
  <c r="I117" i="12"/>
  <c r="P117" i="12"/>
  <c r="T117" i="12"/>
  <c r="U117" i="12"/>
  <c r="V117" i="12"/>
  <c r="X117" i="12"/>
  <c r="X118" i="12"/>
  <c r="Y118" i="12"/>
  <c r="G120" i="12"/>
  <c r="I120" i="12"/>
  <c r="P120" i="12"/>
  <c r="T120" i="12"/>
  <c r="U120" i="12"/>
  <c r="V120" i="12"/>
  <c r="X120" i="12"/>
  <c r="G121" i="12"/>
  <c r="I121" i="12"/>
  <c r="P121" i="12"/>
  <c r="T121" i="12"/>
  <c r="U121" i="12"/>
  <c r="V121" i="12"/>
  <c r="X121" i="12"/>
  <c r="G122" i="12"/>
  <c r="I122" i="12"/>
  <c r="P122" i="12"/>
  <c r="T122" i="12"/>
  <c r="U122" i="12"/>
  <c r="V122" i="12"/>
  <c r="X122" i="12"/>
  <c r="X123" i="12"/>
  <c r="Y123" i="12"/>
  <c r="G125" i="12"/>
  <c r="I125" i="12"/>
  <c r="P125" i="12"/>
  <c r="T125" i="12"/>
  <c r="U125" i="12"/>
  <c r="V125" i="12"/>
  <c r="X125" i="12"/>
  <c r="G126" i="12"/>
  <c r="I126" i="12"/>
  <c r="P126" i="12"/>
  <c r="T126" i="12"/>
  <c r="U126" i="12"/>
  <c r="V126" i="12"/>
  <c r="X126" i="12"/>
  <c r="G127" i="12"/>
  <c r="I127" i="12"/>
  <c r="P127" i="12"/>
  <c r="T127" i="12"/>
  <c r="U127" i="12"/>
  <c r="V127" i="12"/>
  <c r="X127" i="12"/>
  <c r="X128" i="12"/>
  <c r="Y128" i="12"/>
  <c r="G130" i="12"/>
  <c r="I130" i="12"/>
  <c r="P130" i="12"/>
  <c r="T130" i="12"/>
  <c r="U130" i="12"/>
  <c r="V130" i="12"/>
  <c r="X130" i="12"/>
  <c r="G131" i="12"/>
  <c r="I131" i="12"/>
  <c r="P131" i="12"/>
  <c r="T131" i="12"/>
  <c r="U131" i="12"/>
  <c r="V131" i="12"/>
  <c r="X131" i="12"/>
  <c r="G132" i="12"/>
  <c r="I132" i="12"/>
  <c r="P132" i="12"/>
  <c r="T132" i="12"/>
  <c r="U132" i="12"/>
  <c r="V132" i="12"/>
  <c r="X132" i="12"/>
  <c r="X133" i="12"/>
  <c r="Y133" i="12"/>
  <c r="G135" i="12"/>
  <c r="I135" i="12"/>
  <c r="P135" i="12"/>
  <c r="T135" i="12"/>
  <c r="U135" i="12"/>
  <c r="V135" i="12"/>
  <c r="X135" i="12"/>
  <c r="G136" i="12"/>
  <c r="I136" i="12"/>
  <c r="P136" i="12"/>
  <c r="T136" i="12"/>
  <c r="U136" i="12"/>
  <c r="V136" i="12"/>
  <c r="X136" i="12"/>
  <c r="G137" i="12"/>
  <c r="I137" i="12"/>
  <c r="P137" i="12"/>
  <c r="T137" i="12"/>
  <c r="U137" i="12"/>
  <c r="V137" i="12"/>
  <c r="X137" i="12"/>
  <c r="X138" i="12"/>
  <c r="Y138" i="12"/>
  <c r="G140" i="12"/>
  <c r="I140" i="12"/>
  <c r="P140" i="12"/>
  <c r="T140" i="12"/>
  <c r="U140" i="12"/>
  <c r="V140" i="12"/>
  <c r="X140" i="12"/>
  <c r="G141" i="12"/>
  <c r="I141" i="12"/>
  <c r="P141" i="12"/>
  <c r="T141" i="12"/>
  <c r="U141" i="12"/>
  <c r="V141" i="12"/>
  <c r="X141" i="12"/>
  <c r="G142" i="12"/>
  <c r="I142" i="12"/>
  <c r="P142" i="12"/>
  <c r="T142" i="12"/>
  <c r="U142" i="12"/>
  <c r="V142" i="12"/>
  <c r="X142" i="12"/>
  <c r="G143" i="12"/>
  <c r="I143" i="12"/>
  <c r="P143" i="12"/>
  <c r="T143" i="12"/>
  <c r="U143" i="12"/>
  <c r="V143" i="12"/>
  <c r="X143" i="12"/>
  <c r="G144" i="12"/>
  <c r="I144" i="12"/>
  <c r="P144" i="12"/>
  <c r="T144" i="12"/>
  <c r="U144" i="12"/>
  <c r="V144" i="12"/>
  <c r="X144" i="12"/>
  <c r="G145" i="12"/>
  <c r="I145" i="12"/>
  <c r="P145" i="12"/>
  <c r="T145" i="12"/>
  <c r="U145" i="12"/>
  <c r="V145" i="12"/>
  <c r="X145" i="12"/>
  <c r="G146" i="12"/>
  <c r="I146" i="12"/>
  <c r="P146" i="12"/>
  <c r="T146" i="12"/>
  <c r="U146" i="12"/>
  <c r="V146" i="12"/>
  <c r="X146" i="12"/>
  <c r="G147" i="12"/>
  <c r="I147" i="12"/>
  <c r="P147" i="12"/>
  <c r="T147" i="12"/>
  <c r="U147" i="12"/>
  <c r="V147" i="12"/>
  <c r="X147" i="12"/>
  <c r="G148" i="12"/>
  <c r="I148" i="12"/>
  <c r="P148" i="12"/>
  <c r="T148" i="12"/>
  <c r="U148" i="12"/>
  <c r="V148" i="12"/>
  <c r="X148" i="12"/>
  <c r="G149" i="12"/>
  <c r="I149" i="12"/>
  <c r="P149" i="12"/>
  <c r="T149" i="12"/>
  <c r="U149" i="12"/>
  <c r="V149" i="12"/>
  <c r="X149" i="12"/>
  <c r="X150" i="12"/>
  <c r="Y150" i="12"/>
  <c r="G152" i="12"/>
  <c r="I152" i="12"/>
  <c r="P152" i="12"/>
  <c r="T152" i="12"/>
  <c r="U152" i="12"/>
  <c r="V152" i="12"/>
  <c r="X152" i="12"/>
  <c r="G153" i="12"/>
  <c r="I153" i="12"/>
  <c r="P153" i="12"/>
  <c r="T153" i="12"/>
  <c r="U153" i="12"/>
  <c r="V153" i="12"/>
  <c r="X153" i="12"/>
  <c r="G154" i="12"/>
  <c r="I154" i="12"/>
  <c r="P154" i="12"/>
  <c r="T154" i="12"/>
  <c r="U154" i="12"/>
  <c r="V154" i="12"/>
  <c r="X154" i="12"/>
  <c r="G155" i="12"/>
  <c r="I155" i="12"/>
  <c r="P155" i="12"/>
  <c r="T155" i="12"/>
  <c r="U155" i="12"/>
  <c r="V155" i="12"/>
  <c r="X155" i="12"/>
  <c r="G156" i="12"/>
  <c r="I156" i="12"/>
  <c r="P156" i="12"/>
  <c r="T156" i="12"/>
  <c r="U156" i="12"/>
  <c r="V156" i="12"/>
  <c r="X156" i="12"/>
  <c r="G157" i="12"/>
  <c r="I157" i="12"/>
  <c r="P157" i="12"/>
  <c r="T157" i="12"/>
  <c r="U157" i="12"/>
  <c r="V157" i="12"/>
  <c r="X157" i="12"/>
  <c r="G158" i="12"/>
  <c r="I158" i="12"/>
  <c r="P158" i="12"/>
  <c r="T158" i="12"/>
  <c r="U158" i="12"/>
  <c r="V158" i="12"/>
  <c r="X158" i="12"/>
  <c r="X159" i="12"/>
  <c r="Y159" i="12"/>
  <c r="G161" i="12"/>
  <c r="I161" i="12"/>
  <c r="P161" i="12"/>
  <c r="T161" i="12"/>
  <c r="U161" i="12"/>
  <c r="V161" i="12"/>
  <c r="X161" i="12"/>
  <c r="G162" i="12"/>
  <c r="I162" i="12"/>
  <c r="P162" i="12"/>
  <c r="T162" i="12"/>
  <c r="U162" i="12"/>
  <c r="V162" i="12"/>
  <c r="X162" i="12"/>
  <c r="G163" i="12"/>
  <c r="I163" i="12"/>
  <c r="P163" i="12"/>
  <c r="T163" i="12"/>
  <c r="U163" i="12"/>
  <c r="V163" i="12"/>
  <c r="X163" i="12"/>
  <c r="G164" i="12"/>
  <c r="I164" i="12"/>
  <c r="P164" i="12"/>
  <c r="T164" i="12"/>
  <c r="U164" i="12"/>
  <c r="V164" i="12"/>
  <c r="X164" i="12"/>
  <c r="G165" i="12"/>
  <c r="I165" i="12"/>
  <c r="P165" i="12"/>
  <c r="T165" i="12"/>
  <c r="U165" i="12"/>
  <c r="V165" i="12"/>
  <c r="X165" i="12"/>
  <c r="G166" i="12"/>
  <c r="I166" i="12"/>
  <c r="P166" i="12"/>
  <c r="T166" i="12"/>
  <c r="U166" i="12"/>
  <c r="V166" i="12"/>
  <c r="X166" i="12"/>
  <c r="G167" i="12"/>
  <c r="I167" i="12"/>
  <c r="P167" i="12"/>
  <c r="T167" i="12"/>
  <c r="U167" i="12"/>
  <c r="V167" i="12"/>
  <c r="X167" i="12"/>
  <c r="X168" i="12"/>
  <c r="Y168" i="12"/>
  <c r="G170" i="12"/>
  <c r="I170" i="12"/>
  <c r="P170" i="12"/>
  <c r="T170" i="12"/>
  <c r="U170" i="12"/>
  <c r="V170" i="12"/>
  <c r="X170" i="12"/>
  <c r="G171" i="12"/>
  <c r="I171" i="12"/>
  <c r="P171" i="12"/>
  <c r="T171" i="12"/>
  <c r="U171" i="12"/>
  <c r="V171" i="12"/>
  <c r="X171" i="12"/>
  <c r="G172" i="12"/>
  <c r="I172" i="12"/>
  <c r="P172" i="12"/>
  <c r="T172" i="12"/>
  <c r="U172" i="12"/>
  <c r="V172" i="12"/>
  <c r="X172" i="12"/>
  <c r="G173" i="12"/>
  <c r="I173" i="12"/>
  <c r="P173" i="12"/>
  <c r="T173" i="12"/>
  <c r="U173" i="12"/>
  <c r="V173" i="12"/>
  <c r="X173" i="12"/>
  <c r="G174" i="12"/>
  <c r="I174" i="12"/>
  <c r="P174" i="12"/>
  <c r="T174" i="12"/>
  <c r="U174" i="12"/>
  <c r="V174" i="12"/>
  <c r="X174" i="12"/>
  <c r="G175" i="12"/>
  <c r="I175" i="12"/>
  <c r="P175" i="12"/>
  <c r="T175" i="12"/>
  <c r="U175" i="12"/>
  <c r="V175" i="12"/>
  <c r="X175" i="12"/>
  <c r="G176" i="12"/>
  <c r="I176" i="12"/>
  <c r="P176" i="12"/>
  <c r="T176" i="12"/>
  <c r="U176" i="12"/>
  <c r="V176" i="12"/>
  <c r="X176" i="12"/>
  <c r="X177" i="12"/>
  <c r="Y177" i="12"/>
  <c r="G179" i="12"/>
  <c r="I179" i="12"/>
  <c r="P179" i="12"/>
  <c r="T179" i="12"/>
  <c r="U179" i="12"/>
  <c r="V179" i="12"/>
  <c r="X179" i="12"/>
  <c r="G180" i="12"/>
  <c r="I180" i="12"/>
  <c r="P180" i="12"/>
  <c r="T180" i="12"/>
  <c r="U180" i="12"/>
  <c r="V180" i="12"/>
  <c r="X180" i="12"/>
  <c r="G181" i="12"/>
  <c r="I181" i="12"/>
  <c r="P181" i="12"/>
  <c r="T181" i="12"/>
  <c r="U181" i="12"/>
  <c r="V181" i="12"/>
  <c r="X181" i="12"/>
  <c r="G182" i="12"/>
  <c r="I182" i="12"/>
  <c r="P182" i="12"/>
  <c r="T182" i="12"/>
  <c r="U182" i="12"/>
  <c r="V182" i="12"/>
  <c r="X182" i="12"/>
  <c r="G183" i="12"/>
  <c r="I183" i="12"/>
  <c r="P183" i="12"/>
  <c r="T183" i="12"/>
  <c r="U183" i="12"/>
  <c r="V183" i="12"/>
  <c r="X183" i="12"/>
  <c r="G184" i="12"/>
  <c r="I184" i="12"/>
  <c r="P184" i="12"/>
  <c r="T184" i="12"/>
  <c r="U184" i="12"/>
  <c r="V184" i="12"/>
  <c r="X184" i="12"/>
  <c r="G185" i="12"/>
  <c r="I185" i="12"/>
  <c r="P185" i="12"/>
  <c r="T185" i="12"/>
  <c r="U185" i="12"/>
  <c r="V185" i="12"/>
  <c r="X185" i="12"/>
  <c r="X186" i="12"/>
  <c r="Y186" i="12"/>
  <c r="G188" i="12"/>
  <c r="I188" i="12"/>
  <c r="P188" i="12"/>
  <c r="S188" i="12"/>
  <c r="T188" i="12"/>
  <c r="U188" i="12"/>
  <c r="V188" i="12"/>
  <c r="X188" i="12"/>
  <c r="G189" i="12"/>
  <c r="I189" i="12"/>
  <c r="P189" i="12"/>
  <c r="S189" i="12"/>
  <c r="T189" i="12"/>
  <c r="U189" i="12"/>
  <c r="V189" i="12"/>
  <c r="X189" i="12"/>
  <c r="G190" i="12"/>
  <c r="I190" i="12"/>
  <c r="P190" i="12"/>
  <c r="S190" i="12"/>
  <c r="T190" i="12"/>
  <c r="U190" i="12"/>
  <c r="V190" i="12"/>
  <c r="X190" i="12"/>
  <c r="X191" i="12"/>
  <c r="Y191" i="12"/>
  <c r="G193" i="12"/>
  <c r="I193" i="12"/>
  <c r="P193" i="12"/>
  <c r="S193" i="12"/>
  <c r="T193" i="12"/>
  <c r="U193" i="12"/>
  <c r="V193" i="12"/>
  <c r="X193" i="12"/>
  <c r="G194" i="12"/>
  <c r="I194" i="12"/>
  <c r="P194" i="12"/>
  <c r="S194" i="12"/>
  <c r="T194" i="12"/>
  <c r="U194" i="12"/>
  <c r="V194" i="12"/>
  <c r="X194" i="12"/>
  <c r="G195" i="12"/>
  <c r="I195" i="12"/>
  <c r="P195" i="12"/>
  <c r="S195" i="12"/>
  <c r="T195" i="12"/>
  <c r="U195" i="12"/>
  <c r="V195" i="12"/>
  <c r="X195" i="12"/>
  <c r="X196" i="12"/>
  <c r="Y196" i="12"/>
  <c r="G198" i="12"/>
  <c r="I198" i="12"/>
  <c r="P198" i="12"/>
  <c r="T198" i="12"/>
  <c r="U198" i="12"/>
  <c r="V198" i="12"/>
  <c r="X198" i="12"/>
  <c r="G199" i="12"/>
  <c r="I199" i="12"/>
  <c r="P199" i="12"/>
  <c r="T199" i="12"/>
  <c r="U199" i="12"/>
  <c r="V199" i="12"/>
  <c r="X199" i="12"/>
  <c r="G200" i="12"/>
  <c r="I200" i="12"/>
  <c r="P200" i="12"/>
  <c r="T200" i="12"/>
  <c r="U200" i="12"/>
  <c r="V200" i="12"/>
  <c r="X200" i="12"/>
  <c r="X201" i="12"/>
  <c r="Y201" i="12"/>
  <c r="G203" i="12"/>
  <c r="I203" i="12"/>
  <c r="P203" i="12"/>
  <c r="T203" i="12"/>
  <c r="U203" i="12"/>
  <c r="V203" i="12"/>
  <c r="X203" i="12"/>
  <c r="G204" i="12"/>
  <c r="I204" i="12"/>
  <c r="P204" i="12"/>
  <c r="T204" i="12"/>
  <c r="U204" i="12"/>
  <c r="V204" i="12"/>
  <c r="X204" i="12"/>
  <c r="G205" i="12"/>
  <c r="I205" i="12"/>
  <c r="P205" i="12"/>
  <c r="T205" i="12"/>
  <c r="U205" i="12"/>
  <c r="V205" i="12"/>
  <c r="X205" i="12"/>
  <c r="X206" i="12"/>
  <c r="Y206" i="12"/>
  <c r="G208" i="12"/>
  <c r="I208" i="12"/>
  <c r="P208" i="12"/>
  <c r="T208" i="12"/>
  <c r="U208" i="12"/>
  <c r="V208" i="12"/>
  <c r="X208" i="12"/>
  <c r="G209" i="12"/>
  <c r="I209" i="12"/>
  <c r="P209" i="12"/>
  <c r="T209" i="12"/>
  <c r="U209" i="12"/>
  <c r="V209" i="12"/>
  <c r="X209" i="12"/>
  <c r="G210" i="12"/>
  <c r="I210" i="12"/>
  <c r="P210" i="12"/>
  <c r="T210" i="12"/>
  <c r="U210" i="12"/>
  <c r="V210" i="12"/>
  <c r="X210" i="12"/>
  <c r="G211" i="12"/>
  <c r="I211" i="12"/>
  <c r="P211" i="12"/>
  <c r="T211" i="12"/>
  <c r="U211" i="12"/>
  <c r="V211" i="12"/>
  <c r="X211" i="12"/>
  <c r="G212" i="12"/>
  <c r="I212" i="12"/>
  <c r="P212" i="12"/>
  <c r="T212" i="12"/>
  <c r="U212" i="12"/>
  <c r="V212" i="12"/>
  <c r="X212" i="12"/>
  <c r="G213" i="12"/>
  <c r="I213" i="12"/>
  <c r="P213" i="12"/>
  <c r="T213" i="12"/>
  <c r="U213" i="12"/>
  <c r="V213" i="12"/>
  <c r="X213" i="12"/>
  <c r="G214" i="12"/>
  <c r="I214" i="12"/>
  <c r="P214" i="12"/>
  <c r="T214" i="12"/>
  <c r="U214" i="12"/>
  <c r="V214" i="12"/>
  <c r="X214" i="12"/>
  <c r="X215" i="12"/>
  <c r="Y215" i="12"/>
  <c r="G217" i="12"/>
  <c r="I217" i="12"/>
  <c r="P217" i="12"/>
  <c r="T217" i="12"/>
  <c r="U217" i="12"/>
  <c r="V217" i="12"/>
  <c r="X217" i="12"/>
  <c r="G218" i="12"/>
  <c r="I218" i="12"/>
  <c r="P218" i="12"/>
  <c r="T218" i="12"/>
  <c r="U218" i="12"/>
  <c r="V218" i="12"/>
  <c r="X218" i="12"/>
  <c r="G219" i="12"/>
  <c r="I219" i="12"/>
  <c r="P219" i="12"/>
  <c r="T219" i="12"/>
  <c r="U219" i="12"/>
  <c r="V219" i="12"/>
  <c r="X219" i="12"/>
  <c r="G220" i="12"/>
  <c r="I220" i="12"/>
  <c r="P220" i="12"/>
  <c r="T220" i="12"/>
  <c r="U220" i="12"/>
  <c r="V220" i="12"/>
  <c r="X220" i="12"/>
  <c r="G221" i="12"/>
  <c r="I221" i="12"/>
  <c r="P221" i="12"/>
  <c r="T221" i="12"/>
  <c r="U221" i="12"/>
  <c r="V221" i="12"/>
  <c r="X221" i="12"/>
  <c r="G222" i="12"/>
  <c r="I222" i="12"/>
  <c r="P222" i="12"/>
  <c r="T222" i="12"/>
  <c r="U222" i="12"/>
  <c r="V222" i="12"/>
  <c r="X222" i="12"/>
  <c r="G223" i="12"/>
  <c r="I223" i="12"/>
  <c r="P223" i="12"/>
  <c r="T223" i="12"/>
  <c r="U223" i="12"/>
  <c r="V223" i="12"/>
  <c r="X223" i="12"/>
  <c r="X224" i="12"/>
  <c r="Y224" i="12"/>
  <c r="Y226" i="12"/>
  <c r="B1" i="11"/>
  <c r="C1" i="11"/>
  <c r="D1" i="11"/>
  <c r="E1" i="11"/>
  <c r="F1" i="11"/>
  <c r="G1" i="11"/>
  <c r="H1" i="11"/>
  <c r="I1" i="11"/>
  <c r="J1" i="11"/>
  <c r="K1" i="11"/>
  <c r="B3" i="11"/>
  <c r="C3" i="11"/>
  <c r="D3" i="11"/>
  <c r="E3" i="11"/>
  <c r="F3" i="11"/>
  <c r="I3" i="11"/>
  <c r="J3" i="11"/>
  <c r="K3" i="11"/>
  <c r="B4" i="11"/>
  <c r="C4" i="11"/>
  <c r="D4" i="11"/>
  <c r="E4" i="11"/>
  <c r="F4" i="11"/>
  <c r="I4" i="11"/>
  <c r="J4" i="11"/>
  <c r="K4" i="11"/>
  <c r="B5" i="11"/>
  <c r="C5" i="11"/>
  <c r="D5" i="11"/>
  <c r="E5" i="11"/>
  <c r="F5" i="11"/>
  <c r="I5" i="11"/>
  <c r="J5" i="11"/>
  <c r="K5" i="11"/>
  <c r="B6" i="11"/>
  <c r="C6" i="11"/>
  <c r="D6" i="11"/>
  <c r="E6" i="11"/>
  <c r="F6" i="11"/>
  <c r="I6" i="11"/>
  <c r="J6" i="11"/>
  <c r="K6" i="11"/>
  <c r="B7" i="11"/>
  <c r="C7" i="11"/>
  <c r="D7" i="11"/>
  <c r="E7" i="11"/>
  <c r="F7" i="11"/>
  <c r="I7" i="11"/>
  <c r="J7" i="11"/>
  <c r="K7" i="11"/>
  <c r="B8" i="11"/>
  <c r="C8" i="11"/>
  <c r="D8" i="11"/>
  <c r="E8" i="11"/>
  <c r="F8" i="11"/>
  <c r="I8" i="11"/>
  <c r="J8" i="11"/>
  <c r="K8" i="11"/>
  <c r="B9" i="11"/>
  <c r="C9" i="11"/>
  <c r="D9" i="11"/>
  <c r="E9" i="11"/>
  <c r="F9" i="11"/>
  <c r="I9" i="11"/>
  <c r="J9" i="11"/>
  <c r="K9" i="11"/>
  <c r="B10" i="11"/>
  <c r="C10" i="11"/>
  <c r="D10" i="11"/>
  <c r="E10" i="11"/>
  <c r="F10" i="11"/>
  <c r="I10" i="11"/>
  <c r="J10" i="11"/>
  <c r="K10" i="11"/>
  <c r="B11" i="11"/>
  <c r="C11" i="11"/>
  <c r="D11" i="11"/>
  <c r="E11" i="11"/>
  <c r="F11" i="11"/>
  <c r="I11" i="11"/>
  <c r="J11" i="11"/>
  <c r="K11" i="11"/>
  <c r="B12" i="11"/>
  <c r="C12" i="11"/>
  <c r="D12" i="11"/>
  <c r="E12" i="11"/>
  <c r="F12" i="11"/>
  <c r="I12" i="11"/>
  <c r="J12" i="11"/>
  <c r="K12" i="11"/>
  <c r="B13" i="11"/>
  <c r="C13" i="11"/>
  <c r="D13" i="11"/>
  <c r="E13" i="11"/>
  <c r="I13" i="11"/>
  <c r="J13" i="11"/>
  <c r="K13" i="11"/>
  <c r="B14" i="11"/>
  <c r="C14" i="11"/>
  <c r="D14" i="11"/>
  <c r="E14" i="11"/>
  <c r="I14" i="11"/>
  <c r="J14" i="11"/>
  <c r="K14" i="11"/>
  <c r="B15" i="11"/>
  <c r="C15" i="11"/>
  <c r="D15" i="11"/>
  <c r="E15" i="11"/>
  <c r="I15" i="11"/>
  <c r="J15" i="11"/>
  <c r="K15" i="11"/>
  <c r="B16" i="11"/>
  <c r="C16" i="11"/>
  <c r="D16" i="11"/>
  <c r="E16" i="11"/>
  <c r="I16" i="11"/>
  <c r="J16" i="11"/>
  <c r="K16" i="11"/>
  <c r="B17" i="11"/>
  <c r="C17" i="11"/>
  <c r="D17" i="11"/>
  <c r="E17" i="11"/>
  <c r="I17" i="11"/>
  <c r="J17" i="11"/>
  <c r="K17" i="11"/>
  <c r="A3" i="9"/>
  <c r="G8" i="9"/>
  <c r="I8" i="9"/>
  <c r="Q8" i="9"/>
  <c r="T8" i="9"/>
  <c r="U8" i="9"/>
  <c r="V8" i="9"/>
  <c r="X8" i="9"/>
  <c r="G9" i="9"/>
  <c r="I9" i="9"/>
  <c r="Q9" i="9"/>
  <c r="T9" i="9"/>
  <c r="U9" i="9"/>
  <c r="V9" i="9"/>
  <c r="X9" i="9"/>
  <c r="G10" i="9"/>
  <c r="I10" i="9"/>
  <c r="Q10" i="9"/>
  <c r="T10" i="9"/>
  <c r="U10" i="9"/>
  <c r="V10" i="9"/>
  <c r="X10" i="9"/>
  <c r="G11" i="9"/>
  <c r="I11" i="9"/>
  <c r="Q11" i="9"/>
  <c r="T11" i="9"/>
  <c r="U11" i="9"/>
  <c r="V11" i="9"/>
  <c r="X11" i="9"/>
  <c r="G12" i="9"/>
  <c r="I12" i="9"/>
  <c r="Q12" i="9"/>
  <c r="T12" i="9"/>
  <c r="U12" i="9"/>
  <c r="V12" i="9"/>
  <c r="X12" i="9"/>
  <c r="G13" i="9"/>
  <c r="I13" i="9"/>
  <c r="Q13" i="9"/>
  <c r="T13" i="9"/>
  <c r="U13" i="9"/>
  <c r="V13" i="9"/>
  <c r="X13" i="9"/>
  <c r="G14" i="9"/>
  <c r="I14" i="9"/>
  <c r="Q14" i="9"/>
  <c r="T14" i="9"/>
  <c r="U14" i="9"/>
  <c r="V14" i="9"/>
  <c r="X14" i="9"/>
  <c r="G15" i="9"/>
  <c r="I15" i="9"/>
  <c r="Q15" i="9"/>
  <c r="T15" i="9"/>
  <c r="U15" i="9"/>
  <c r="V15" i="9"/>
  <c r="X15" i="9"/>
  <c r="G16" i="9"/>
  <c r="I16" i="9"/>
  <c r="Q16" i="9"/>
  <c r="T16" i="9"/>
  <c r="U16" i="9"/>
  <c r="V16" i="9"/>
  <c r="X16" i="9"/>
  <c r="G17" i="9"/>
  <c r="I17" i="9"/>
  <c r="Q17" i="9"/>
  <c r="T17" i="9"/>
  <c r="U17" i="9"/>
  <c r="V17" i="9"/>
  <c r="X17" i="9"/>
  <c r="G18" i="9"/>
  <c r="I18" i="9"/>
  <c r="Q18" i="9"/>
  <c r="T18" i="9"/>
  <c r="U18" i="9"/>
  <c r="V18" i="9"/>
  <c r="X18" i="9"/>
  <c r="G19" i="9"/>
  <c r="I19" i="9"/>
  <c r="Q19" i="9"/>
  <c r="T19" i="9"/>
  <c r="U19" i="9"/>
  <c r="V19" i="9"/>
  <c r="X19" i="9"/>
  <c r="G22" i="9"/>
  <c r="I22" i="9"/>
  <c r="Q22" i="9"/>
  <c r="T22" i="9"/>
  <c r="U22" i="9"/>
  <c r="V22" i="9"/>
  <c r="X22" i="9"/>
  <c r="G23" i="9"/>
  <c r="I23" i="9"/>
  <c r="Q23" i="9"/>
  <c r="T23" i="9"/>
  <c r="U23" i="9"/>
  <c r="V23" i="9"/>
  <c r="X23" i="9"/>
  <c r="G24" i="9"/>
  <c r="I24" i="9"/>
  <c r="Q24" i="9"/>
  <c r="T24" i="9"/>
  <c r="U24" i="9"/>
  <c r="V24" i="9"/>
  <c r="X24" i="9"/>
  <c r="G25" i="9"/>
  <c r="I25" i="9"/>
  <c r="Q25" i="9"/>
  <c r="T25" i="9"/>
  <c r="U25" i="9"/>
  <c r="V25" i="9"/>
  <c r="X25" i="9"/>
  <c r="G26" i="9"/>
  <c r="I26" i="9"/>
  <c r="Q26" i="9"/>
  <c r="T26" i="9"/>
  <c r="U26" i="9"/>
  <c r="V26" i="9"/>
  <c r="X26" i="9"/>
  <c r="G27" i="9"/>
  <c r="I27" i="9"/>
  <c r="Q27" i="9"/>
  <c r="T27" i="9"/>
  <c r="U27" i="9"/>
  <c r="V27" i="9"/>
  <c r="X27" i="9"/>
  <c r="G28" i="9"/>
  <c r="I28" i="9"/>
  <c r="Q28" i="9"/>
  <c r="T28" i="9"/>
  <c r="U28" i="9"/>
  <c r="V28" i="9"/>
  <c r="X28" i="9"/>
  <c r="G29" i="9"/>
  <c r="I29" i="9"/>
  <c r="Q29" i="9"/>
  <c r="T29" i="9"/>
  <c r="U29" i="9"/>
  <c r="V29" i="9"/>
  <c r="X29" i="9"/>
  <c r="G30" i="9"/>
  <c r="I30" i="9"/>
  <c r="Q30" i="9"/>
  <c r="T30" i="9"/>
  <c r="U30" i="9"/>
  <c r="V30" i="9"/>
  <c r="X30" i="9"/>
  <c r="G31" i="9"/>
  <c r="I31" i="9"/>
  <c r="Q31" i="9"/>
  <c r="T31" i="9"/>
  <c r="U31" i="9"/>
  <c r="V31" i="9"/>
  <c r="X31" i="9"/>
  <c r="G32" i="9"/>
  <c r="I32" i="9"/>
  <c r="Q32" i="9"/>
  <c r="T32" i="9"/>
  <c r="U32" i="9"/>
  <c r="V32" i="9"/>
  <c r="X32" i="9"/>
  <c r="G33" i="9"/>
  <c r="I33" i="9"/>
  <c r="Q33" i="9"/>
  <c r="T33" i="9"/>
  <c r="U33" i="9"/>
  <c r="V33" i="9"/>
  <c r="X33" i="9"/>
  <c r="G36" i="9"/>
  <c r="I36" i="9"/>
  <c r="Q36" i="9"/>
  <c r="T36" i="9"/>
  <c r="U36" i="9"/>
  <c r="V36" i="9"/>
  <c r="X36" i="9"/>
  <c r="G37" i="9"/>
  <c r="I37" i="9"/>
  <c r="Q37" i="9"/>
  <c r="T37" i="9"/>
  <c r="U37" i="9"/>
  <c r="V37" i="9"/>
  <c r="X37" i="9"/>
  <c r="G38" i="9"/>
  <c r="I38" i="9"/>
  <c r="Q38" i="9"/>
  <c r="T38" i="9"/>
  <c r="U38" i="9"/>
  <c r="V38" i="9"/>
  <c r="X38" i="9"/>
  <c r="G39" i="9"/>
  <c r="I39" i="9"/>
  <c r="Q39" i="9"/>
  <c r="T39" i="9"/>
  <c r="U39" i="9"/>
  <c r="V39" i="9"/>
  <c r="X39" i="9"/>
  <c r="G40" i="9"/>
  <c r="I40" i="9"/>
  <c r="Q40" i="9"/>
  <c r="T40" i="9"/>
  <c r="U40" i="9"/>
  <c r="V40" i="9"/>
  <c r="X40" i="9"/>
  <c r="G41" i="9"/>
  <c r="I41" i="9"/>
  <c r="Q41" i="9"/>
  <c r="T41" i="9"/>
  <c r="U41" i="9"/>
  <c r="V41" i="9"/>
  <c r="X41" i="9"/>
  <c r="G42" i="9"/>
  <c r="I42" i="9"/>
  <c r="Q42" i="9"/>
  <c r="T42" i="9"/>
  <c r="U42" i="9"/>
  <c r="V42" i="9"/>
  <c r="X42" i="9"/>
  <c r="G43" i="9"/>
  <c r="I43" i="9"/>
  <c r="Q43" i="9"/>
  <c r="T43" i="9"/>
  <c r="U43" i="9"/>
  <c r="V43" i="9"/>
  <c r="X43" i="9"/>
  <c r="G44" i="9"/>
  <c r="I44" i="9"/>
  <c r="Q44" i="9"/>
  <c r="T44" i="9"/>
  <c r="U44" i="9"/>
  <c r="V44" i="9"/>
  <c r="X44" i="9"/>
  <c r="G45" i="9"/>
  <c r="I45" i="9"/>
  <c r="Q45" i="9"/>
  <c r="T45" i="9"/>
  <c r="U45" i="9"/>
  <c r="V45" i="9"/>
  <c r="X45" i="9"/>
  <c r="G46" i="9"/>
  <c r="I46" i="9"/>
  <c r="Q46" i="9"/>
  <c r="T46" i="9"/>
  <c r="U46" i="9"/>
  <c r="V46" i="9"/>
  <c r="X46" i="9"/>
  <c r="G47" i="9"/>
  <c r="I47" i="9"/>
  <c r="Q47" i="9"/>
  <c r="T47" i="9"/>
  <c r="U47" i="9"/>
  <c r="V47" i="9"/>
  <c r="X47" i="9"/>
  <c r="G50" i="9"/>
  <c r="I50" i="9"/>
  <c r="Q50" i="9"/>
  <c r="T50" i="9"/>
  <c r="U50" i="9"/>
  <c r="V50" i="9"/>
  <c r="X50" i="9"/>
  <c r="G51" i="9"/>
  <c r="I51" i="9"/>
  <c r="Q51" i="9"/>
  <c r="T51" i="9"/>
  <c r="U51" i="9"/>
  <c r="V51" i="9"/>
  <c r="X51" i="9"/>
  <c r="G52" i="9"/>
  <c r="I52" i="9"/>
  <c r="Q52" i="9"/>
  <c r="T52" i="9"/>
  <c r="U52" i="9"/>
  <c r="V52" i="9"/>
  <c r="X52" i="9"/>
  <c r="G53" i="9"/>
  <c r="I53" i="9"/>
  <c r="Q53" i="9"/>
  <c r="T53" i="9"/>
  <c r="U53" i="9"/>
  <c r="V53" i="9"/>
  <c r="X53" i="9"/>
  <c r="G54" i="9"/>
  <c r="I54" i="9"/>
  <c r="Q54" i="9"/>
  <c r="T54" i="9"/>
  <c r="U54" i="9"/>
  <c r="V54" i="9"/>
  <c r="X54" i="9"/>
  <c r="G55" i="9"/>
  <c r="I55" i="9"/>
  <c r="Q55" i="9"/>
  <c r="T55" i="9"/>
  <c r="U55" i="9"/>
  <c r="V55" i="9"/>
  <c r="X55" i="9"/>
  <c r="G56" i="9"/>
  <c r="I56" i="9"/>
  <c r="Q56" i="9"/>
  <c r="T56" i="9"/>
  <c r="U56" i="9"/>
  <c r="V56" i="9"/>
  <c r="X56" i="9"/>
  <c r="G57" i="9"/>
  <c r="I57" i="9"/>
  <c r="Q57" i="9"/>
  <c r="T57" i="9"/>
  <c r="U57" i="9"/>
  <c r="V57" i="9"/>
  <c r="X57" i="9"/>
  <c r="G58" i="9"/>
  <c r="I58" i="9"/>
  <c r="Q58" i="9"/>
  <c r="T58" i="9"/>
  <c r="U58" i="9"/>
  <c r="V58" i="9"/>
  <c r="X58" i="9"/>
  <c r="G59" i="9"/>
  <c r="I59" i="9"/>
  <c r="Q59" i="9"/>
  <c r="T59" i="9"/>
  <c r="U59" i="9"/>
  <c r="V59" i="9"/>
  <c r="X59" i="9"/>
  <c r="G60" i="9"/>
  <c r="I60" i="9"/>
  <c r="Q60" i="9"/>
  <c r="T60" i="9"/>
  <c r="U60" i="9"/>
  <c r="V60" i="9"/>
  <c r="X60" i="9"/>
  <c r="G61" i="9"/>
  <c r="I61" i="9"/>
  <c r="Q61" i="9"/>
  <c r="T61" i="9"/>
  <c r="U61" i="9"/>
  <c r="V61" i="9"/>
  <c r="X61" i="9"/>
  <c r="G64" i="9"/>
  <c r="I64" i="9"/>
  <c r="R64" i="9"/>
  <c r="T64" i="9"/>
  <c r="U64" i="9"/>
  <c r="V64" i="9"/>
  <c r="X64" i="9"/>
  <c r="G65" i="9"/>
  <c r="I65" i="9"/>
  <c r="R65" i="9"/>
  <c r="T65" i="9"/>
  <c r="U65" i="9"/>
  <c r="V65" i="9"/>
  <c r="X65" i="9"/>
  <c r="G66" i="9"/>
  <c r="I66" i="9"/>
  <c r="R66" i="9"/>
  <c r="T66" i="9"/>
  <c r="U66" i="9"/>
  <c r="V66" i="9"/>
  <c r="X66" i="9"/>
  <c r="G69" i="9"/>
  <c r="I69" i="9"/>
  <c r="R69" i="9"/>
  <c r="T69" i="9"/>
  <c r="U69" i="9"/>
  <c r="V69" i="9"/>
  <c r="X69" i="9"/>
  <c r="G70" i="9"/>
  <c r="I70" i="9"/>
  <c r="R70" i="9"/>
  <c r="T70" i="9"/>
  <c r="U70" i="9"/>
  <c r="V70" i="9"/>
  <c r="X70" i="9"/>
  <c r="G71" i="9"/>
  <c r="I71" i="9"/>
  <c r="R71" i="9"/>
  <c r="T71" i="9"/>
  <c r="U71" i="9"/>
  <c r="V71" i="9"/>
  <c r="X71" i="9"/>
  <c r="G72" i="9"/>
  <c r="I72" i="9"/>
  <c r="R72" i="9"/>
  <c r="T72" i="9"/>
  <c r="U72" i="9"/>
  <c r="V72" i="9"/>
  <c r="X72" i="9"/>
  <c r="G73" i="9"/>
  <c r="I73" i="9"/>
  <c r="R73" i="9"/>
  <c r="T73" i="9"/>
  <c r="U73" i="9"/>
  <c r="V73" i="9"/>
  <c r="X73" i="9"/>
  <c r="G74" i="9"/>
  <c r="I74" i="9"/>
  <c r="R74" i="9"/>
  <c r="T74" i="9"/>
  <c r="U74" i="9"/>
  <c r="V74" i="9"/>
  <c r="X74" i="9"/>
  <c r="G75" i="9"/>
  <c r="I75" i="9"/>
  <c r="R75" i="9"/>
  <c r="T75" i="9"/>
  <c r="U75" i="9"/>
  <c r="V75" i="9"/>
  <c r="X75" i="9"/>
  <c r="G76" i="9"/>
  <c r="I76" i="9"/>
  <c r="R76" i="9"/>
  <c r="T76" i="9"/>
  <c r="U76" i="9"/>
  <c r="V76" i="9"/>
  <c r="X76" i="9"/>
  <c r="G77" i="9"/>
  <c r="I77" i="9"/>
  <c r="R77" i="9"/>
  <c r="T77" i="9"/>
  <c r="U77" i="9"/>
  <c r="V77" i="9"/>
  <c r="X77" i="9"/>
  <c r="G78" i="9"/>
  <c r="I78" i="9"/>
  <c r="R78" i="9"/>
  <c r="T78" i="9"/>
  <c r="U78" i="9"/>
  <c r="V78" i="9"/>
  <c r="X78" i="9"/>
  <c r="G81" i="9"/>
  <c r="I81" i="9"/>
  <c r="R81" i="9"/>
  <c r="T81" i="9"/>
  <c r="U81" i="9"/>
  <c r="V81" i="9"/>
  <c r="X81" i="9"/>
  <c r="G82" i="9"/>
  <c r="I82" i="9"/>
  <c r="R82" i="9"/>
  <c r="T82" i="9"/>
  <c r="U82" i="9"/>
  <c r="V82" i="9"/>
  <c r="X82" i="9"/>
  <c r="G83" i="9"/>
  <c r="I83" i="9"/>
  <c r="R83" i="9"/>
  <c r="T83" i="9"/>
  <c r="U83" i="9"/>
  <c r="V83" i="9"/>
  <c r="X83" i="9"/>
  <c r="G84" i="9"/>
  <c r="I84" i="9"/>
  <c r="R84" i="9"/>
  <c r="T84" i="9"/>
  <c r="U84" i="9"/>
  <c r="V84" i="9"/>
  <c r="X84" i="9"/>
  <c r="G85" i="9"/>
  <c r="I85" i="9"/>
  <c r="R85" i="9"/>
  <c r="T85" i="9"/>
  <c r="U85" i="9"/>
  <c r="V85" i="9"/>
  <c r="X85" i="9"/>
  <c r="G86" i="9"/>
  <c r="I86" i="9"/>
  <c r="R86" i="9"/>
  <c r="T86" i="9"/>
  <c r="U86" i="9"/>
  <c r="V86" i="9"/>
  <c r="X86" i="9"/>
  <c r="G87" i="9"/>
  <c r="I87" i="9"/>
  <c r="R87" i="9"/>
  <c r="T87" i="9"/>
  <c r="U87" i="9"/>
  <c r="V87" i="9"/>
  <c r="X87" i="9"/>
  <c r="G88" i="9"/>
  <c r="I88" i="9"/>
  <c r="R88" i="9"/>
  <c r="T88" i="9"/>
  <c r="U88" i="9"/>
  <c r="V88" i="9"/>
  <c r="X88" i="9"/>
  <c r="G89" i="9"/>
  <c r="I89" i="9"/>
  <c r="R89" i="9"/>
  <c r="T89" i="9"/>
  <c r="U89" i="9"/>
  <c r="V89" i="9"/>
  <c r="X89" i="9"/>
  <c r="G90" i="9"/>
  <c r="I90" i="9"/>
  <c r="R90" i="9"/>
  <c r="T90" i="9"/>
  <c r="U90" i="9"/>
  <c r="V90" i="9"/>
  <c r="X90" i="9"/>
  <c r="G91" i="9"/>
  <c r="I91" i="9"/>
  <c r="R91" i="9"/>
  <c r="T91" i="9"/>
  <c r="U91" i="9"/>
  <c r="V91" i="9"/>
  <c r="X91" i="9"/>
  <c r="G92" i="9"/>
  <c r="I92" i="9"/>
  <c r="R92" i="9"/>
  <c r="T92" i="9"/>
  <c r="U92" i="9"/>
  <c r="V92" i="9"/>
  <c r="X92" i="9"/>
  <c r="G95" i="9"/>
  <c r="I95" i="9"/>
  <c r="R95" i="9"/>
  <c r="T95" i="9"/>
  <c r="U95" i="9"/>
  <c r="V95" i="9"/>
  <c r="X95" i="9"/>
  <c r="G96" i="9"/>
  <c r="I96" i="9"/>
  <c r="R96" i="9"/>
  <c r="T96" i="9"/>
  <c r="U96" i="9"/>
  <c r="V96" i="9"/>
  <c r="X96" i="9"/>
  <c r="G97" i="9"/>
  <c r="I97" i="9"/>
  <c r="R97" i="9"/>
  <c r="T97" i="9"/>
  <c r="U97" i="9"/>
  <c r="V97" i="9"/>
  <c r="X97" i="9"/>
  <c r="G98" i="9"/>
  <c r="I98" i="9"/>
  <c r="R98" i="9"/>
  <c r="T98" i="9"/>
  <c r="U98" i="9"/>
  <c r="V98" i="9"/>
  <c r="X98" i="9"/>
  <c r="G99" i="9"/>
  <c r="I99" i="9"/>
  <c r="R99" i="9"/>
  <c r="T99" i="9"/>
  <c r="U99" i="9"/>
  <c r="V99" i="9"/>
  <c r="X99" i="9"/>
  <c r="G102" i="9"/>
  <c r="I102" i="9"/>
  <c r="S102" i="9"/>
  <c r="T102" i="9"/>
  <c r="U102" i="9"/>
  <c r="V102" i="9"/>
  <c r="X102" i="9"/>
  <c r="G103" i="9"/>
  <c r="I103" i="9"/>
  <c r="S103" i="9"/>
  <c r="T103" i="9"/>
  <c r="U103" i="9"/>
  <c r="V103" i="9"/>
  <c r="X103" i="9"/>
  <c r="G104" i="9"/>
  <c r="I104" i="9"/>
  <c r="S104" i="9"/>
  <c r="T104" i="9"/>
  <c r="U104" i="9"/>
  <c r="V104" i="9"/>
  <c r="X104" i="9"/>
  <c r="G107" i="9"/>
  <c r="I107" i="9"/>
  <c r="P107" i="9"/>
  <c r="T107" i="9"/>
  <c r="U107" i="9"/>
  <c r="V107" i="9"/>
  <c r="X107" i="9"/>
  <c r="G110" i="9"/>
  <c r="I110" i="9"/>
  <c r="P110" i="9"/>
  <c r="T110" i="9"/>
  <c r="U110" i="9"/>
  <c r="V110" i="9"/>
  <c r="X110" i="9"/>
  <c r="G111" i="9"/>
  <c r="I111" i="9"/>
  <c r="P111" i="9"/>
  <c r="T111" i="9"/>
  <c r="U111" i="9"/>
  <c r="V111" i="9"/>
  <c r="X111" i="9"/>
  <c r="G112" i="9"/>
  <c r="I112" i="9"/>
  <c r="P112" i="9"/>
  <c r="T112" i="9"/>
  <c r="U112" i="9"/>
  <c r="V112" i="9"/>
  <c r="X112" i="9"/>
  <c r="G115" i="9"/>
  <c r="I115" i="9"/>
  <c r="P115" i="9"/>
  <c r="T115" i="9"/>
  <c r="U115" i="9"/>
  <c r="V115" i="9"/>
  <c r="X115" i="9"/>
  <c r="G116" i="9"/>
  <c r="I116" i="9"/>
  <c r="P116" i="9"/>
  <c r="T116" i="9"/>
  <c r="U116" i="9"/>
  <c r="V116" i="9"/>
  <c r="X116" i="9"/>
  <c r="G117" i="9"/>
  <c r="I117" i="9"/>
  <c r="P117" i="9"/>
  <c r="T117" i="9"/>
  <c r="U117" i="9"/>
  <c r="V117" i="9"/>
  <c r="X117" i="9"/>
  <c r="G120" i="9"/>
  <c r="I120" i="9"/>
  <c r="P120" i="9"/>
  <c r="T120" i="9"/>
  <c r="U120" i="9"/>
  <c r="V120" i="9"/>
  <c r="X120" i="9"/>
  <c r="G121" i="9"/>
  <c r="I121" i="9"/>
  <c r="P121" i="9"/>
  <c r="T121" i="9"/>
  <c r="U121" i="9"/>
  <c r="V121" i="9"/>
  <c r="X121" i="9"/>
  <c r="G122" i="9"/>
  <c r="I122" i="9"/>
  <c r="P122" i="9"/>
  <c r="T122" i="9"/>
  <c r="U122" i="9"/>
  <c r="V122" i="9"/>
  <c r="X122" i="9"/>
  <c r="G125" i="9"/>
  <c r="I125" i="9"/>
  <c r="P125" i="9"/>
  <c r="T125" i="9"/>
  <c r="U125" i="9"/>
  <c r="V125" i="9"/>
  <c r="X125" i="9"/>
  <c r="G126" i="9"/>
  <c r="I126" i="9"/>
  <c r="P126" i="9"/>
  <c r="T126" i="9"/>
  <c r="U126" i="9"/>
  <c r="V126" i="9"/>
  <c r="X126" i="9"/>
  <c r="G127" i="9"/>
  <c r="I127" i="9"/>
  <c r="P127" i="9"/>
  <c r="T127" i="9"/>
  <c r="U127" i="9"/>
  <c r="V127" i="9"/>
  <c r="X127" i="9"/>
  <c r="G130" i="9"/>
  <c r="I130" i="9"/>
  <c r="P130" i="9"/>
  <c r="T130" i="9"/>
  <c r="U130" i="9"/>
  <c r="V130" i="9"/>
  <c r="X130" i="9"/>
  <c r="G131" i="9"/>
  <c r="I131" i="9"/>
  <c r="P131" i="9"/>
  <c r="T131" i="9"/>
  <c r="U131" i="9"/>
  <c r="V131" i="9"/>
  <c r="X131" i="9"/>
  <c r="G132" i="9"/>
  <c r="I132" i="9"/>
  <c r="P132" i="9"/>
  <c r="T132" i="9"/>
  <c r="U132" i="9"/>
  <c r="V132" i="9"/>
  <c r="X132" i="9"/>
  <c r="G135" i="9"/>
  <c r="I135" i="9"/>
  <c r="P135" i="9"/>
  <c r="T135" i="9"/>
  <c r="U135" i="9"/>
  <c r="V135" i="9"/>
  <c r="X135" i="9"/>
  <c r="G136" i="9"/>
  <c r="I136" i="9"/>
  <c r="P136" i="9"/>
  <c r="T136" i="9"/>
  <c r="U136" i="9"/>
  <c r="V136" i="9"/>
  <c r="X136" i="9"/>
  <c r="G137" i="9"/>
  <c r="I137" i="9"/>
  <c r="P137" i="9"/>
  <c r="T137" i="9"/>
  <c r="U137" i="9"/>
  <c r="V137" i="9"/>
  <c r="X137" i="9"/>
  <c r="G140" i="9"/>
  <c r="I140" i="9"/>
  <c r="P140" i="9"/>
  <c r="T140" i="9"/>
  <c r="U140" i="9"/>
  <c r="V140" i="9"/>
  <c r="X140" i="9"/>
  <c r="G141" i="9"/>
  <c r="I141" i="9"/>
  <c r="P141" i="9"/>
  <c r="T141" i="9"/>
  <c r="U141" i="9"/>
  <c r="V141" i="9"/>
  <c r="X141" i="9"/>
  <c r="G142" i="9"/>
  <c r="I142" i="9"/>
  <c r="P142" i="9"/>
  <c r="T142" i="9"/>
  <c r="U142" i="9"/>
  <c r="V142" i="9"/>
  <c r="X142" i="9"/>
  <c r="G143" i="9"/>
  <c r="I143" i="9"/>
  <c r="P143" i="9"/>
  <c r="T143" i="9"/>
  <c r="U143" i="9"/>
  <c r="V143" i="9"/>
  <c r="X143" i="9"/>
  <c r="G144" i="9"/>
  <c r="I144" i="9"/>
  <c r="P144" i="9"/>
  <c r="T144" i="9"/>
  <c r="U144" i="9"/>
  <c r="V144" i="9"/>
  <c r="X144" i="9"/>
  <c r="G145" i="9"/>
  <c r="I145" i="9"/>
  <c r="P145" i="9"/>
  <c r="T145" i="9"/>
  <c r="U145" i="9"/>
  <c r="V145" i="9"/>
  <c r="X145" i="9"/>
  <c r="G146" i="9"/>
  <c r="I146" i="9"/>
  <c r="P146" i="9"/>
  <c r="T146" i="9"/>
  <c r="U146" i="9"/>
  <c r="V146" i="9"/>
  <c r="X146" i="9"/>
  <c r="G147" i="9"/>
  <c r="I147" i="9"/>
  <c r="P147" i="9"/>
  <c r="T147" i="9"/>
  <c r="U147" i="9"/>
  <c r="V147" i="9"/>
  <c r="X147" i="9"/>
  <c r="G148" i="9"/>
  <c r="I148" i="9"/>
  <c r="P148" i="9"/>
  <c r="T148" i="9"/>
  <c r="U148" i="9"/>
  <c r="V148" i="9"/>
  <c r="X148" i="9"/>
  <c r="G149" i="9"/>
  <c r="I149" i="9"/>
  <c r="P149" i="9"/>
  <c r="T149" i="9"/>
  <c r="U149" i="9"/>
  <c r="V149" i="9"/>
  <c r="X149" i="9"/>
  <c r="G152" i="9"/>
  <c r="I152" i="9"/>
  <c r="P152" i="9"/>
  <c r="T152" i="9"/>
  <c r="U152" i="9"/>
  <c r="V152" i="9"/>
  <c r="X152" i="9"/>
  <c r="G153" i="9"/>
  <c r="I153" i="9"/>
  <c r="P153" i="9"/>
  <c r="T153" i="9"/>
  <c r="U153" i="9"/>
  <c r="V153" i="9"/>
  <c r="X153" i="9"/>
  <c r="G154" i="9"/>
  <c r="I154" i="9"/>
  <c r="P154" i="9"/>
  <c r="T154" i="9"/>
  <c r="U154" i="9"/>
  <c r="V154" i="9"/>
  <c r="X154" i="9"/>
  <c r="G155" i="9"/>
  <c r="I155" i="9"/>
  <c r="P155" i="9"/>
  <c r="T155" i="9"/>
  <c r="U155" i="9"/>
  <c r="V155" i="9"/>
  <c r="X155" i="9"/>
  <c r="G156" i="9"/>
  <c r="I156" i="9"/>
  <c r="P156" i="9"/>
  <c r="T156" i="9"/>
  <c r="U156" i="9"/>
  <c r="V156" i="9"/>
  <c r="X156" i="9"/>
  <c r="G157" i="9"/>
  <c r="I157" i="9"/>
  <c r="P157" i="9"/>
  <c r="T157" i="9"/>
  <c r="U157" i="9"/>
  <c r="V157" i="9"/>
  <c r="X157" i="9"/>
  <c r="G158" i="9"/>
  <c r="I158" i="9"/>
  <c r="P158" i="9"/>
  <c r="T158" i="9"/>
  <c r="U158" i="9"/>
  <c r="V158" i="9"/>
  <c r="X158" i="9"/>
  <c r="G161" i="9"/>
  <c r="I161" i="9"/>
  <c r="P161" i="9"/>
  <c r="T161" i="9"/>
  <c r="U161" i="9"/>
  <c r="V161" i="9"/>
  <c r="X161" i="9"/>
  <c r="G162" i="9"/>
  <c r="I162" i="9"/>
  <c r="P162" i="9"/>
  <c r="T162" i="9"/>
  <c r="U162" i="9"/>
  <c r="V162" i="9"/>
  <c r="X162" i="9"/>
  <c r="G163" i="9"/>
  <c r="I163" i="9"/>
  <c r="P163" i="9"/>
  <c r="T163" i="9"/>
  <c r="U163" i="9"/>
  <c r="V163" i="9"/>
  <c r="X163" i="9"/>
  <c r="G164" i="9"/>
  <c r="I164" i="9"/>
  <c r="P164" i="9"/>
  <c r="T164" i="9"/>
  <c r="U164" i="9"/>
  <c r="V164" i="9"/>
  <c r="X164" i="9"/>
  <c r="G165" i="9"/>
  <c r="I165" i="9"/>
  <c r="P165" i="9"/>
  <c r="T165" i="9"/>
  <c r="U165" i="9"/>
  <c r="V165" i="9"/>
  <c r="X165" i="9"/>
  <c r="G166" i="9"/>
  <c r="I166" i="9"/>
  <c r="P166" i="9"/>
  <c r="T166" i="9"/>
  <c r="U166" i="9"/>
  <c r="V166" i="9"/>
  <c r="X166" i="9"/>
  <c r="G167" i="9"/>
  <c r="I167" i="9"/>
  <c r="P167" i="9"/>
  <c r="T167" i="9"/>
  <c r="U167" i="9"/>
  <c r="V167" i="9"/>
  <c r="X167" i="9"/>
  <c r="G170" i="9"/>
  <c r="I170" i="9"/>
  <c r="P170" i="9"/>
  <c r="T170" i="9"/>
  <c r="U170" i="9"/>
  <c r="V170" i="9"/>
  <c r="X170" i="9"/>
  <c r="G171" i="9"/>
  <c r="I171" i="9"/>
  <c r="P171" i="9"/>
  <c r="T171" i="9"/>
  <c r="U171" i="9"/>
  <c r="V171" i="9"/>
  <c r="X171" i="9"/>
  <c r="G172" i="9"/>
  <c r="I172" i="9"/>
  <c r="P172" i="9"/>
  <c r="T172" i="9"/>
  <c r="U172" i="9"/>
  <c r="V172" i="9"/>
  <c r="X172" i="9"/>
  <c r="G173" i="9"/>
  <c r="I173" i="9"/>
  <c r="P173" i="9"/>
  <c r="T173" i="9"/>
  <c r="U173" i="9"/>
  <c r="V173" i="9"/>
  <c r="X173" i="9"/>
  <c r="G174" i="9"/>
  <c r="I174" i="9"/>
  <c r="P174" i="9"/>
  <c r="T174" i="9"/>
  <c r="U174" i="9"/>
  <c r="V174" i="9"/>
  <c r="X174" i="9"/>
  <c r="G175" i="9"/>
  <c r="I175" i="9"/>
  <c r="P175" i="9"/>
  <c r="T175" i="9"/>
  <c r="U175" i="9"/>
  <c r="V175" i="9"/>
  <c r="X175" i="9"/>
  <c r="G176" i="9"/>
  <c r="I176" i="9"/>
  <c r="P176" i="9"/>
  <c r="T176" i="9"/>
  <c r="U176" i="9"/>
  <c r="V176" i="9"/>
  <c r="X176" i="9"/>
  <c r="G179" i="9"/>
  <c r="I179" i="9"/>
  <c r="P179" i="9"/>
  <c r="T179" i="9"/>
  <c r="U179" i="9"/>
  <c r="V179" i="9"/>
  <c r="X179" i="9"/>
  <c r="G180" i="9"/>
  <c r="I180" i="9"/>
  <c r="P180" i="9"/>
  <c r="T180" i="9"/>
  <c r="U180" i="9"/>
  <c r="V180" i="9"/>
  <c r="X180" i="9"/>
  <c r="G181" i="9"/>
  <c r="I181" i="9"/>
  <c r="P181" i="9"/>
  <c r="T181" i="9"/>
  <c r="U181" i="9"/>
  <c r="V181" i="9"/>
  <c r="X181" i="9"/>
  <c r="G182" i="9"/>
  <c r="I182" i="9"/>
  <c r="P182" i="9"/>
  <c r="T182" i="9"/>
  <c r="U182" i="9"/>
  <c r="V182" i="9"/>
  <c r="X182" i="9"/>
  <c r="G183" i="9"/>
  <c r="I183" i="9"/>
  <c r="P183" i="9"/>
  <c r="T183" i="9"/>
  <c r="U183" i="9"/>
  <c r="V183" i="9"/>
  <c r="X183" i="9"/>
  <c r="G184" i="9"/>
  <c r="I184" i="9"/>
  <c r="P184" i="9"/>
  <c r="T184" i="9"/>
  <c r="U184" i="9"/>
  <c r="V184" i="9"/>
  <c r="X184" i="9"/>
  <c r="G185" i="9"/>
  <c r="I185" i="9"/>
  <c r="P185" i="9"/>
  <c r="T185" i="9"/>
  <c r="U185" i="9"/>
  <c r="V185" i="9"/>
  <c r="X185" i="9"/>
  <c r="G188" i="9"/>
  <c r="I188" i="9"/>
  <c r="P188" i="9"/>
  <c r="S188" i="9"/>
  <c r="T188" i="9"/>
  <c r="U188" i="9"/>
  <c r="V188" i="9"/>
  <c r="X188" i="9"/>
  <c r="G189" i="9"/>
  <c r="I189" i="9"/>
  <c r="P189" i="9"/>
  <c r="S189" i="9"/>
  <c r="T189" i="9"/>
  <c r="U189" i="9"/>
  <c r="V189" i="9"/>
  <c r="X189" i="9"/>
  <c r="G190" i="9"/>
  <c r="I190" i="9"/>
  <c r="P190" i="9"/>
  <c r="S190" i="9"/>
  <c r="T190" i="9"/>
  <c r="U190" i="9"/>
  <c r="V190" i="9"/>
  <c r="X190" i="9"/>
  <c r="G193" i="9"/>
  <c r="I193" i="9"/>
  <c r="P193" i="9"/>
  <c r="S193" i="9"/>
  <c r="T193" i="9"/>
  <c r="U193" i="9"/>
  <c r="V193" i="9"/>
  <c r="X193" i="9"/>
  <c r="G194" i="9"/>
  <c r="I194" i="9"/>
  <c r="P194" i="9"/>
  <c r="S194" i="9"/>
  <c r="T194" i="9"/>
  <c r="U194" i="9"/>
  <c r="V194" i="9"/>
  <c r="X194" i="9"/>
  <c r="G195" i="9"/>
  <c r="I195" i="9"/>
  <c r="P195" i="9"/>
  <c r="S195" i="9"/>
  <c r="T195" i="9"/>
  <c r="U195" i="9"/>
  <c r="V195" i="9"/>
  <c r="X195" i="9"/>
  <c r="G198" i="9"/>
  <c r="I198" i="9"/>
  <c r="P198" i="9"/>
  <c r="T198" i="9"/>
  <c r="U198" i="9"/>
  <c r="V198" i="9"/>
  <c r="X198" i="9"/>
  <c r="G199" i="9"/>
  <c r="I199" i="9"/>
  <c r="P199" i="9"/>
  <c r="T199" i="9"/>
  <c r="U199" i="9"/>
  <c r="V199" i="9"/>
  <c r="X199" i="9"/>
  <c r="G200" i="9"/>
  <c r="I200" i="9"/>
  <c r="P200" i="9"/>
  <c r="T200" i="9"/>
  <c r="U200" i="9"/>
  <c r="V200" i="9"/>
  <c r="X200" i="9"/>
  <c r="G202" i="9"/>
  <c r="I202" i="9"/>
  <c r="P202" i="9"/>
  <c r="T202" i="9"/>
  <c r="U202" i="9"/>
  <c r="V202" i="9"/>
  <c r="X202" i="9"/>
  <c r="G203" i="9"/>
  <c r="I203" i="9"/>
  <c r="P203" i="9"/>
  <c r="T203" i="9"/>
  <c r="U203" i="9"/>
  <c r="V203" i="9"/>
  <c r="X203" i="9"/>
  <c r="G204" i="9"/>
  <c r="I204" i="9"/>
  <c r="P204" i="9"/>
  <c r="T204" i="9"/>
  <c r="U204" i="9"/>
  <c r="V204" i="9"/>
  <c r="X204" i="9"/>
  <c r="G206" i="9"/>
  <c r="I206" i="9"/>
  <c r="P206" i="9"/>
  <c r="T206" i="9"/>
  <c r="U206" i="9"/>
  <c r="V206" i="9"/>
  <c r="X206" i="9"/>
  <c r="G207" i="9"/>
  <c r="I207" i="9"/>
  <c r="P207" i="9"/>
  <c r="T207" i="9"/>
  <c r="U207" i="9"/>
  <c r="V207" i="9"/>
  <c r="X207" i="9"/>
  <c r="G208" i="9"/>
  <c r="I208" i="9"/>
  <c r="P208" i="9"/>
  <c r="T208" i="9"/>
  <c r="U208" i="9"/>
  <c r="V208" i="9"/>
  <c r="X208" i="9"/>
  <c r="G209" i="9"/>
  <c r="I209" i="9"/>
  <c r="P209" i="9"/>
  <c r="T209" i="9"/>
  <c r="U209" i="9"/>
  <c r="V209" i="9"/>
  <c r="X209" i="9"/>
  <c r="G210" i="9"/>
  <c r="I210" i="9"/>
  <c r="P210" i="9"/>
  <c r="T210" i="9"/>
  <c r="U210" i="9"/>
  <c r="V210" i="9"/>
  <c r="X210" i="9"/>
  <c r="G211" i="9"/>
  <c r="I211" i="9"/>
  <c r="P211" i="9"/>
  <c r="T211" i="9"/>
  <c r="U211" i="9"/>
  <c r="V211" i="9"/>
  <c r="X211" i="9"/>
  <c r="G212" i="9"/>
  <c r="I212" i="9"/>
  <c r="P212" i="9"/>
  <c r="T212" i="9"/>
  <c r="U212" i="9"/>
  <c r="V212" i="9"/>
  <c r="X212" i="9"/>
  <c r="G214" i="9"/>
  <c r="I214" i="9"/>
  <c r="P214" i="9"/>
  <c r="T214" i="9"/>
  <c r="U214" i="9"/>
  <c r="V214" i="9"/>
  <c r="X214" i="9"/>
  <c r="G215" i="9"/>
  <c r="I215" i="9"/>
  <c r="P215" i="9"/>
  <c r="T215" i="9"/>
  <c r="U215" i="9"/>
  <c r="V215" i="9"/>
  <c r="X215" i="9"/>
  <c r="G216" i="9"/>
  <c r="I216" i="9"/>
  <c r="P216" i="9"/>
  <c r="T216" i="9"/>
  <c r="U216" i="9"/>
  <c r="V216" i="9"/>
  <c r="X216" i="9"/>
  <c r="G217" i="9"/>
  <c r="I217" i="9"/>
  <c r="P217" i="9"/>
  <c r="T217" i="9"/>
  <c r="U217" i="9"/>
  <c r="V217" i="9"/>
  <c r="X217" i="9"/>
  <c r="G218" i="9"/>
  <c r="I218" i="9"/>
  <c r="P218" i="9"/>
  <c r="T218" i="9"/>
  <c r="U218" i="9"/>
  <c r="V218" i="9"/>
  <c r="X218" i="9"/>
  <c r="G219" i="9"/>
  <c r="I219" i="9"/>
  <c r="P219" i="9"/>
  <c r="T219" i="9"/>
  <c r="U219" i="9"/>
  <c r="V219" i="9"/>
  <c r="X219" i="9"/>
  <c r="G220" i="9"/>
  <c r="I220" i="9"/>
  <c r="P220" i="9"/>
  <c r="T220" i="9"/>
  <c r="U220" i="9"/>
  <c r="V220" i="9"/>
  <c r="X220" i="9"/>
</calcChain>
</file>

<file path=xl/sharedStrings.xml><?xml version="1.0" encoding="utf-8"?>
<sst xmlns="http://schemas.openxmlformats.org/spreadsheetml/2006/main" count="4008" uniqueCount="202">
  <si>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</si>
  <si>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</si>
  <si>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</si>
  <si>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</si>
  <si>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</si>
  <si>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</si>
  <si>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</si>
  <si>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</si>
  <si>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</si>
  <si>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</si>
  <si>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</si>
  <si>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</si>
  <si>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</si>
  <si>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Cash</t>
  </si>
  <si>
    <t>Value</t>
  </si>
  <si>
    <t>MIRANTCANENE</t>
  </si>
  <si>
    <t>QP7039.1</t>
  </si>
  <si>
    <t>P</t>
  </si>
  <si>
    <t>NGMR-AECO/C</t>
  </si>
  <si>
    <t>V64794.1</t>
  </si>
  <si>
    <t>V67831.1</t>
  </si>
  <si>
    <t>V70968.1</t>
  </si>
  <si>
    <t>V92532.1</t>
  </si>
  <si>
    <t>CGPR-AECO/BASIS</t>
  </si>
  <si>
    <t>V98653.1</t>
  </si>
  <si>
    <t>VB4050.1</t>
  </si>
  <si>
    <t>AECOUS</t>
  </si>
  <si>
    <t>VC5783.3</t>
  </si>
  <si>
    <t>VD3558.1</t>
  </si>
  <si>
    <t>VF2542.1</t>
  </si>
  <si>
    <t>VG5955.1</t>
  </si>
  <si>
    <t>VG9103.1</t>
  </si>
  <si>
    <t>VH0021.1</t>
  </si>
  <si>
    <t>VQ9540.1</t>
  </si>
  <si>
    <t>VT2543.1</t>
  </si>
  <si>
    <t>VT5299.1</t>
  </si>
  <si>
    <t>Y46805.1</t>
  </si>
  <si>
    <t>Y92833.1</t>
  </si>
  <si>
    <t>YA7382.1</t>
  </si>
  <si>
    <t>STATION-2/C$</t>
  </si>
  <si>
    <t>YA7382.2</t>
  </si>
  <si>
    <t>YA7593.1</t>
  </si>
  <si>
    <t>YA7593.2</t>
  </si>
  <si>
    <t>YA8854.1</t>
  </si>
  <si>
    <t>YA8854.2</t>
  </si>
  <si>
    <t>YC1650.1</t>
  </si>
  <si>
    <t>YE3026.1</t>
  </si>
  <si>
    <t>YF5957.1</t>
  </si>
  <si>
    <t>YF5957.2</t>
  </si>
  <si>
    <t>NGMR-AECO/IDX</t>
  </si>
  <si>
    <t>CGPR-AECO/IDX</t>
  </si>
  <si>
    <t>Y52420.1</t>
  </si>
  <si>
    <t>Y52471.1</t>
  </si>
  <si>
    <t>Y81297.1</t>
  </si>
  <si>
    <t>IF-NTWST/CANB-I</t>
  </si>
  <si>
    <t>STATION-2/IDX</t>
  </si>
  <si>
    <t>POST ID</t>
  </si>
  <si>
    <t>Start</t>
  </si>
  <si>
    <t>End</t>
  </si>
  <si>
    <t>GJ/D</t>
  </si>
  <si>
    <t xml:space="preserve">FP </t>
  </si>
  <si>
    <t>C/GJ</t>
  </si>
  <si>
    <t>Curve Dec. 22</t>
  </si>
  <si>
    <t>DATE</t>
  </si>
  <si>
    <t>DEAL</t>
  </si>
  <si>
    <t>EOL</t>
  </si>
  <si>
    <t>VOLUME</t>
  </si>
  <si>
    <t>INDEX</t>
  </si>
  <si>
    <t>PRICE</t>
  </si>
  <si>
    <t>FROM</t>
  </si>
  <si>
    <t>TO</t>
  </si>
  <si>
    <t>DELIVERY</t>
  </si>
  <si>
    <t>.CURRENCY</t>
  </si>
  <si>
    <t>FILE #</t>
  </si>
  <si>
    <t>N</t>
  </si>
  <si>
    <t xml:space="preserve"> </t>
  </si>
  <si>
    <t>NIT</t>
  </si>
  <si>
    <t>CAD</t>
  </si>
  <si>
    <t>NYMEX</t>
  </si>
  <si>
    <t>USD</t>
  </si>
  <si>
    <t>Y</t>
  </si>
  <si>
    <t>AECO - C</t>
  </si>
  <si>
    <t>Y52491.1</t>
  </si>
  <si>
    <t>SUMAS</t>
  </si>
  <si>
    <t>HUNT</t>
  </si>
  <si>
    <t>Y91620.1</t>
  </si>
  <si>
    <t>YA2833.1</t>
  </si>
  <si>
    <t>STN 2</t>
  </si>
  <si>
    <t>YF6426.1</t>
  </si>
  <si>
    <t>Phys Query</t>
  </si>
  <si>
    <t>Tagg Query</t>
  </si>
  <si>
    <t>Both</t>
  </si>
  <si>
    <t>US/MM</t>
  </si>
  <si>
    <t>BASIS</t>
  </si>
  <si>
    <t>Curve</t>
  </si>
  <si>
    <t>CONTRACT PRICE</t>
  </si>
  <si>
    <t>BA Rate</t>
  </si>
  <si>
    <t>Plus 100</t>
  </si>
  <si>
    <t xml:space="preserve">Discount </t>
  </si>
  <si>
    <t xml:space="preserve">Payment </t>
  </si>
  <si>
    <t>Date</t>
  </si>
  <si>
    <t xml:space="preserve">Present </t>
  </si>
  <si>
    <t>FX</t>
  </si>
  <si>
    <t>Enron Canada Corp - Termination Calculations ($CDN) - As of Close of Business Dec.27 / 2001</t>
  </si>
  <si>
    <t>-</t>
  </si>
  <si>
    <t xml:space="preserve">  Copy Positions Tab!!!</t>
  </si>
  <si>
    <t>This page should automatically roll, watch if you add a curve to the Input Sheet</t>
  </si>
  <si>
    <t>This is for saving the mids for each day, do not touch!</t>
  </si>
  <si>
    <t>GREEN ARE VLOOKUPS</t>
  </si>
  <si>
    <t>Winter 00</t>
  </si>
  <si>
    <t>Aeco Physical Spread</t>
  </si>
  <si>
    <t>DON'T CHANGE THE CURVE NAMES</t>
  </si>
  <si>
    <t>AprOct01</t>
  </si>
  <si>
    <t>Prompt  Index</t>
  </si>
  <si>
    <t>CHANGE TO PROMPT WHEN MONTH ROLLS</t>
  </si>
  <si>
    <t>CHANGE</t>
  </si>
  <si>
    <t>Strip Avg</t>
  </si>
  <si>
    <t>Phys Vol Spread</t>
  </si>
  <si>
    <t>DATE!</t>
  </si>
  <si>
    <t>BASIS CURVES</t>
  </si>
  <si>
    <t>Winter Sumas</t>
  </si>
  <si>
    <t>Winter01</t>
  </si>
  <si>
    <t>Winter Average</t>
  </si>
  <si>
    <t>Apr Oct</t>
  </si>
  <si>
    <t>Apr2 +</t>
  </si>
  <si>
    <t>Summer Average</t>
  </si>
  <si>
    <t>You hole</t>
  </si>
  <si>
    <t>Aeco</t>
  </si>
  <si>
    <t>ChiGate</t>
  </si>
  <si>
    <t>Nymex</t>
  </si>
  <si>
    <t>AecoB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</si>
  <si>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</si>
  <si>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</si>
  <si>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</si>
  <si>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</si>
  <si>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</si>
  <si>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</si>
  <si>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</si>
  <si>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</si>
  <si>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</si>
  <si>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</si>
  <si>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>SocalB</t>
  </si>
  <si>
    <t xml:space="preserve">  MalinB</t>
  </si>
  <si>
    <t xml:space="preserve">  SumasB</t>
  </si>
  <si>
    <t>Aeco Vol</t>
  </si>
  <si>
    <t>Aeco Phys Vol</t>
  </si>
  <si>
    <t>SumasVol</t>
  </si>
  <si>
    <t>Omnicron 1</t>
  </si>
  <si>
    <t>Nymex Vol</t>
  </si>
  <si>
    <t>AecoUS</t>
  </si>
  <si>
    <t>EmpressUS</t>
  </si>
  <si>
    <t>Stn2 US</t>
  </si>
  <si>
    <t>ETransport</t>
  </si>
  <si>
    <t>STNTransport</t>
  </si>
  <si>
    <t xml:space="preserve">Aeco </t>
  </si>
  <si>
    <t>Empress</t>
  </si>
  <si>
    <t>Station2</t>
  </si>
  <si>
    <t xml:space="preserve">  Sumas</t>
  </si>
  <si>
    <t xml:space="preserve">  Rockies</t>
  </si>
  <si>
    <t xml:space="preserve">  Malin</t>
  </si>
  <si>
    <t>San Juan</t>
  </si>
  <si>
    <t>CD %</t>
  </si>
  <si>
    <t>US %</t>
  </si>
  <si>
    <t>CD DF</t>
  </si>
  <si>
    <t>US DF</t>
  </si>
  <si>
    <t>Consumers</t>
  </si>
  <si>
    <t>Aeco/Emp</t>
  </si>
  <si>
    <t>Adj.FX</t>
  </si>
  <si>
    <t>Basis</t>
  </si>
  <si>
    <t>Index</t>
  </si>
  <si>
    <t>VentB</t>
  </si>
  <si>
    <t>Aeco GD Vol</t>
  </si>
  <si>
    <t>Sumas GD Vol</t>
  </si>
  <si>
    <t>AllianceB</t>
  </si>
  <si>
    <t>CHI.Gate Phys</t>
  </si>
  <si>
    <t>Aeco Phys</t>
  </si>
  <si>
    <t>Omnicron 11</t>
  </si>
  <si>
    <t xml:space="preserve">   IF-HEHUB    </t>
  </si>
  <si>
    <t>Winter 00/01</t>
  </si>
  <si>
    <t>Tolls</t>
  </si>
  <si>
    <t>Change</t>
  </si>
  <si>
    <t>Summer 01 -</t>
  </si>
  <si>
    <t>due to FX</t>
  </si>
  <si>
    <t>Nov 99</t>
  </si>
  <si>
    <t>Sum</t>
  </si>
  <si>
    <t>Nov 00</t>
  </si>
  <si>
    <t>Wtr</t>
  </si>
  <si>
    <t>Nov 01</t>
  </si>
  <si>
    <t>Nov 02</t>
  </si>
  <si>
    <t>Nov 03</t>
  </si>
  <si>
    <t>Nov 04</t>
  </si>
  <si>
    <t>Nov 05</t>
  </si>
  <si>
    <t>Nov 06</t>
  </si>
  <si>
    <t>Nov 07</t>
  </si>
  <si>
    <t>Nov 08</t>
  </si>
  <si>
    <t>FORWARD CURVES</t>
  </si>
  <si>
    <t>PREMIUMS</t>
  </si>
  <si>
    <t>CND BA RATE</t>
  </si>
  <si>
    <t>US BA RATE</t>
  </si>
  <si>
    <t>MM/D</t>
  </si>
  <si>
    <t>Value $CND</t>
  </si>
  <si>
    <t>2001 11 30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</si>
</sst>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0000"/>
    <numFmt numFmtId="168" formatCode="0.0000"/>
    <numFmt numFmtId="169" formatCode="0.000"/>
    <numFmt numFmtId="173" formatCode="&quot;$&quot;#,##0"/>
    <numFmt numFmtId="179" formatCode="0_);[Red]\(0\)"/>
    <numFmt numFmtId="180" formatCode="0.000_);\(0.000\)"/>
    <numFmt numFmtId="181" formatCode="dd\-mmm_)"/>
    <numFmt numFmtId="182" formatCode="0.0000_)"/>
    <numFmt numFmtId="183" formatCode="0.000_)"/>
    <numFmt numFmtId="184" formatCode="0.0000000000000_)"/>
    <numFmt numFmtId="185" formatCode="0.00000000_)"/>
    <numFmt numFmtId="186" formatCode="_(* #,##0.0000_);_(* \(#,##0.0000\);_(* &quot;-&quot;??_);_(@_)"/>
    <numFmt numFmtId="187" formatCode="#,##0.0000_);\(#,##0.0000\)"/>
    <numFmt numFmtId="188" formatCode="&quot;$&quot;#,##0.000_);\(&quot;$&quot;#,##0.000\)"/>
    <numFmt numFmtId="189" formatCode="#,##0.000_);[Red]\(#,##0.000\)"/>
    <numFmt numFmtId="190" formatCode="#,##0.0000"/>
    <numFmt numFmtId="191" formatCode="0.0%"/>
    <numFmt numFmtId="192" formatCode="0.0_)"/>
    <numFmt numFmtId="193" formatCode="mmm\-yy_)"/>
    <numFmt numFmtId="194" formatCode="0_)"/>
    <numFmt numFmtId="195" formatCode="0.000000000_)"/>
    <numFmt numFmtId="196" formatCode="mmm\-yyyy_)"/>
    <numFmt numFmtId="197" formatCode="0.0000%"/>
    <numFmt numFmtId="198" formatCode="#,##0.00000"/>
    <numFmt numFmtId="199" formatCode="#,##0.0000000"/>
    <numFmt numFmtId="200" formatCode="#,##0.00000000"/>
    <numFmt numFmtId="201" formatCode="_(* #,##0.000_);_(* \(#,##0.000\);_(* &quot;-&quot;??_);_(@_)"/>
    <numFmt numFmtId="205" formatCode="0_);\(0\)"/>
    <numFmt numFmtId="214" formatCode="0.0000_);\(0.0000\)"/>
  </numFmts>
  <fonts count="3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9"/>
      <name val="Arial"/>
      <family val="2"/>
    </font>
    <font>
      <sz val="8"/>
      <name val="Arial"/>
      <family val="2"/>
    </font>
    <font>
      <u/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sz val="10"/>
      <name val="Times New Roman"/>
    </font>
    <font>
      <sz val="10"/>
      <name val="Courier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6"/>
      <name val="Times New Roman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17"/>
      <name val="Arial"/>
      <family val="2"/>
    </font>
    <font>
      <b/>
      <sz val="9"/>
      <color indexed="12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10" fillId="0" borderId="0"/>
    <xf numFmtId="9" fontId="1" fillId="0" borderId="0" applyFont="0" applyFill="0" applyBorder="0" applyAlignment="0" applyProtection="0"/>
  </cellStyleXfs>
  <cellXfs count="621">
    <xf numFmtId="0" fontId="0" fillId="0" borderId="0" xfId="0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2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4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3" fontId="2" fillId="3" borderId="0" xfId="0" applyNumberFormat="1" applyFont="1" applyFill="1"/>
    <xf numFmtId="173" fontId="2" fillId="3" borderId="0" xfId="0" applyNumberFormat="1" applyFont="1" applyFill="1"/>
    <xf numFmtId="0" fontId="2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173" fontId="2" fillId="4" borderId="0" xfId="0" applyNumberFormat="1" applyFont="1" applyFill="1"/>
    <xf numFmtId="173" fontId="2" fillId="5" borderId="0" xfId="0" applyNumberFormat="1" applyFont="1" applyFill="1"/>
    <xf numFmtId="173" fontId="2" fillId="6" borderId="0" xfId="0" applyNumberFormat="1" applyFont="1" applyFill="1"/>
    <xf numFmtId="173" fontId="2" fillId="7" borderId="0" xfId="0" applyNumberFormat="1" applyFont="1" applyFill="1"/>
    <xf numFmtId="15" fontId="2" fillId="5" borderId="0" xfId="0" applyNumberFormat="1" applyFont="1" applyFill="1"/>
    <xf numFmtId="3" fontId="2" fillId="5" borderId="0" xfId="0" applyNumberFormat="1" applyFont="1" applyFill="1"/>
    <xf numFmtId="10" fontId="2" fillId="5" borderId="0" xfId="0" applyNumberFormat="1" applyFont="1" applyFill="1"/>
    <xf numFmtId="169" fontId="2" fillId="5" borderId="0" xfId="0" applyNumberFormat="1" applyFont="1" applyFill="1"/>
    <xf numFmtId="0" fontId="2" fillId="5" borderId="0" xfId="0" applyFont="1" applyFill="1" applyAlignment="1">
      <alignment vertical="top" wrapText="1"/>
    </xf>
    <xf numFmtId="0" fontId="2" fillId="5" borderId="0" xfId="0" applyFont="1" applyFill="1" applyBorder="1" applyAlignment="1">
      <alignment vertical="top" wrapText="1"/>
    </xf>
    <xf numFmtId="15" fontId="2" fillId="8" borderId="0" xfId="0" applyNumberFormat="1" applyFont="1" applyFill="1"/>
    <xf numFmtId="3" fontId="2" fillId="8" borderId="0" xfId="0" applyNumberFormat="1" applyFont="1" applyFill="1"/>
    <xf numFmtId="10" fontId="2" fillId="8" borderId="0" xfId="0" applyNumberFormat="1" applyFont="1" applyFill="1"/>
    <xf numFmtId="169" fontId="2" fillId="8" borderId="0" xfId="0" applyNumberFormat="1" applyFont="1" applyFill="1"/>
    <xf numFmtId="173" fontId="2" fillId="8" borderId="0" xfId="0" applyNumberFormat="1" applyFont="1" applyFill="1"/>
    <xf numFmtId="0" fontId="2" fillId="8" borderId="0" xfId="0" applyFont="1" applyFill="1" applyAlignment="1">
      <alignment vertical="top" wrapText="1"/>
    </xf>
    <xf numFmtId="0" fontId="2" fillId="8" borderId="0" xfId="0" applyFont="1" applyFill="1" applyBorder="1" applyAlignment="1">
      <alignment vertical="top" wrapText="1"/>
    </xf>
    <xf numFmtId="0" fontId="0" fillId="0" borderId="0" xfId="0" applyFill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5" fontId="2" fillId="8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5" fontId="2" fillId="5" borderId="0" xfId="0" applyNumberFormat="1" applyFont="1" applyFill="1" applyAlignment="1">
      <alignment horizontal="center"/>
    </xf>
    <xf numFmtId="15" fontId="3" fillId="2" borderId="3" xfId="0" applyNumberFormat="1" applyFont="1" applyFill="1" applyBorder="1" applyAlignment="1">
      <alignment horizontal="center" wrapText="1"/>
    </xf>
    <xf numFmtId="15" fontId="3" fillId="2" borderId="1" xfId="0" applyNumberFormat="1" applyFont="1" applyFill="1" applyBorder="1" applyAlignment="1">
      <alignment horizontal="center" wrapText="1"/>
    </xf>
    <xf numFmtId="179" fontId="2" fillId="0" borderId="0" xfId="0" applyNumberFormat="1" applyFont="1" applyAlignment="1">
      <alignment horizontal="center"/>
    </xf>
    <xf numFmtId="179" fontId="2" fillId="8" borderId="0" xfId="0" applyNumberFormat="1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8" borderId="0" xfId="0" applyNumberFormat="1" applyFont="1" applyFill="1" applyAlignment="1">
      <alignment horizontal="center"/>
    </xf>
    <xf numFmtId="0" fontId="4" fillId="9" borderId="5" xfId="0" applyFont="1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38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17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Alignment="1">
      <alignment horizontal="center"/>
    </xf>
    <xf numFmtId="0" fontId="5" fillId="0" borderId="0" xfId="0" applyFont="1" applyFill="1"/>
    <xf numFmtId="14" fontId="5" fillId="0" borderId="0" xfId="0" applyNumberFormat="1" applyFont="1" applyFill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8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ill="1"/>
    <xf numFmtId="2" fontId="2" fillId="11" borderId="0" xfId="0" applyNumberFormat="1" applyFont="1" applyFill="1" applyAlignment="1">
      <alignment horizontal="center"/>
    </xf>
    <xf numFmtId="0" fontId="0" fillId="11" borderId="0" xfId="0" applyFill="1"/>
    <xf numFmtId="0" fontId="2" fillId="11" borderId="0" xfId="0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4" fontId="5" fillId="10" borderId="0" xfId="0" applyNumberFormat="1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38" fontId="5" fillId="10" borderId="0" xfId="0" applyNumberFormat="1" applyFont="1" applyFill="1" applyAlignment="1">
      <alignment horizontal="center"/>
    </xf>
    <xf numFmtId="168" fontId="5" fillId="10" borderId="0" xfId="0" applyNumberFormat="1" applyFont="1" applyFill="1" applyAlignment="1">
      <alignment horizontal="center"/>
    </xf>
    <xf numFmtId="17" fontId="5" fillId="10" borderId="0" xfId="0" applyNumberFormat="1" applyFont="1" applyFill="1" applyAlignment="1">
      <alignment horizontal="center"/>
    </xf>
    <xf numFmtId="2" fontId="5" fillId="10" borderId="0" xfId="0" applyNumberFormat="1" applyFont="1" applyFill="1" applyAlignment="1">
      <alignment horizontal="center"/>
    </xf>
    <xf numFmtId="15" fontId="2" fillId="12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79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180" fontId="2" fillId="0" borderId="0" xfId="0" applyNumberFormat="1" applyFont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73" fontId="3" fillId="2" borderId="6" xfId="0" applyNumberFormat="1" applyFont="1" applyFill="1" applyBorder="1" applyAlignment="1">
      <alignment horizontal="center"/>
    </xf>
    <xf numFmtId="169" fontId="2" fillId="0" borderId="7" xfId="0" applyNumberFormat="1" applyFont="1" applyBorder="1"/>
    <xf numFmtId="173" fontId="2" fillId="0" borderId="8" xfId="0" applyNumberFormat="1" applyFont="1" applyBorder="1"/>
    <xf numFmtId="3" fontId="2" fillId="0" borderId="8" xfId="0" applyNumberFormat="1" applyFont="1" applyBorder="1"/>
    <xf numFmtId="3" fontId="7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8" fillId="0" borderId="0" xfId="0" applyFont="1" applyBorder="1"/>
    <xf numFmtId="0" fontId="2" fillId="0" borderId="7" xfId="0" applyFont="1" applyBorder="1" applyAlignment="1">
      <alignment vertical="top" wrapText="1"/>
    </xf>
    <xf numFmtId="14" fontId="11" fillId="8" borderId="10" xfId="4" applyNumberFormat="1" applyFont="1" applyFill="1" applyBorder="1" applyAlignment="1">
      <alignment horizontal="center"/>
    </xf>
    <xf numFmtId="181" fontId="12" fillId="3" borderId="0" xfId="4" applyNumberFormat="1" applyFont="1" applyFill="1" applyBorder="1" applyProtection="1"/>
    <xf numFmtId="0" fontId="13" fillId="3" borderId="0" xfId="4" applyFont="1" applyFill="1" applyBorder="1"/>
    <xf numFmtId="0" fontId="14" fillId="0" borderId="0" xfId="4" applyFont="1"/>
    <xf numFmtId="182" fontId="14" fillId="0" borderId="0" xfId="4" applyNumberFormat="1" applyFont="1" applyProtection="1"/>
    <xf numFmtId="182" fontId="14" fillId="0" borderId="0" xfId="4" applyNumberFormat="1" applyFont="1" applyBorder="1" applyProtection="1"/>
    <xf numFmtId="0" fontId="14" fillId="0" borderId="0" xfId="4" applyFont="1" applyBorder="1"/>
    <xf numFmtId="0" fontId="3" fillId="0" borderId="0" xfId="0" applyFont="1"/>
    <xf numFmtId="183" fontId="14" fillId="0" borderId="0" xfId="4" applyNumberFormat="1" applyFont="1" applyBorder="1" applyProtection="1"/>
    <xf numFmtId="183" fontId="14" fillId="0" borderId="0" xfId="4" applyNumberFormat="1" applyFont="1" applyProtection="1"/>
    <xf numFmtId="10" fontId="1" fillId="0" borderId="0" xfId="5" applyNumberFormat="1" applyFont="1" applyBorder="1" applyProtection="1"/>
    <xf numFmtId="0" fontId="3" fillId="10" borderId="5" xfId="4" applyFont="1" applyFill="1" applyBorder="1" applyAlignment="1">
      <alignment horizontal="center"/>
    </xf>
    <xf numFmtId="169" fontId="15" fillId="10" borderId="5" xfId="1" applyNumberFormat="1" applyFont="1" applyFill="1" applyBorder="1" applyAlignment="1" applyProtection="1">
      <alignment horizontal="center"/>
    </xf>
    <xf numFmtId="182" fontId="1" fillId="0" borderId="0" xfId="4" applyNumberFormat="1" applyFont="1" applyBorder="1" applyProtection="1"/>
    <xf numFmtId="0" fontId="14" fillId="8" borderId="0" xfId="4" applyFont="1" applyFill="1" applyBorder="1" applyProtection="1">
      <protection locked="0"/>
    </xf>
    <xf numFmtId="184" fontId="14" fillId="0" borderId="0" xfId="4" applyNumberFormat="1" applyFont="1" applyBorder="1" applyAlignment="1" applyProtection="1">
      <alignment horizontal="center"/>
    </xf>
    <xf numFmtId="183" fontId="14" fillId="0" borderId="0" xfId="4" applyNumberFormat="1" applyFont="1"/>
    <xf numFmtId="0" fontId="16" fillId="0" borderId="0" xfId="4" applyFont="1" applyBorder="1"/>
    <xf numFmtId="185" fontId="14" fillId="0" borderId="0" xfId="4" applyNumberFormat="1" applyFont="1"/>
    <xf numFmtId="186" fontId="1" fillId="0" borderId="0" xfId="1" applyNumberFormat="1" applyBorder="1"/>
    <xf numFmtId="0" fontId="14" fillId="0" borderId="0" xfId="0" applyFont="1" applyBorder="1"/>
    <xf numFmtId="0" fontId="11" fillId="8" borderId="0" xfId="0" applyFont="1" applyFill="1"/>
    <xf numFmtId="0" fontId="14" fillId="8" borderId="0" xfId="0" applyFont="1" applyFill="1" applyBorder="1"/>
    <xf numFmtId="0" fontId="14" fillId="6" borderId="0" xfId="0" applyFont="1" applyFill="1" applyBorder="1"/>
    <xf numFmtId="0" fontId="14" fillId="0" borderId="0" xfId="0" applyFont="1" applyBorder="1" applyProtection="1">
      <protection locked="0"/>
    </xf>
    <xf numFmtId="0" fontId="14" fillId="0" borderId="0" xfId="0" applyFont="1" applyBorder="1" applyAlignment="1" applyProtection="1">
      <alignment horizontal="right"/>
      <protection locked="0"/>
    </xf>
    <xf numFmtId="0" fontId="14" fillId="0" borderId="0" xfId="0" applyFont="1"/>
    <xf numFmtId="0" fontId="14" fillId="3" borderId="0" xfId="4" applyFont="1" applyFill="1" applyBorder="1"/>
    <xf numFmtId="187" fontId="14" fillId="3" borderId="0" xfId="4" applyNumberFormat="1" applyFont="1" applyFill="1" applyBorder="1" applyProtection="1"/>
    <xf numFmtId="0" fontId="17" fillId="0" borderId="0" xfId="4" applyFont="1"/>
    <xf numFmtId="2" fontId="14" fillId="0" borderId="0" xfId="4" applyNumberFormat="1" applyFont="1" applyBorder="1" applyProtection="1"/>
    <xf numFmtId="0" fontId="14" fillId="10" borderId="2" xfId="0" applyFont="1" applyFill="1" applyBorder="1"/>
    <xf numFmtId="10" fontId="14" fillId="10" borderId="11" xfId="0" applyNumberFormat="1" applyFont="1" applyFill="1" applyBorder="1"/>
    <xf numFmtId="10" fontId="18" fillId="8" borderId="0" xfId="4" applyNumberFormat="1" applyFont="1" applyFill="1" applyBorder="1" applyAlignment="1" applyProtection="1">
      <alignment horizontal="center"/>
    </xf>
    <xf numFmtId="182" fontId="14" fillId="8" borderId="0" xfId="4" applyNumberFormat="1" applyFont="1" applyFill="1" applyBorder="1" applyProtection="1"/>
    <xf numFmtId="184" fontId="14" fillId="0" borderId="0" xfId="4" applyNumberFormat="1" applyFont="1" applyBorder="1" applyAlignment="1" applyProtection="1">
      <alignment horizontal="center"/>
      <protection locked="0"/>
    </xf>
    <xf numFmtId="185" fontId="17" fillId="0" borderId="0" xfId="4" applyNumberFormat="1" applyFont="1" applyBorder="1" applyProtection="1"/>
    <xf numFmtId="5" fontId="14" fillId="0" borderId="0" xfId="4" applyNumberFormat="1" applyFont="1" applyProtection="1"/>
    <xf numFmtId="183" fontId="14" fillId="0" borderId="0" xfId="0" applyNumberFormat="1" applyFont="1" applyBorder="1" applyProtection="1"/>
    <xf numFmtId="183" fontId="14" fillId="0" borderId="0" xfId="0" applyNumberFormat="1" applyFont="1" applyBorder="1" applyProtection="1">
      <protection locked="0"/>
    </xf>
    <xf numFmtId="182" fontId="14" fillId="0" borderId="0" xfId="0" applyNumberFormat="1" applyFont="1" applyBorder="1" applyProtection="1">
      <protection locked="0"/>
    </xf>
    <xf numFmtId="0" fontId="14" fillId="0" borderId="0" xfId="4" applyFont="1" applyAlignment="1">
      <alignment horizontal="right"/>
    </xf>
    <xf numFmtId="0" fontId="3" fillId="0" borderId="0" xfId="4" applyFont="1"/>
    <xf numFmtId="10" fontId="14" fillId="0" borderId="0" xfId="4" applyNumberFormat="1" applyFont="1" applyBorder="1" applyProtection="1"/>
    <xf numFmtId="0" fontId="14" fillId="10" borderId="4" xfId="0" applyFont="1" applyFill="1" applyBorder="1"/>
    <xf numFmtId="10" fontId="14" fillId="10" borderId="12" xfId="0" applyNumberFormat="1" applyFont="1" applyFill="1" applyBorder="1"/>
    <xf numFmtId="168" fontId="3" fillId="8" borderId="0" xfId="0" applyNumberFormat="1" applyFont="1" applyFill="1" applyAlignment="1">
      <alignment horizontal="center"/>
    </xf>
    <xf numFmtId="15" fontId="3" fillId="8" borderId="0" xfId="4" applyNumberFormat="1" applyFont="1" applyFill="1" applyBorder="1" applyProtection="1"/>
    <xf numFmtId="188" fontId="14" fillId="0" borderId="0" xfId="4" applyNumberFormat="1" applyFont="1" applyProtection="1"/>
    <xf numFmtId="0" fontId="14" fillId="8" borderId="0" xfId="4" applyFont="1" applyFill="1" applyBorder="1"/>
    <xf numFmtId="183" fontId="14" fillId="0" borderId="0" xfId="4" applyNumberFormat="1" applyFont="1" applyBorder="1"/>
    <xf numFmtId="185" fontId="0" fillId="0" borderId="0" xfId="0" applyNumberFormat="1"/>
    <xf numFmtId="0" fontId="14" fillId="6" borderId="0" xfId="0" applyFont="1" applyFill="1" applyBorder="1" applyAlignment="1">
      <alignment horizontal="right"/>
    </xf>
    <xf numFmtId="0" fontId="19" fillId="3" borderId="0" xfId="4" applyFont="1" applyFill="1" applyBorder="1" applyAlignment="1">
      <alignment horizontal="center"/>
    </xf>
    <xf numFmtId="0" fontId="14" fillId="0" borderId="0" xfId="4" applyFont="1" applyBorder="1" applyAlignment="1">
      <alignment horizontal="fill"/>
    </xf>
    <xf numFmtId="189" fontId="19" fillId="7" borderId="1" xfId="4" applyNumberFormat="1" applyFont="1" applyFill="1" applyBorder="1" applyAlignment="1">
      <alignment horizontal="center"/>
    </xf>
    <xf numFmtId="0" fontId="14" fillId="0" borderId="0" xfId="4" applyFont="1" applyAlignment="1">
      <alignment horizontal="fill"/>
    </xf>
    <xf numFmtId="10" fontId="18" fillId="0" borderId="0" xfId="4" applyNumberFormat="1" applyFont="1" applyBorder="1" applyProtection="1"/>
    <xf numFmtId="9" fontId="14" fillId="8" borderId="0" xfId="5" applyFont="1" applyFill="1" applyAlignment="1">
      <alignment horizontal="center"/>
    </xf>
    <xf numFmtId="2" fontId="14" fillId="0" borderId="0" xfId="4" applyNumberFormat="1" applyFont="1" applyAlignment="1">
      <alignment horizontal="fill"/>
    </xf>
    <xf numFmtId="0" fontId="14" fillId="8" borderId="0" xfId="4" applyFont="1" applyFill="1" applyBorder="1" applyAlignment="1">
      <alignment horizontal="fill"/>
    </xf>
    <xf numFmtId="184" fontId="14" fillId="0" borderId="0" xfId="4" applyNumberFormat="1" applyFont="1" applyBorder="1" applyAlignment="1">
      <alignment horizontal="center"/>
    </xf>
    <xf numFmtId="14" fontId="14" fillId="0" borderId="0" xfId="0" applyNumberFormat="1" applyFont="1" applyBorder="1"/>
    <xf numFmtId="189" fontId="20" fillId="7" borderId="3" xfId="4" applyNumberFormat="1" applyFont="1" applyFill="1" applyBorder="1" applyAlignment="1" applyProtection="1">
      <alignment horizontal="center"/>
    </xf>
    <xf numFmtId="37" fontId="14" fillId="0" borderId="0" xfId="4" applyNumberFormat="1" applyFont="1" applyProtection="1"/>
    <xf numFmtId="37" fontId="14" fillId="0" borderId="0" xfId="4" applyNumberFormat="1" applyFont="1" applyBorder="1" applyProtection="1"/>
    <xf numFmtId="37" fontId="14" fillId="13" borderId="0" xfId="4" applyNumberFormat="1" applyFont="1" applyFill="1" applyProtection="1"/>
    <xf numFmtId="0" fontId="14" fillId="0" borderId="0" xfId="4" applyFont="1" applyAlignment="1">
      <alignment horizontal="center"/>
    </xf>
    <xf numFmtId="183" fontId="14" fillId="0" borderId="0" xfId="4" applyNumberFormat="1" applyFont="1" applyBorder="1" applyAlignment="1" applyProtection="1">
      <alignment horizontal="centerContinuous"/>
    </xf>
    <xf numFmtId="0" fontId="14" fillId="0" borderId="0" xfId="4" applyFont="1" applyAlignment="1">
      <alignment horizontal="centerContinuous"/>
    </xf>
    <xf numFmtId="183" fontId="14" fillId="0" borderId="0" xfId="4" applyNumberFormat="1" applyFont="1" applyBorder="1" applyAlignment="1" applyProtection="1">
      <alignment horizontal="center"/>
    </xf>
    <xf numFmtId="0" fontId="3" fillId="10" borderId="2" xfId="0" applyFont="1" applyFill="1" applyBorder="1"/>
    <xf numFmtId="10" fontId="15" fillId="10" borderId="11" xfId="4" applyNumberFormat="1" applyFont="1" applyFill="1" applyBorder="1" applyProtection="1"/>
    <xf numFmtId="0" fontId="14" fillId="0" borderId="0" xfId="4" applyFont="1" applyBorder="1" applyAlignment="1">
      <alignment horizontal="right"/>
    </xf>
    <xf numFmtId="10" fontId="14" fillId="8" borderId="0" xfId="5" applyNumberFormat="1" applyFont="1" applyFill="1" applyBorder="1" applyAlignment="1">
      <alignment horizontal="center"/>
    </xf>
    <xf numFmtId="15" fontId="1" fillId="0" borderId="0" xfId="4" applyNumberFormat="1" applyFont="1" applyBorder="1" applyProtection="1"/>
    <xf numFmtId="183" fontId="21" fillId="8" borderId="0" xfId="4" applyNumberFormat="1" applyFont="1" applyFill="1" applyBorder="1" applyProtection="1"/>
    <xf numFmtId="0" fontId="14" fillId="0" borderId="0" xfId="4" applyFont="1" applyBorder="1" applyAlignment="1">
      <alignment horizontal="center"/>
    </xf>
    <xf numFmtId="183" fontId="14" fillId="0" borderId="0" xfId="4" applyNumberFormat="1" applyFont="1" applyProtection="1">
      <protection locked="0"/>
    </xf>
    <xf numFmtId="182" fontId="1" fillId="0" borderId="0" xfId="4" applyNumberFormat="1" applyFont="1" applyBorder="1" applyAlignment="1" applyProtection="1">
      <alignment horizontal="center"/>
    </xf>
    <xf numFmtId="5" fontId="14" fillId="0" borderId="0" xfId="0" applyNumberFormat="1" applyFont="1" applyBorder="1" applyProtection="1"/>
    <xf numFmtId="183" fontId="14" fillId="0" borderId="0" xfId="4" applyNumberFormat="1" applyFont="1" applyBorder="1" applyAlignment="1" applyProtection="1">
      <alignment horizontal="right"/>
    </xf>
    <xf numFmtId="190" fontId="0" fillId="0" borderId="0" xfId="0" applyNumberFormat="1" applyBorder="1"/>
    <xf numFmtId="182" fontId="14" fillId="0" borderId="0" xfId="4" applyNumberFormat="1" applyFont="1" applyAlignment="1" applyProtection="1">
      <alignment horizontal="right"/>
    </xf>
    <xf numFmtId="0" fontId="3" fillId="10" borderId="4" xfId="0" applyFont="1" applyFill="1" applyBorder="1"/>
    <xf numFmtId="10" fontId="15" fillId="10" borderId="12" xfId="0" applyNumberFormat="1" applyFont="1" applyFill="1" applyBorder="1"/>
    <xf numFmtId="10" fontId="14" fillId="8" borderId="0" xfId="5" applyNumberFormat="1" applyFont="1" applyFill="1" applyAlignment="1">
      <alignment horizontal="center"/>
    </xf>
    <xf numFmtId="182" fontId="14" fillId="0" borderId="0" xfId="4" applyNumberFormat="1" applyFont="1" applyBorder="1"/>
    <xf numFmtId="0" fontId="14" fillId="0" borderId="0" xfId="4" applyFont="1" applyProtection="1">
      <protection locked="0"/>
    </xf>
    <xf numFmtId="184" fontId="1" fillId="0" borderId="0" xfId="4" applyNumberFormat="1" applyFont="1" applyBorder="1" applyAlignment="1" applyProtection="1">
      <alignment horizontal="center"/>
    </xf>
    <xf numFmtId="0" fontId="14" fillId="0" borderId="0" xfId="0" applyFont="1" applyBorder="1" applyAlignment="1">
      <alignment horizontal="center"/>
    </xf>
    <xf numFmtId="37" fontId="14" fillId="6" borderId="0" xfId="0" applyNumberFormat="1" applyFont="1" applyFill="1" applyBorder="1" applyProtection="1"/>
    <xf numFmtId="10" fontId="2" fillId="0" borderId="0" xfId="5" applyNumberFormat="1" applyFont="1" applyBorder="1" applyProtection="1"/>
    <xf numFmtId="10" fontId="1" fillId="0" borderId="0" xfId="4" applyNumberFormat="1" applyFont="1" applyBorder="1" applyProtection="1"/>
    <xf numFmtId="0" fontId="14" fillId="8" borderId="0" xfId="4" applyFont="1" applyFill="1" applyBorder="1" applyAlignment="1">
      <alignment horizontal="center"/>
    </xf>
    <xf numFmtId="0" fontId="16" fillId="0" borderId="0" xfId="4" applyFont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9" fillId="6" borderId="0" xfId="0" applyFont="1" applyFill="1" applyBorder="1"/>
    <xf numFmtId="183" fontId="14" fillId="8" borderId="0" xfId="4" applyNumberFormat="1" applyFont="1" applyFill="1" applyProtection="1"/>
    <xf numFmtId="10" fontId="1" fillId="0" borderId="0" xfId="5" applyNumberFormat="1" applyFont="1" applyBorder="1" applyAlignment="1" applyProtection="1">
      <alignment horizontal="right"/>
    </xf>
    <xf numFmtId="191" fontId="14" fillId="0" borderId="0" xfId="4" applyNumberFormat="1" applyFont="1" applyAlignment="1">
      <alignment horizontal="center"/>
    </xf>
    <xf numFmtId="182" fontId="14" fillId="0" borderId="0" xfId="4" applyNumberFormat="1" applyFont="1" applyBorder="1" applyProtection="1">
      <protection locked="0"/>
    </xf>
    <xf numFmtId="192" fontId="14" fillId="0" borderId="0" xfId="4" applyNumberFormat="1" applyFont="1" applyBorder="1" applyAlignment="1">
      <alignment horizontal="center"/>
    </xf>
    <xf numFmtId="0" fontId="16" fillId="0" borderId="0" xfId="4" applyFont="1"/>
    <xf numFmtId="5" fontId="14" fillId="0" borderId="0" xfId="4" applyNumberFormat="1" applyFont="1" applyBorder="1" applyProtection="1"/>
    <xf numFmtId="0" fontId="2" fillId="0" borderId="0" xfId="0" applyFont="1" applyAlignment="1">
      <alignment horizontal="right"/>
    </xf>
    <xf numFmtId="167" fontId="14" fillId="0" borderId="0" xfId="4" applyNumberFormat="1" applyFont="1" applyBorder="1"/>
    <xf numFmtId="182" fontId="14" fillId="0" borderId="0" xfId="4" applyNumberFormat="1" applyFont="1" applyBorder="1" applyAlignment="1" applyProtection="1">
      <alignment horizontal="center"/>
    </xf>
    <xf numFmtId="9" fontId="14" fillId="6" borderId="0" xfId="0" applyNumberFormat="1" applyFont="1" applyFill="1" applyBorder="1"/>
    <xf numFmtId="37" fontId="14" fillId="0" borderId="0" xfId="0" applyNumberFormat="1" applyFont="1" applyBorder="1" applyProtection="1"/>
    <xf numFmtId="5" fontId="14" fillId="0" borderId="0" xfId="0" applyNumberFormat="1" applyFont="1" applyBorder="1" applyProtection="1">
      <protection locked="0"/>
    </xf>
    <xf numFmtId="193" fontId="14" fillId="0" borderId="2" xfId="4" applyNumberFormat="1" applyFont="1" applyBorder="1" applyProtection="1"/>
    <xf numFmtId="194" fontId="3" fillId="0" borderId="0" xfId="4" applyNumberFormat="1" applyFont="1" applyBorder="1" applyAlignment="1" applyProtection="1">
      <alignment horizontal="center"/>
    </xf>
    <xf numFmtId="193" fontId="14" fillId="0" borderId="13" xfId="4" applyNumberFormat="1" applyFont="1" applyBorder="1" applyProtection="1"/>
    <xf numFmtId="183" fontId="2" fillId="0" borderId="6" xfId="4" applyNumberFormat="1" applyFont="1" applyBorder="1" applyProtection="1"/>
    <xf numFmtId="190" fontId="14" fillId="0" borderId="13" xfId="1" applyNumberFormat="1" applyFont="1" applyFill="1" applyBorder="1" applyProtection="1">
      <protection locked="0"/>
    </xf>
    <xf numFmtId="190" fontId="14" fillId="0" borderId="0" xfId="1" applyNumberFormat="1" applyFont="1" applyBorder="1" applyProtection="1">
      <protection locked="0"/>
    </xf>
    <xf numFmtId="3" fontId="14" fillId="0" borderId="13" xfId="1" applyNumberFormat="1" applyFont="1" applyBorder="1" applyProtection="1">
      <protection locked="0"/>
    </xf>
    <xf numFmtId="0" fontId="2" fillId="0" borderId="0" xfId="4" applyFont="1" applyFill="1" applyBorder="1" applyProtection="1"/>
    <xf numFmtId="0" fontId="2" fillId="0" borderId="14" xfId="4" applyFont="1" applyFill="1" applyBorder="1" applyProtection="1"/>
    <xf numFmtId="0" fontId="2" fillId="0" borderId="13" xfId="4" applyFont="1" applyFill="1" applyBorder="1" applyProtection="1"/>
    <xf numFmtId="0" fontId="14" fillId="0" borderId="0" xfId="4" applyFont="1" applyBorder="1" applyProtection="1"/>
    <xf numFmtId="10" fontId="2" fillId="0" borderId="13" xfId="4" applyNumberFormat="1" applyFont="1" applyFill="1" applyBorder="1" applyProtection="1"/>
    <xf numFmtId="10" fontId="2" fillId="0" borderId="0" xfId="4" applyNumberFormat="1" applyFont="1" applyBorder="1" applyProtection="1"/>
    <xf numFmtId="191" fontId="16" fillId="0" borderId="0" xfId="4" applyNumberFormat="1" applyFont="1" applyBorder="1" applyProtection="1"/>
    <xf numFmtId="0" fontId="14" fillId="0" borderId="14" xfId="4" applyFont="1" applyBorder="1"/>
    <xf numFmtId="182" fontId="14" fillId="0" borderId="14" xfId="4" applyNumberFormat="1" applyFont="1" applyBorder="1" applyProtection="1"/>
    <xf numFmtId="169" fontId="2" fillId="0" borderId="13" xfId="4" applyNumberFormat="1" applyFont="1" applyFill="1" applyBorder="1" applyAlignment="1" applyProtection="1">
      <alignment horizontal="center"/>
    </xf>
    <xf numFmtId="169" fontId="2" fillId="8" borderId="14" xfId="4" applyNumberFormat="1" applyFont="1" applyFill="1" applyBorder="1" applyAlignment="1">
      <alignment horizontal="center"/>
    </xf>
    <xf numFmtId="182" fontId="2" fillId="0" borderId="13" xfId="4" applyNumberFormat="1" applyFont="1" applyFill="1" applyBorder="1" applyProtection="1"/>
    <xf numFmtId="184" fontId="14" fillId="0" borderId="14" xfId="4" applyNumberFormat="1" applyFont="1" applyBorder="1" applyAlignment="1" applyProtection="1">
      <alignment horizontal="center"/>
    </xf>
    <xf numFmtId="169" fontId="2" fillId="0" borderId="13" xfId="4" applyNumberFormat="1" applyFont="1" applyFill="1" applyBorder="1" applyAlignment="1" applyProtection="1">
      <protection locked="0"/>
    </xf>
    <xf numFmtId="183" fontId="14" fillId="0" borderId="14" xfId="4" applyNumberFormat="1" applyFont="1" applyBorder="1"/>
    <xf numFmtId="185" fontId="2" fillId="0" borderId="13" xfId="4" applyNumberFormat="1" applyFont="1" applyFill="1" applyBorder="1" applyProtection="1"/>
    <xf numFmtId="195" fontId="2" fillId="0" borderId="0" xfId="4" applyNumberFormat="1" applyFont="1" applyFill="1" applyBorder="1" applyProtection="1"/>
    <xf numFmtId="182" fontId="14" fillId="0" borderId="0" xfId="0" applyNumberFormat="1" applyFont="1" applyBorder="1" applyProtection="1"/>
    <xf numFmtId="182" fontId="14" fillId="0" borderId="14" xfId="0" applyNumberFormat="1" applyFont="1" applyBorder="1" applyProtection="1"/>
    <xf numFmtId="168" fontId="14" fillId="0" borderId="0" xfId="0" applyNumberFormat="1" applyFont="1" applyBorder="1"/>
    <xf numFmtId="169" fontId="2" fillId="0" borderId="0" xfId="0" applyNumberFormat="1" applyFont="1" applyBorder="1"/>
    <xf numFmtId="168" fontId="14" fillId="0" borderId="14" xfId="0" applyNumberFormat="1" applyFont="1" applyBorder="1"/>
    <xf numFmtId="192" fontId="14" fillId="0" borderId="0" xfId="0" applyNumberFormat="1" applyFont="1" applyBorder="1" applyProtection="1"/>
    <xf numFmtId="193" fontId="2" fillId="0" borderId="13" xfId="4" applyNumberFormat="1" applyFont="1" applyBorder="1" applyProtection="1"/>
    <xf numFmtId="190" fontId="2" fillId="0" borderId="13" xfId="1" applyNumberFormat="1" applyFont="1" applyBorder="1" applyProtection="1">
      <protection locked="0"/>
    </xf>
    <xf numFmtId="190" fontId="2" fillId="0" borderId="0" xfId="1" applyNumberFormat="1" applyFont="1" applyBorder="1" applyProtection="1">
      <protection locked="0"/>
    </xf>
    <xf numFmtId="3" fontId="2" fillId="0" borderId="13" xfId="1" applyNumberFormat="1" applyFont="1" applyBorder="1" applyProtection="1">
      <protection locked="0"/>
    </xf>
    <xf numFmtId="0" fontId="2" fillId="0" borderId="0" xfId="4" applyFont="1" applyBorder="1" applyProtection="1"/>
    <xf numFmtId="0" fontId="2" fillId="0" borderId="14" xfId="4" applyFont="1" applyBorder="1" applyProtection="1"/>
    <xf numFmtId="0" fontId="2" fillId="0" borderId="13" xfId="4" applyFont="1" applyBorder="1" applyProtection="1"/>
    <xf numFmtId="0" fontId="14" fillId="0" borderId="15" xfId="4" applyFont="1" applyBorder="1" applyProtection="1"/>
    <xf numFmtId="183" fontId="2" fillId="0" borderId="0" xfId="4" applyNumberFormat="1" applyFont="1" applyBorder="1" applyAlignment="1" applyProtection="1">
      <alignment horizontal="center"/>
    </xf>
    <xf numFmtId="10" fontId="2" fillId="0" borderId="13" xfId="4" applyNumberFormat="1" applyFont="1" applyBorder="1" applyProtection="1"/>
    <xf numFmtId="10" fontId="1" fillId="8" borderId="0" xfId="5" applyNumberFormat="1" applyFont="1" applyFill="1" applyBorder="1" applyProtection="1"/>
    <xf numFmtId="10" fontId="2" fillId="0" borderId="0" xfId="4" applyNumberFormat="1" applyFont="1" applyBorder="1" applyProtection="1">
      <protection locked="0"/>
    </xf>
    <xf numFmtId="10" fontId="2" fillId="0" borderId="14" xfId="4" applyNumberFormat="1" applyFont="1" applyBorder="1" applyProtection="1"/>
    <xf numFmtId="182" fontId="2" fillId="0" borderId="0" xfId="4" applyNumberFormat="1" applyFont="1" applyBorder="1" applyProtection="1"/>
    <xf numFmtId="182" fontId="2" fillId="0" borderId="14" xfId="4" applyNumberFormat="1" applyFont="1" applyBorder="1" applyProtection="1"/>
    <xf numFmtId="182" fontId="2" fillId="0" borderId="0" xfId="4" applyNumberFormat="1" applyFont="1" applyBorder="1" applyAlignment="1" applyProtection="1">
      <alignment horizontal="center"/>
    </xf>
    <xf numFmtId="169" fontId="2" fillId="0" borderId="13" xfId="4" applyNumberFormat="1" applyFont="1" applyBorder="1" applyAlignment="1" applyProtection="1">
      <alignment horizontal="center"/>
    </xf>
    <xf numFmtId="182" fontId="2" fillId="0" borderId="0" xfId="4" applyNumberFormat="1" applyFont="1" applyBorder="1" applyProtection="1">
      <protection locked="0"/>
    </xf>
    <xf numFmtId="184" fontId="2" fillId="0" borderId="14" xfId="4" applyNumberFormat="1" applyFont="1" applyBorder="1" applyAlignment="1" applyProtection="1">
      <alignment horizontal="center"/>
    </xf>
    <xf numFmtId="183" fontId="2" fillId="0" borderId="0" xfId="4" applyNumberFormat="1" applyFont="1" applyBorder="1"/>
    <xf numFmtId="183" fontId="2" fillId="0" borderId="14" xfId="4" applyNumberFormat="1" applyFont="1" applyBorder="1"/>
    <xf numFmtId="185" fontId="2" fillId="0" borderId="13" xfId="4" applyNumberFormat="1" applyFont="1" applyBorder="1" applyProtection="1"/>
    <xf numFmtId="195" fontId="2" fillId="0" borderId="0" xfId="4" applyNumberFormat="1" applyFont="1" applyBorder="1" applyProtection="1"/>
    <xf numFmtId="182" fontId="2" fillId="0" borderId="0" xfId="0" applyNumberFormat="1" applyFont="1" applyBorder="1" applyProtection="1"/>
    <xf numFmtId="182" fontId="2" fillId="0" borderId="14" xfId="0" applyNumberFormat="1" applyFont="1" applyBorder="1" applyProtection="1"/>
    <xf numFmtId="168" fontId="2" fillId="0" borderId="0" xfId="0" applyNumberFormat="1" applyFont="1" applyBorder="1"/>
    <xf numFmtId="0" fontId="2" fillId="0" borderId="0" xfId="0" applyFont="1" applyBorder="1"/>
    <xf numFmtId="168" fontId="2" fillId="0" borderId="14" xfId="0" applyNumberFormat="1" applyFont="1" applyBorder="1"/>
    <xf numFmtId="0" fontId="2" fillId="6" borderId="0" xfId="0" applyFont="1" applyFill="1" applyBorder="1"/>
    <xf numFmtId="37" fontId="2" fillId="0" borderId="0" xfId="0" applyNumberFormat="1" applyFont="1" applyBorder="1" applyProtection="1"/>
    <xf numFmtId="192" fontId="2" fillId="0" borderId="0" xfId="0" applyNumberFormat="1" applyFont="1" applyBorder="1" applyProtection="1"/>
    <xf numFmtId="5" fontId="2" fillId="0" borderId="0" xfId="0" applyNumberFormat="1" applyFont="1" applyBorder="1" applyProtection="1"/>
    <xf numFmtId="183" fontId="2" fillId="0" borderId="0" xfId="0" applyNumberFormat="1" applyFont="1" applyBorder="1" applyProtection="1"/>
    <xf numFmtId="0" fontId="2" fillId="0" borderId="0" xfId="0" applyFont="1"/>
    <xf numFmtId="190" fontId="14" fillId="0" borderId="13" xfId="1" applyNumberFormat="1" applyFont="1" applyBorder="1" applyProtection="1">
      <protection locked="0"/>
    </xf>
    <xf numFmtId="190" fontId="14" fillId="0" borderId="14" xfId="1" applyNumberFormat="1" applyFont="1" applyBorder="1" applyProtection="1">
      <protection locked="0"/>
    </xf>
    <xf numFmtId="195" fontId="14" fillId="8" borderId="0" xfId="4" applyNumberFormat="1" applyFont="1" applyFill="1" applyBorder="1" applyProtection="1"/>
    <xf numFmtId="183" fontId="1" fillId="0" borderId="0" xfId="4" applyNumberFormat="1" applyFont="1" applyBorder="1" applyAlignment="1" applyProtection="1">
      <alignment horizontal="center"/>
      <protection locked="0"/>
    </xf>
    <xf numFmtId="0" fontId="2" fillId="0" borderId="0" xfId="4" applyFont="1" applyBorder="1" applyAlignment="1">
      <alignment horizontal="center"/>
    </xf>
    <xf numFmtId="195" fontId="14" fillId="0" borderId="13" xfId="4" applyNumberFormat="1" applyFont="1" applyBorder="1" applyProtection="1"/>
    <xf numFmtId="183" fontId="14" fillId="0" borderId="13" xfId="4" applyNumberFormat="1" applyFont="1" applyBorder="1"/>
    <xf numFmtId="183" fontId="2" fillId="0" borderId="0" xfId="4" applyNumberFormat="1" applyFont="1" applyBorder="1" applyAlignment="1" applyProtection="1">
      <alignment horizontal="center"/>
      <protection locked="0"/>
    </xf>
    <xf numFmtId="10" fontId="2" fillId="0" borderId="0" xfId="5" applyNumberFormat="1" applyFont="1" applyFill="1" applyBorder="1" applyProtection="1"/>
    <xf numFmtId="10" fontId="2" fillId="0" borderId="14" xfId="5" applyNumberFormat="1" applyFont="1" applyBorder="1" applyProtection="1"/>
    <xf numFmtId="182" fontId="2" fillId="0" borderId="13" xfId="4" applyNumberFormat="1" applyFont="1" applyBorder="1" applyProtection="1"/>
    <xf numFmtId="0" fontId="16" fillId="0" borderId="0" xfId="4" applyFont="1" applyBorder="1" applyAlignment="1">
      <alignment horizontal="center"/>
    </xf>
    <xf numFmtId="195" fontId="2" fillId="8" borderId="0" xfId="4" applyNumberFormat="1" applyFont="1" applyFill="1" applyBorder="1" applyProtection="1"/>
    <xf numFmtId="183" fontId="14" fillId="0" borderId="0" xfId="0" applyNumberFormat="1" applyFont="1" applyBorder="1"/>
    <xf numFmtId="10" fontId="14" fillId="6" borderId="0" xfId="0" applyNumberFormat="1" applyFont="1" applyFill="1" applyBorder="1"/>
    <xf numFmtId="183" fontId="14" fillId="6" borderId="0" xfId="0" applyNumberFormat="1" applyFont="1" applyFill="1" applyBorder="1"/>
    <xf numFmtId="187" fontId="14" fillId="0" borderId="0" xfId="0" applyNumberFormat="1" applyFont="1" applyBorder="1" applyProtection="1"/>
    <xf numFmtId="10" fontId="2" fillId="8" borderId="0" xfId="5" applyNumberFormat="1" applyFont="1" applyFill="1" applyBorder="1" applyProtection="1"/>
    <xf numFmtId="183" fontId="2" fillId="0" borderId="13" xfId="4" applyNumberFormat="1" applyFont="1" applyBorder="1"/>
    <xf numFmtId="10" fontId="2" fillId="0" borderId="0" xfId="5" applyNumberFormat="1" applyFont="1" applyBorder="1"/>
    <xf numFmtId="183" fontId="2" fillId="0" borderId="0" xfId="0" applyNumberFormat="1" applyFont="1" applyBorder="1"/>
    <xf numFmtId="183" fontId="2" fillId="6" borderId="0" xfId="0" applyNumberFormat="1" applyFont="1" applyFill="1" applyBorder="1"/>
    <xf numFmtId="187" fontId="2" fillId="0" borderId="0" xfId="0" applyNumberFormat="1" applyFont="1" applyBorder="1" applyProtection="1"/>
    <xf numFmtId="190" fontId="2" fillId="3" borderId="13" xfId="1" applyNumberFormat="1" applyFont="1" applyFill="1" applyBorder="1" applyProtection="1">
      <protection locked="0"/>
    </xf>
    <xf numFmtId="10" fontId="7" fillId="8" borderId="0" xfId="5" applyNumberFormat="1" applyFont="1" applyFill="1" applyBorder="1" applyProtection="1"/>
    <xf numFmtId="182" fontId="7" fillId="0" borderId="13" xfId="4" applyNumberFormat="1" applyFont="1" applyBorder="1" applyProtection="1"/>
    <xf numFmtId="196" fontId="2" fillId="0" borderId="13" xfId="4" applyNumberFormat="1" applyFont="1" applyFill="1" applyBorder="1" applyProtection="1"/>
    <xf numFmtId="183" fontId="2" fillId="0" borderId="6" xfId="4" applyNumberFormat="1" applyFont="1" applyFill="1" applyBorder="1" applyProtection="1"/>
    <xf numFmtId="190" fontId="2" fillId="0" borderId="13" xfId="1" applyNumberFormat="1" applyFont="1" applyFill="1" applyBorder="1" applyProtection="1">
      <protection locked="0"/>
    </xf>
    <xf numFmtId="190" fontId="2" fillId="0" borderId="0" xfId="1" applyNumberFormat="1" applyFont="1" applyFill="1" applyBorder="1" applyProtection="1">
      <protection locked="0"/>
    </xf>
    <xf numFmtId="183" fontId="2" fillId="0" borderId="0" xfId="4" applyNumberFormat="1" applyFont="1" applyFill="1" applyBorder="1" applyAlignment="1" applyProtection="1">
      <alignment horizontal="center"/>
      <protection locked="0"/>
    </xf>
    <xf numFmtId="10" fontId="7" fillId="0" borderId="0" xfId="5" applyNumberFormat="1" applyFont="1" applyFill="1" applyBorder="1" applyProtection="1"/>
    <xf numFmtId="10" fontId="2" fillId="0" borderId="0" xfId="4" applyNumberFormat="1" applyFont="1" applyFill="1" applyBorder="1" applyProtection="1"/>
    <xf numFmtId="197" fontId="2" fillId="0" borderId="14" xfId="5" applyNumberFormat="1" applyFont="1" applyFill="1" applyBorder="1" applyProtection="1"/>
    <xf numFmtId="182" fontId="2" fillId="0" borderId="0" xfId="4" applyNumberFormat="1" applyFont="1" applyFill="1" applyBorder="1" applyProtection="1"/>
    <xf numFmtId="182" fontId="2" fillId="0" borderId="14" xfId="4" applyNumberFormat="1" applyFont="1" applyFill="1" applyBorder="1" applyProtection="1"/>
    <xf numFmtId="182" fontId="2" fillId="0" borderId="0" xfId="4" applyNumberFormat="1" applyFont="1" applyFill="1" applyBorder="1" applyAlignment="1" applyProtection="1">
      <alignment horizontal="center"/>
    </xf>
    <xf numFmtId="169" fontId="2" fillId="0" borderId="14" xfId="4" applyNumberFormat="1" applyFont="1" applyFill="1" applyBorder="1" applyAlignment="1">
      <alignment horizontal="center"/>
    </xf>
    <xf numFmtId="182" fontId="22" fillId="0" borderId="13" xfId="4" applyNumberFormat="1" applyFont="1" applyFill="1" applyBorder="1" applyProtection="1"/>
    <xf numFmtId="182" fontId="2" fillId="0" borderId="0" xfId="4" applyNumberFormat="1" applyFont="1" applyFill="1" applyBorder="1" applyProtection="1">
      <protection locked="0"/>
    </xf>
    <xf numFmtId="184" fontId="2" fillId="0" borderId="14" xfId="4" applyNumberFormat="1" applyFont="1" applyFill="1" applyBorder="1" applyAlignment="1" applyProtection="1">
      <alignment horizontal="center"/>
    </xf>
    <xf numFmtId="183" fontId="2" fillId="0" borderId="13" xfId="4" applyNumberFormat="1" applyFont="1" applyFill="1" applyBorder="1"/>
    <xf numFmtId="183" fontId="2" fillId="0" borderId="0" xfId="4" applyNumberFormat="1" applyFont="1" applyFill="1" applyBorder="1"/>
    <xf numFmtId="183" fontId="2" fillId="0" borderId="14" xfId="4" applyNumberFormat="1" applyFont="1" applyFill="1" applyBorder="1"/>
    <xf numFmtId="0" fontId="2" fillId="0" borderId="0" xfId="4" applyFont="1" applyFill="1" applyBorder="1" applyAlignment="1">
      <alignment horizontal="center"/>
    </xf>
    <xf numFmtId="10" fontId="14" fillId="0" borderId="0" xfId="5" applyNumberFormat="1" applyFont="1" applyBorder="1"/>
    <xf numFmtId="169" fontId="2" fillId="0" borderId="13" xfId="4" applyNumberFormat="1" applyFont="1" applyFill="1" applyBorder="1" applyProtection="1"/>
    <xf numFmtId="183" fontId="1" fillId="0" borderId="0" xfId="4" applyNumberFormat="1" applyFont="1" applyFill="1" applyBorder="1" applyAlignment="1" applyProtection="1">
      <alignment horizontal="center"/>
      <protection locked="0"/>
    </xf>
    <xf numFmtId="10" fontId="2" fillId="6" borderId="0" xfId="5" applyNumberFormat="1" applyFont="1" applyFill="1" applyBorder="1"/>
    <xf numFmtId="193" fontId="3" fillId="0" borderId="13" xfId="4" applyNumberFormat="1" applyFont="1" applyBorder="1" applyProtection="1"/>
    <xf numFmtId="190" fontId="2" fillId="0" borderId="13" xfId="1" applyNumberFormat="1" applyFont="1" applyFill="1" applyBorder="1" applyAlignment="1" applyProtection="1">
      <alignment horizontal="right"/>
      <protection locked="0"/>
    </xf>
    <xf numFmtId="169" fontId="2" fillId="0" borderId="13" xfId="4" applyNumberFormat="1" applyFont="1" applyBorder="1" applyProtection="1"/>
    <xf numFmtId="197" fontId="2" fillId="0" borderId="14" xfId="5" applyNumberFormat="1" applyFont="1" applyBorder="1" applyProtection="1"/>
    <xf numFmtId="169" fontId="2" fillId="8" borderId="6" xfId="4" applyNumberFormat="1" applyFont="1" applyFill="1" applyBorder="1" applyAlignment="1">
      <alignment horizontal="center"/>
    </xf>
    <xf numFmtId="193" fontId="23" fillId="13" borderId="13" xfId="4" applyNumberFormat="1" applyFont="1" applyFill="1" applyBorder="1" applyProtection="1"/>
    <xf numFmtId="183" fontId="24" fillId="13" borderId="6" xfId="4" applyNumberFormat="1" applyFont="1" applyFill="1" applyBorder="1" applyProtection="1"/>
    <xf numFmtId="190" fontId="24" fillId="13" borderId="13" xfId="1" applyNumberFormat="1" applyFont="1" applyFill="1" applyBorder="1" applyAlignment="1" applyProtection="1">
      <alignment horizontal="right"/>
      <protection locked="0"/>
    </xf>
    <xf numFmtId="190" fontId="23" fillId="13" borderId="0" xfId="1" applyNumberFormat="1" applyFont="1" applyFill="1" applyBorder="1" applyProtection="1">
      <protection locked="0"/>
    </xf>
    <xf numFmtId="0" fontId="24" fillId="13" borderId="13" xfId="4" applyFont="1" applyFill="1" applyBorder="1" applyProtection="1"/>
    <xf numFmtId="0" fontId="24" fillId="13" borderId="0" xfId="4" applyFont="1" applyFill="1" applyBorder="1" applyProtection="1"/>
    <xf numFmtId="0" fontId="24" fillId="13" borderId="14" xfId="4" applyFont="1" applyFill="1" applyBorder="1" applyProtection="1"/>
    <xf numFmtId="169" fontId="24" fillId="13" borderId="13" xfId="4" applyNumberFormat="1" applyFont="1" applyFill="1" applyBorder="1" applyProtection="1"/>
    <xf numFmtId="183" fontId="24" fillId="13" borderId="14" xfId="4" applyNumberFormat="1" applyFont="1" applyFill="1" applyBorder="1" applyAlignment="1" applyProtection="1">
      <alignment horizontal="right"/>
    </xf>
    <xf numFmtId="183" fontId="24" fillId="13" borderId="0" xfId="4" applyNumberFormat="1" applyFont="1" applyFill="1" applyBorder="1" applyAlignment="1" applyProtection="1">
      <alignment horizontal="center"/>
      <protection locked="0"/>
    </xf>
    <xf numFmtId="10" fontId="24" fillId="13" borderId="13" xfId="4" applyNumberFormat="1" applyFont="1" applyFill="1" applyBorder="1" applyProtection="1"/>
    <xf numFmtId="10" fontId="24" fillId="13" borderId="0" xfId="5" applyNumberFormat="1" applyFont="1" applyFill="1" applyBorder="1" applyProtection="1"/>
    <xf numFmtId="10" fontId="24" fillId="13" borderId="0" xfId="4" applyNumberFormat="1" applyFont="1" applyFill="1" applyBorder="1" applyProtection="1"/>
    <xf numFmtId="197" fontId="24" fillId="13" borderId="14" xfId="5" applyNumberFormat="1" applyFont="1" applyFill="1" applyBorder="1" applyProtection="1"/>
    <xf numFmtId="182" fontId="23" fillId="13" borderId="0" xfId="4" applyNumberFormat="1" applyFont="1" applyFill="1" applyBorder="1" applyProtection="1"/>
    <xf numFmtId="182" fontId="23" fillId="13" borderId="14" xfId="4" applyNumberFormat="1" applyFont="1" applyFill="1" applyBorder="1" applyProtection="1"/>
    <xf numFmtId="182" fontId="23" fillId="13" borderId="0" xfId="4" applyNumberFormat="1" applyFont="1" applyFill="1" applyBorder="1" applyAlignment="1" applyProtection="1">
      <alignment horizontal="center"/>
    </xf>
    <xf numFmtId="169" fontId="24" fillId="13" borderId="13" xfId="4" applyNumberFormat="1" applyFont="1" applyFill="1" applyBorder="1" applyAlignment="1" applyProtection="1">
      <alignment horizontal="center"/>
    </xf>
    <xf numFmtId="169" fontId="24" fillId="13" borderId="6" xfId="4" applyNumberFormat="1" applyFont="1" applyFill="1" applyBorder="1" applyAlignment="1">
      <alignment horizontal="center"/>
    </xf>
    <xf numFmtId="182" fontId="24" fillId="13" borderId="13" xfId="4" applyNumberFormat="1" applyFont="1" applyFill="1" applyBorder="1" applyProtection="1"/>
    <xf numFmtId="182" fontId="23" fillId="13" borderId="0" xfId="4" applyNumberFormat="1" applyFont="1" applyFill="1" applyBorder="1" applyProtection="1">
      <protection locked="0"/>
    </xf>
    <xf numFmtId="190" fontId="23" fillId="13" borderId="14" xfId="4" applyNumberFormat="1" applyFont="1" applyFill="1" applyBorder="1" applyAlignment="1" applyProtection="1">
      <alignment horizontal="right"/>
    </xf>
    <xf numFmtId="183" fontId="23" fillId="13" borderId="13" xfId="4" applyNumberFormat="1" applyFont="1" applyFill="1" applyBorder="1"/>
    <xf numFmtId="183" fontId="23" fillId="13" borderId="0" xfId="4" applyNumberFormat="1" applyFont="1" applyFill="1" applyBorder="1"/>
    <xf numFmtId="183" fontId="23" fillId="13" borderId="14" xfId="4" applyNumberFormat="1" applyFont="1" applyFill="1" applyBorder="1"/>
    <xf numFmtId="0" fontId="24" fillId="13" borderId="0" xfId="4" applyFont="1" applyFill="1" applyBorder="1" applyAlignment="1">
      <alignment horizontal="center"/>
    </xf>
    <xf numFmtId="185" fontId="25" fillId="13" borderId="13" xfId="4" applyNumberFormat="1" applyFont="1" applyFill="1" applyBorder="1" applyProtection="1"/>
    <xf numFmtId="195" fontId="24" fillId="13" borderId="0" xfId="4" applyNumberFormat="1" applyFont="1" applyFill="1" applyBorder="1" applyProtection="1"/>
    <xf numFmtId="182" fontId="23" fillId="13" borderId="0" xfId="0" applyNumberFormat="1" applyFont="1" applyFill="1" applyBorder="1" applyProtection="1"/>
    <xf numFmtId="167" fontId="23" fillId="13" borderId="14" xfId="0" applyNumberFormat="1" applyFont="1" applyFill="1" applyBorder="1" applyProtection="1"/>
    <xf numFmtId="168" fontId="23" fillId="13" borderId="0" xfId="0" applyNumberFormat="1" applyFont="1" applyFill="1" applyBorder="1"/>
    <xf numFmtId="169" fontId="24" fillId="13" borderId="0" xfId="0" applyNumberFormat="1" applyFont="1" applyFill="1" applyBorder="1"/>
    <xf numFmtId="0" fontId="23" fillId="13" borderId="0" xfId="0" applyFont="1" applyFill="1" applyBorder="1"/>
    <xf numFmtId="168" fontId="23" fillId="13" borderId="14" xfId="0" applyNumberFormat="1" applyFont="1" applyFill="1" applyBorder="1"/>
    <xf numFmtId="10" fontId="23" fillId="13" borderId="0" xfId="5" applyNumberFormat="1" applyFont="1" applyFill="1" applyBorder="1"/>
    <xf numFmtId="183" fontId="23" fillId="13" borderId="0" xfId="0" applyNumberFormat="1" applyFont="1" applyFill="1" applyBorder="1"/>
    <xf numFmtId="10" fontId="24" fillId="13" borderId="0" xfId="5" applyNumberFormat="1" applyFont="1" applyFill="1" applyBorder="1"/>
    <xf numFmtId="183" fontId="24" fillId="13" borderId="0" xfId="0" applyNumberFormat="1" applyFont="1" applyFill="1" applyBorder="1"/>
    <xf numFmtId="10" fontId="26" fillId="6" borderId="0" xfId="5" applyNumberFormat="1" applyFont="1" applyFill="1" applyBorder="1"/>
    <xf numFmtId="0" fontId="23" fillId="0" borderId="0" xfId="0" applyFont="1"/>
    <xf numFmtId="0" fontId="23" fillId="0" borderId="0" xfId="0" applyFont="1" applyBorder="1"/>
    <xf numFmtId="37" fontId="23" fillId="0" borderId="0" xfId="0" applyNumberFormat="1" applyFont="1" applyBorder="1" applyProtection="1"/>
    <xf numFmtId="5" fontId="23" fillId="0" borderId="0" xfId="0" applyNumberFormat="1" applyFont="1" applyBorder="1" applyProtection="1"/>
    <xf numFmtId="183" fontId="23" fillId="0" borderId="0" xfId="0" applyNumberFormat="1" applyFont="1" applyBorder="1" applyProtection="1"/>
    <xf numFmtId="183" fontId="24" fillId="13" borderId="13" xfId="4" applyNumberFormat="1" applyFont="1" applyFill="1" applyBorder="1" applyProtection="1"/>
    <xf numFmtId="183" fontId="24" fillId="13" borderId="0" xfId="4" applyNumberFormat="1" applyFont="1" applyFill="1" applyBorder="1" applyProtection="1"/>
    <xf numFmtId="183" fontId="24" fillId="13" borderId="14" xfId="4" applyNumberFormat="1" applyFont="1" applyFill="1" applyBorder="1" applyProtection="1"/>
    <xf numFmtId="183" fontId="24" fillId="0" borderId="0" xfId="4" applyNumberFormat="1" applyFont="1" applyBorder="1" applyAlignment="1" applyProtection="1">
      <alignment horizontal="center"/>
      <protection locked="0"/>
    </xf>
    <xf numFmtId="182" fontId="23" fillId="13" borderId="14" xfId="0" applyNumberFormat="1" applyFont="1" applyFill="1" applyBorder="1" applyProtection="1"/>
    <xf numFmtId="187" fontId="23" fillId="0" borderId="0" xfId="0" applyNumberFormat="1" applyFont="1" applyBorder="1" applyProtection="1"/>
    <xf numFmtId="182" fontId="23" fillId="0" borderId="0" xfId="0" applyNumberFormat="1" applyFont="1" applyBorder="1" applyAlignment="1" applyProtection="1">
      <alignment horizontal="center"/>
    </xf>
    <xf numFmtId="182" fontId="23" fillId="0" borderId="0" xfId="4" applyNumberFormat="1" applyFont="1" applyBorder="1" applyAlignment="1" applyProtection="1">
      <alignment horizontal="center"/>
    </xf>
    <xf numFmtId="183" fontId="23" fillId="13" borderId="6" xfId="4" applyNumberFormat="1" applyFont="1" applyFill="1" applyBorder="1" applyProtection="1"/>
    <xf numFmtId="0" fontId="23" fillId="13" borderId="13" xfId="4" applyFont="1" applyFill="1" applyBorder="1" applyProtection="1"/>
    <xf numFmtId="0" fontId="23" fillId="13" borderId="0" xfId="4" applyFont="1" applyFill="1" applyBorder="1" applyProtection="1"/>
    <xf numFmtId="0" fontId="23" fillId="13" borderId="14" xfId="4" applyFont="1" applyFill="1" applyBorder="1" applyProtection="1"/>
    <xf numFmtId="183" fontId="23" fillId="13" borderId="13" xfId="4" applyNumberFormat="1" applyFont="1" applyFill="1" applyBorder="1" applyProtection="1"/>
    <xf numFmtId="169" fontId="23" fillId="13" borderId="0" xfId="4" applyNumberFormat="1" applyFont="1" applyFill="1" applyBorder="1" applyProtection="1"/>
    <xf numFmtId="183" fontId="23" fillId="13" borderId="14" xfId="4" applyNumberFormat="1" applyFont="1" applyFill="1" applyBorder="1" applyProtection="1"/>
    <xf numFmtId="0" fontId="23" fillId="0" borderId="0" xfId="4" applyFont="1" applyBorder="1"/>
    <xf numFmtId="169" fontId="23" fillId="13" borderId="13" xfId="4" applyNumberFormat="1" applyFont="1" applyFill="1" applyBorder="1" applyAlignment="1" applyProtection="1">
      <alignment horizontal="center"/>
    </xf>
    <xf numFmtId="169" fontId="23" fillId="13" borderId="6" xfId="4" applyNumberFormat="1" applyFont="1" applyFill="1" applyBorder="1" applyAlignment="1">
      <alignment horizontal="center"/>
    </xf>
    <xf numFmtId="168" fontId="24" fillId="13" borderId="14" xfId="4" applyNumberFormat="1" applyFont="1" applyFill="1" applyBorder="1" applyAlignment="1" applyProtection="1">
      <alignment horizontal="right"/>
    </xf>
    <xf numFmtId="185" fontId="24" fillId="13" borderId="13" xfId="4" applyNumberFormat="1" applyFont="1" applyFill="1" applyBorder="1" applyProtection="1"/>
    <xf numFmtId="182" fontId="23" fillId="0" borderId="0" xfId="0" applyNumberFormat="1" applyFont="1" applyBorder="1" applyProtection="1"/>
    <xf numFmtId="190" fontId="24" fillId="13" borderId="13" xfId="1" applyNumberFormat="1" applyFont="1" applyFill="1" applyBorder="1" applyAlignment="1" applyProtection="1">
      <alignment horizontal="center"/>
      <protection locked="0"/>
    </xf>
    <xf numFmtId="167" fontId="23" fillId="13" borderId="14" xfId="4" applyNumberFormat="1" applyFont="1" applyFill="1" applyBorder="1" applyProtection="1"/>
    <xf numFmtId="168" fontId="23" fillId="13" borderId="0" xfId="4" applyNumberFormat="1" applyFont="1" applyFill="1" applyBorder="1" applyAlignment="1" applyProtection="1">
      <alignment horizontal="center"/>
      <protection locked="0"/>
    </xf>
    <xf numFmtId="10" fontId="23" fillId="13" borderId="0" xfId="5" applyNumberFormat="1" applyFont="1" applyFill="1" applyBorder="1" applyProtection="1"/>
    <xf numFmtId="10" fontId="23" fillId="13" borderId="0" xfId="4" applyNumberFormat="1" applyFont="1" applyFill="1" applyBorder="1" applyProtection="1"/>
    <xf numFmtId="10" fontId="23" fillId="13" borderId="14" xfId="5" applyNumberFormat="1" applyFont="1" applyFill="1" applyBorder="1" applyProtection="1"/>
    <xf numFmtId="182" fontId="23" fillId="0" borderId="0" xfId="4" quotePrefix="1" applyNumberFormat="1" applyFont="1" applyBorder="1" applyAlignment="1" applyProtection="1">
      <alignment horizontal="center"/>
    </xf>
    <xf numFmtId="0" fontId="23" fillId="13" borderId="0" xfId="4" applyFont="1" applyFill="1" applyBorder="1" applyAlignment="1">
      <alignment horizontal="center"/>
    </xf>
    <xf numFmtId="195" fontId="23" fillId="13" borderId="0" xfId="4" applyNumberFormat="1" applyFont="1" applyFill="1" applyBorder="1" applyProtection="1"/>
    <xf numFmtId="168" fontId="23" fillId="13" borderId="0" xfId="0" applyNumberFormat="1" applyFont="1" applyFill="1" applyBorder="1" applyAlignment="1">
      <alignment horizontal="center"/>
    </xf>
    <xf numFmtId="0" fontId="25" fillId="13" borderId="13" xfId="4" applyFont="1" applyFill="1" applyBorder="1" applyProtection="1"/>
    <xf numFmtId="0" fontId="25" fillId="13" borderId="0" xfId="4" applyFont="1" applyFill="1" applyBorder="1" applyProtection="1"/>
    <xf numFmtId="0" fontId="25" fillId="13" borderId="14" xfId="4" applyFont="1" applyFill="1" applyBorder="1" applyProtection="1"/>
    <xf numFmtId="168" fontId="25" fillId="13" borderId="0" xfId="0" applyNumberFormat="1" applyFont="1" applyFill="1" applyBorder="1" applyAlignment="1">
      <alignment horizontal="center"/>
    </xf>
    <xf numFmtId="168" fontId="25" fillId="13" borderId="0" xfId="0" applyNumberFormat="1" applyFont="1" applyFill="1" applyBorder="1"/>
    <xf numFmtId="183" fontId="25" fillId="13" borderId="6" xfId="4" applyNumberFormat="1" applyFont="1" applyFill="1" applyBorder="1" applyProtection="1"/>
    <xf numFmtId="198" fontId="27" fillId="13" borderId="13" xfId="1" applyNumberFormat="1" applyFont="1" applyFill="1" applyBorder="1" applyAlignment="1" applyProtection="1">
      <alignment horizontal="center"/>
      <protection locked="0"/>
    </xf>
    <xf numFmtId="168" fontId="26" fillId="13" borderId="0" xfId="4" applyNumberFormat="1" applyFont="1" applyFill="1" applyBorder="1" applyAlignment="1" applyProtection="1">
      <alignment horizontal="center"/>
      <protection locked="0"/>
    </xf>
    <xf numFmtId="10" fontId="28" fillId="13" borderId="13" xfId="4" applyNumberFormat="1" applyFont="1" applyFill="1" applyBorder="1" applyProtection="1"/>
    <xf numFmtId="10" fontId="12" fillId="13" borderId="0" xfId="5" applyNumberFormat="1" applyFont="1" applyFill="1" applyBorder="1" applyProtection="1"/>
    <xf numFmtId="10" fontId="29" fillId="0" borderId="0" xfId="4" applyNumberFormat="1" applyFont="1" applyBorder="1" applyProtection="1"/>
    <xf numFmtId="10" fontId="25" fillId="0" borderId="14" xfId="5" applyNumberFormat="1" applyFont="1" applyBorder="1" applyProtection="1"/>
    <xf numFmtId="169" fontId="29" fillId="13" borderId="13" xfId="4" applyNumberFormat="1" applyFont="1" applyFill="1" applyBorder="1" applyAlignment="1" applyProtection="1">
      <alignment horizontal="center"/>
    </xf>
    <xf numFmtId="169" fontId="29" fillId="13" borderId="6" xfId="4" applyNumberFormat="1" applyFont="1" applyFill="1" applyBorder="1" applyAlignment="1">
      <alignment horizontal="center"/>
    </xf>
    <xf numFmtId="182" fontId="26" fillId="13" borderId="13" xfId="4" applyNumberFormat="1" applyFont="1" applyFill="1" applyBorder="1" applyAlignment="1" applyProtection="1">
      <alignment horizontal="right"/>
      <protection locked="0"/>
    </xf>
    <xf numFmtId="0" fontId="28" fillId="13" borderId="0" xfId="4" applyFont="1" applyFill="1" applyBorder="1" applyAlignment="1">
      <alignment horizontal="center"/>
    </xf>
    <xf numFmtId="195" fontId="25" fillId="13" borderId="0" xfId="4" applyNumberFormat="1" applyFont="1" applyFill="1" applyBorder="1" applyProtection="1"/>
    <xf numFmtId="10" fontId="23" fillId="6" borderId="0" xfId="5" applyNumberFormat="1" applyFont="1" applyFill="1" applyBorder="1"/>
    <xf numFmtId="199" fontId="27" fillId="13" borderId="13" xfId="1" applyNumberFormat="1" applyFont="1" applyFill="1" applyBorder="1" applyAlignment="1" applyProtection="1">
      <alignment horizontal="center"/>
      <protection locked="0"/>
    </xf>
    <xf numFmtId="183" fontId="25" fillId="13" borderId="13" xfId="4" applyNumberFormat="1" applyFont="1" applyFill="1" applyBorder="1" applyProtection="1"/>
    <xf numFmtId="10" fontId="12" fillId="8" borderId="0" xfId="5" applyNumberFormat="1" applyFont="1" applyFill="1" applyBorder="1" applyProtection="1"/>
    <xf numFmtId="10" fontId="24" fillId="0" borderId="0" xfId="4" applyNumberFormat="1" applyFont="1" applyBorder="1" applyProtection="1"/>
    <xf numFmtId="182" fontId="23" fillId="0" borderId="0" xfId="4" applyNumberFormat="1" applyFont="1" applyBorder="1" applyProtection="1"/>
    <xf numFmtId="182" fontId="23" fillId="0" borderId="14" xfId="4" applyNumberFormat="1" applyFont="1" applyBorder="1" applyProtection="1"/>
    <xf numFmtId="169" fontId="29" fillId="0" borderId="13" xfId="4" applyNumberFormat="1" applyFont="1" applyBorder="1" applyAlignment="1" applyProtection="1">
      <alignment horizontal="center"/>
    </xf>
    <xf numFmtId="169" fontId="29" fillId="8" borderId="6" xfId="4" applyNumberFormat="1" applyFont="1" applyFill="1" applyBorder="1" applyAlignment="1">
      <alignment horizontal="center"/>
    </xf>
    <xf numFmtId="182" fontId="24" fillId="13" borderId="13" xfId="4" applyNumberFormat="1" applyFont="1" applyFill="1" applyBorder="1" applyProtection="1">
      <protection locked="0"/>
    </xf>
    <xf numFmtId="182" fontId="23" fillId="0" borderId="0" xfId="4" applyNumberFormat="1" applyFont="1" applyBorder="1" applyProtection="1">
      <protection locked="0"/>
    </xf>
    <xf numFmtId="168" fontId="24" fillId="0" borderId="14" xfId="4" applyNumberFormat="1" applyFont="1" applyFill="1" applyBorder="1" applyAlignment="1" applyProtection="1">
      <alignment horizontal="right"/>
    </xf>
    <xf numFmtId="183" fontId="23" fillId="0" borderId="13" xfId="4" applyNumberFormat="1" applyFont="1" applyBorder="1"/>
    <xf numFmtId="183" fontId="23" fillId="0" borderId="0" xfId="4" applyNumberFormat="1" applyFont="1" applyBorder="1"/>
    <xf numFmtId="183" fontId="23" fillId="0" borderId="14" xfId="4" applyNumberFormat="1" applyFont="1" applyBorder="1"/>
    <xf numFmtId="0" fontId="28" fillId="0" borderId="0" xfId="4" applyFont="1" applyBorder="1" applyAlignment="1">
      <alignment horizontal="center"/>
    </xf>
    <xf numFmtId="185" fontId="25" fillId="0" borderId="13" xfId="4" applyNumberFormat="1" applyFont="1" applyBorder="1" applyProtection="1"/>
    <xf numFmtId="195" fontId="25" fillId="0" borderId="0" xfId="4" applyNumberFormat="1" applyFont="1" applyBorder="1" applyProtection="1"/>
    <xf numFmtId="182" fontId="23" fillId="0" borderId="14" xfId="0" applyNumberFormat="1" applyFont="1" applyBorder="1" applyProtection="1"/>
    <xf numFmtId="168" fontId="23" fillId="0" borderId="0" xfId="0" applyNumberFormat="1" applyFont="1" applyBorder="1"/>
    <xf numFmtId="169" fontId="24" fillId="0" borderId="0" xfId="0" applyNumberFormat="1" applyFont="1" applyBorder="1"/>
    <xf numFmtId="168" fontId="23" fillId="0" borderId="14" xfId="0" applyNumberFormat="1" applyFont="1" applyBorder="1"/>
    <xf numFmtId="10" fontId="23" fillId="0" borderId="0" xfId="5" applyNumberFormat="1" applyFont="1" applyBorder="1"/>
    <xf numFmtId="168" fontId="25" fillId="0" borderId="0" xfId="0" applyNumberFormat="1" applyFont="1" applyFill="1" applyBorder="1" applyAlignment="1">
      <alignment horizontal="center"/>
    </xf>
    <xf numFmtId="168" fontId="25" fillId="0" borderId="0" xfId="0" applyNumberFormat="1" applyFont="1" applyFill="1" applyBorder="1"/>
    <xf numFmtId="183" fontId="24" fillId="6" borderId="0" xfId="0" applyNumberFormat="1" applyFont="1" applyFill="1" applyBorder="1"/>
    <xf numFmtId="43" fontId="29" fillId="0" borderId="0" xfId="1" applyFont="1" applyBorder="1" applyProtection="1"/>
    <xf numFmtId="193" fontId="30" fillId="0" borderId="13" xfId="4" applyNumberFormat="1" applyFont="1" applyBorder="1" applyProtection="1"/>
    <xf numFmtId="182" fontId="25" fillId="0" borderId="6" xfId="4" applyNumberFormat="1" applyFont="1" applyBorder="1" applyProtection="1"/>
    <xf numFmtId="190" fontId="27" fillId="13" borderId="13" xfId="1" applyNumberFormat="1" applyFont="1" applyFill="1" applyBorder="1" applyAlignment="1" applyProtection="1">
      <alignment horizontal="center"/>
      <protection locked="0"/>
    </xf>
    <xf numFmtId="190" fontId="23" fillId="0" borderId="0" xfId="1" applyNumberFormat="1" applyFont="1" applyBorder="1" applyProtection="1">
      <protection locked="0"/>
    </xf>
    <xf numFmtId="0" fontId="25" fillId="0" borderId="13" xfId="4" applyFont="1" applyBorder="1" applyProtection="1"/>
    <xf numFmtId="0" fontId="25" fillId="0" borderId="0" xfId="4" applyFont="1" applyBorder="1" applyProtection="1"/>
    <xf numFmtId="0" fontId="25" fillId="0" borderId="14" xfId="4" applyFont="1" applyBorder="1" applyProtection="1"/>
    <xf numFmtId="183" fontId="25" fillId="0" borderId="13" xfId="4" applyNumberFormat="1" applyFont="1" applyBorder="1" applyProtection="1"/>
    <xf numFmtId="167" fontId="23" fillId="0" borderId="14" xfId="4" applyNumberFormat="1" applyFont="1" applyFill="1" applyBorder="1" applyProtection="1"/>
    <xf numFmtId="10" fontId="24" fillId="14" borderId="0" xfId="4" applyNumberFormat="1" applyFont="1" applyFill="1" applyBorder="1" applyProtection="1"/>
    <xf numFmtId="185" fontId="23" fillId="0" borderId="0" xfId="4" applyNumberFormat="1" applyFont="1" applyBorder="1" applyProtection="1"/>
    <xf numFmtId="169" fontId="29" fillId="11" borderId="13" xfId="4" applyNumberFormat="1" applyFont="1" applyFill="1" applyBorder="1" applyAlignment="1" applyProtection="1">
      <alignment horizontal="center"/>
    </xf>
    <xf numFmtId="169" fontId="29" fillId="10" borderId="6" xfId="4" applyNumberFormat="1" applyFont="1" applyFill="1" applyBorder="1" applyAlignment="1">
      <alignment horizontal="center"/>
    </xf>
    <xf numFmtId="168" fontId="24" fillId="10" borderId="14" xfId="4" applyNumberFormat="1" applyFont="1" applyFill="1" applyBorder="1" applyAlignment="1" applyProtection="1">
      <alignment horizontal="right"/>
    </xf>
    <xf numFmtId="10" fontId="24" fillId="7" borderId="0" xfId="5" applyNumberFormat="1" applyFont="1" applyFill="1" applyBorder="1"/>
    <xf numFmtId="193" fontId="23" fillId="0" borderId="13" xfId="4" applyNumberFormat="1" applyFont="1" applyBorder="1" applyProtection="1"/>
    <xf numFmtId="183" fontId="25" fillId="0" borderId="6" xfId="4" applyNumberFormat="1" applyFont="1" applyBorder="1" applyProtection="1"/>
    <xf numFmtId="200" fontId="27" fillId="0" borderId="13" xfId="1" applyNumberFormat="1" applyFont="1" applyFill="1" applyBorder="1" applyAlignment="1" applyProtection="1">
      <alignment horizontal="center"/>
      <protection locked="0"/>
    </xf>
    <xf numFmtId="168" fontId="26" fillId="11" borderId="0" xfId="4" applyNumberFormat="1" applyFont="1" applyFill="1" applyBorder="1" applyAlignment="1" applyProtection="1">
      <alignment horizontal="center"/>
      <protection locked="0"/>
    </xf>
    <xf numFmtId="10" fontId="24" fillId="0" borderId="13" xfId="4" applyNumberFormat="1" applyFont="1" applyBorder="1" applyProtection="1"/>
    <xf numFmtId="190" fontId="26" fillId="11" borderId="13" xfId="1" applyNumberFormat="1" applyFont="1" applyFill="1" applyBorder="1" applyAlignment="1" applyProtection="1">
      <alignment horizontal="center"/>
      <protection locked="0"/>
    </xf>
    <xf numFmtId="182" fontId="24" fillId="0" borderId="13" xfId="4" applyNumberFormat="1" applyFont="1" applyBorder="1" applyProtection="1">
      <protection locked="0"/>
    </xf>
    <xf numFmtId="190" fontId="12" fillId="8" borderId="13" xfId="1" applyNumberFormat="1" applyFont="1" applyFill="1" applyBorder="1" applyAlignment="1" applyProtection="1">
      <alignment horizontal="center"/>
      <protection locked="0"/>
    </xf>
    <xf numFmtId="168" fontId="26" fillId="7" borderId="0" xfId="4" applyNumberFormat="1" applyFont="1" applyFill="1" applyBorder="1" applyAlignment="1" applyProtection="1">
      <alignment horizontal="center"/>
      <protection locked="0"/>
    </xf>
    <xf numFmtId="169" fontId="29" fillId="2" borderId="13" xfId="4" applyNumberFormat="1" applyFont="1" applyFill="1" applyBorder="1" applyAlignment="1" applyProtection="1">
      <alignment horizontal="center"/>
    </xf>
    <xf numFmtId="169" fontId="29" fillId="11" borderId="6" xfId="4" applyNumberFormat="1" applyFont="1" applyFill="1" applyBorder="1" applyAlignment="1">
      <alignment horizontal="center"/>
    </xf>
    <xf numFmtId="168" fontId="23" fillId="0" borderId="14" xfId="4" applyNumberFormat="1" applyFont="1" applyBorder="1" applyAlignment="1" applyProtection="1">
      <alignment horizontal="right"/>
    </xf>
    <xf numFmtId="190" fontId="12" fillId="0" borderId="13" xfId="1" applyNumberFormat="1" applyFont="1" applyBorder="1" applyAlignment="1" applyProtection="1">
      <alignment horizontal="center"/>
      <protection locked="0"/>
    </xf>
    <xf numFmtId="168" fontId="24" fillId="7" borderId="0" xfId="4" applyNumberFormat="1" applyFont="1" applyFill="1" applyBorder="1" applyAlignment="1" applyProtection="1">
      <alignment horizontal="center"/>
      <protection locked="0"/>
    </xf>
    <xf numFmtId="168" fontId="24" fillId="5" borderId="0" xfId="4" applyNumberFormat="1" applyFont="1" applyFill="1" applyBorder="1" applyAlignment="1" applyProtection="1">
      <alignment horizontal="center"/>
      <protection locked="0"/>
    </xf>
    <xf numFmtId="168" fontId="24" fillId="2" borderId="0" xfId="4" applyNumberFormat="1" applyFont="1" applyFill="1" applyBorder="1" applyAlignment="1" applyProtection="1">
      <alignment horizontal="center"/>
      <protection locked="0"/>
    </xf>
    <xf numFmtId="190" fontId="12" fillId="2" borderId="13" xfId="1" applyNumberFormat="1" applyFont="1" applyFill="1" applyBorder="1" applyAlignment="1" applyProtection="1">
      <alignment horizontal="center"/>
      <protection locked="0"/>
    </xf>
    <xf numFmtId="168" fontId="26" fillId="5" borderId="0" xfId="4" applyNumberFormat="1" applyFont="1" applyFill="1" applyBorder="1" applyAlignment="1" applyProtection="1">
      <alignment horizontal="center"/>
      <protection locked="0"/>
    </xf>
    <xf numFmtId="169" fontId="29" fillId="2" borderId="6" xfId="4" applyNumberFormat="1" applyFont="1" applyFill="1" applyBorder="1" applyAlignment="1">
      <alignment horizontal="center"/>
    </xf>
    <xf numFmtId="168" fontId="23" fillId="8" borderId="14" xfId="4" applyNumberFormat="1" applyFont="1" applyFill="1" applyBorder="1" applyAlignment="1" applyProtection="1">
      <alignment horizontal="right"/>
    </xf>
    <xf numFmtId="190" fontId="26" fillId="5" borderId="13" xfId="1" applyNumberFormat="1" applyFont="1" applyFill="1" applyBorder="1" applyAlignment="1" applyProtection="1">
      <alignment horizontal="center"/>
      <protection locked="0"/>
    </xf>
    <xf numFmtId="190" fontId="26" fillId="8" borderId="13" xfId="1" applyNumberFormat="1" applyFont="1" applyFill="1" applyBorder="1" applyAlignment="1" applyProtection="1">
      <alignment horizontal="center"/>
      <protection locked="0"/>
    </xf>
    <xf numFmtId="168" fontId="27" fillId="5" borderId="0" xfId="4" applyNumberFormat="1" applyFont="1" applyFill="1" applyBorder="1" applyAlignment="1" applyProtection="1">
      <alignment horizontal="center"/>
      <protection locked="0"/>
    </xf>
    <xf numFmtId="190" fontId="26" fillId="0" borderId="13" xfId="1" applyNumberFormat="1" applyFont="1" applyBorder="1" applyAlignment="1" applyProtection="1">
      <alignment horizontal="center"/>
      <protection locked="0"/>
    </xf>
    <xf numFmtId="168" fontId="24" fillId="11" borderId="0" xfId="4" applyNumberFormat="1" applyFont="1" applyFill="1" applyBorder="1" applyAlignment="1" applyProtection="1">
      <alignment horizontal="center"/>
      <protection locked="0"/>
    </xf>
    <xf numFmtId="168" fontId="27" fillId="0" borderId="0" xfId="4" applyNumberFormat="1" applyFont="1" applyBorder="1" applyAlignment="1" applyProtection="1">
      <alignment horizontal="center"/>
      <protection locked="0"/>
    </xf>
    <xf numFmtId="168" fontId="26" fillId="10" borderId="0" xfId="4" applyNumberFormat="1" applyFont="1" applyFill="1" applyBorder="1" applyAlignment="1" applyProtection="1">
      <alignment horizontal="center"/>
      <protection locked="0"/>
    </xf>
    <xf numFmtId="168" fontId="24" fillId="0" borderId="0" xfId="4" applyNumberFormat="1" applyFont="1" applyBorder="1" applyAlignment="1" applyProtection="1">
      <alignment horizontal="center"/>
      <protection locked="0"/>
    </xf>
    <xf numFmtId="168" fontId="24" fillId="0" borderId="3" xfId="4" applyNumberFormat="1" applyFont="1" applyBorder="1" applyAlignment="1" applyProtection="1">
      <alignment horizontal="center"/>
      <protection locked="0"/>
    </xf>
    <xf numFmtId="193" fontId="31" fillId="0" borderId="13" xfId="4" applyNumberFormat="1" applyFont="1" applyBorder="1" applyProtection="1"/>
    <xf numFmtId="190" fontId="31" fillId="0" borderId="0" xfId="1" applyNumberFormat="1" applyFont="1" applyBorder="1" applyProtection="1">
      <protection locked="0"/>
    </xf>
    <xf numFmtId="10" fontId="22" fillId="0" borderId="13" xfId="4" applyNumberFormat="1" applyFont="1" applyBorder="1" applyProtection="1"/>
    <xf numFmtId="10" fontId="22" fillId="0" borderId="0" xfId="4" applyNumberFormat="1" applyFont="1" applyBorder="1" applyProtection="1"/>
    <xf numFmtId="10" fontId="32" fillId="0" borderId="0" xfId="4" applyNumberFormat="1" applyFont="1" applyBorder="1" applyProtection="1"/>
    <xf numFmtId="10" fontId="33" fillId="0" borderId="14" xfId="5" applyNumberFormat="1" applyFont="1" applyBorder="1" applyProtection="1"/>
    <xf numFmtId="182" fontId="31" fillId="0" borderId="0" xfId="4" applyNumberFormat="1" applyFont="1" applyBorder="1" applyProtection="1"/>
    <xf numFmtId="182" fontId="31" fillId="0" borderId="14" xfId="4" applyNumberFormat="1" applyFont="1" applyBorder="1" applyProtection="1"/>
    <xf numFmtId="0" fontId="31" fillId="0" borderId="0" xfId="4" applyFont="1" applyBorder="1"/>
    <xf numFmtId="169" fontId="32" fillId="8" borderId="6" xfId="4" applyNumberFormat="1" applyFont="1" applyFill="1" applyBorder="1" applyAlignment="1">
      <alignment horizontal="center"/>
    </xf>
    <xf numFmtId="182" fontId="22" fillId="0" borderId="13" xfId="4" applyNumberFormat="1" applyFont="1" applyBorder="1" applyProtection="1">
      <protection locked="0"/>
    </xf>
    <xf numFmtId="182" fontId="31" fillId="0" borderId="0" xfId="4" applyNumberFormat="1" applyFont="1" applyBorder="1" applyProtection="1">
      <protection locked="0"/>
    </xf>
    <xf numFmtId="168" fontId="31" fillId="0" borderId="14" xfId="4" applyNumberFormat="1" applyFont="1" applyBorder="1" applyAlignment="1" applyProtection="1">
      <alignment horizontal="right"/>
    </xf>
    <xf numFmtId="183" fontId="31" fillId="0" borderId="13" xfId="4" applyNumberFormat="1" applyFont="1" applyBorder="1"/>
    <xf numFmtId="183" fontId="31" fillId="0" borderId="0" xfId="4" applyNumberFormat="1" applyFont="1" applyBorder="1"/>
    <xf numFmtId="183" fontId="31" fillId="0" borderId="14" xfId="4" applyNumberFormat="1" applyFont="1" applyBorder="1"/>
    <xf numFmtId="182" fontId="31" fillId="0" borderId="0" xfId="0" applyNumberFormat="1" applyFont="1" applyBorder="1" applyProtection="1"/>
    <xf numFmtId="182" fontId="31" fillId="0" borderId="14" xfId="0" applyNumberFormat="1" applyFont="1" applyBorder="1" applyProtection="1"/>
    <xf numFmtId="169" fontId="22" fillId="0" borderId="0" xfId="0" applyNumberFormat="1" applyFont="1" applyBorder="1"/>
    <xf numFmtId="0" fontId="31" fillId="0" borderId="0" xfId="0" applyFont="1" applyBorder="1"/>
    <xf numFmtId="168" fontId="31" fillId="0" borderId="0" xfId="0" applyNumberFormat="1" applyFont="1" applyBorder="1"/>
    <xf numFmtId="168" fontId="31" fillId="0" borderId="14" xfId="0" applyNumberFormat="1" applyFont="1" applyBorder="1"/>
    <xf numFmtId="10" fontId="31" fillId="0" borderId="0" xfId="5" applyNumberFormat="1" applyFont="1" applyBorder="1"/>
    <xf numFmtId="10" fontId="31" fillId="6" borderId="0" xfId="5" applyNumberFormat="1" applyFont="1" applyFill="1" applyBorder="1"/>
    <xf numFmtId="183" fontId="22" fillId="6" borderId="0" xfId="0" applyNumberFormat="1" applyFont="1" applyFill="1" applyBorder="1"/>
    <xf numFmtId="37" fontId="31" fillId="0" borderId="0" xfId="0" applyNumberFormat="1" applyFont="1" applyBorder="1" applyProtection="1"/>
    <xf numFmtId="183" fontId="31" fillId="0" borderId="0" xfId="0" applyNumberFormat="1" applyFont="1" applyBorder="1" applyProtection="1"/>
    <xf numFmtId="5" fontId="31" fillId="0" borderId="0" xfId="0" applyNumberFormat="1" applyFont="1" applyBorder="1" applyProtection="1"/>
    <xf numFmtId="0" fontId="31" fillId="0" borderId="0" xfId="0" applyFont="1"/>
    <xf numFmtId="193" fontId="19" fillId="0" borderId="13" xfId="4" applyNumberFormat="1" applyFont="1" applyBorder="1" applyProtection="1"/>
    <xf numFmtId="10" fontId="33" fillId="0" borderId="12" xfId="5" applyNumberFormat="1" applyFont="1" applyBorder="1" applyProtection="1"/>
    <xf numFmtId="182" fontId="31" fillId="0" borderId="16" xfId="4" applyNumberFormat="1" applyFont="1" applyBorder="1" applyProtection="1"/>
    <xf numFmtId="182" fontId="31" fillId="0" borderId="12" xfId="4" applyNumberFormat="1" applyFont="1" applyBorder="1" applyProtection="1"/>
    <xf numFmtId="0" fontId="31" fillId="0" borderId="16" xfId="4" applyFont="1" applyBorder="1"/>
    <xf numFmtId="182" fontId="31" fillId="0" borderId="16" xfId="4" applyNumberFormat="1" applyFont="1" applyBorder="1" applyProtection="1">
      <protection locked="0"/>
    </xf>
    <xf numFmtId="183" fontId="31" fillId="0" borderId="4" xfId="4" applyNumberFormat="1" applyFont="1" applyBorder="1"/>
    <xf numFmtId="183" fontId="31" fillId="0" borderId="16" xfId="4" applyNumberFormat="1" applyFont="1" applyBorder="1"/>
    <xf numFmtId="183" fontId="31" fillId="0" borderId="12" xfId="4" applyNumberFormat="1" applyFont="1" applyBorder="1"/>
    <xf numFmtId="169" fontId="22" fillId="0" borderId="16" xfId="0" applyNumberFormat="1" applyFont="1" applyBorder="1"/>
    <xf numFmtId="0" fontId="31" fillId="0" borderId="16" xfId="0" applyFont="1" applyBorder="1"/>
    <xf numFmtId="168" fontId="31" fillId="0" borderId="16" xfId="0" applyNumberFormat="1" applyFont="1" applyBorder="1"/>
    <xf numFmtId="168" fontId="31" fillId="0" borderId="12" xfId="0" applyNumberFormat="1" applyFont="1" applyBorder="1"/>
    <xf numFmtId="196" fontId="31" fillId="0" borderId="13" xfId="4" applyNumberFormat="1" applyFont="1" applyBorder="1" applyProtection="1"/>
    <xf numFmtId="183" fontId="31" fillId="0" borderId="0" xfId="0" applyNumberFormat="1" applyFont="1" applyBorder="1" applyProtection="1">
      <protection locked="0"/>
    </xf>
    <xf numFmtId="0" fontId="31" fillId="0" borderId="0" xfId="0" applyFont="1" applyBorder="1" applyProtection="1">
      <protection locked="0"/>
    </xf>
    <xf numFmtId="0" fontId="31" fillId="0" borderId="0" xfId="3" applyFont="1"/>
    <xf numFmtId="201" fontId="31" fillId="0" borderId="0" xfId="1" applyNumberFormat="1" applyFont="1" applyBorder="1" applyProtection="1"/>
    <xf numFmtId="0" fontId="31" fillId="0" borderId="0" xfId="0" applyFont="1" applyBorder="1" applyProtection="1"/>
    <xf numFmtId="183" fontId="22" fillId="0" borderId="0" xfId="4" applyNumberFormat="1" applyFont="1" applyBorder="1" applyAlignment="1" applyProtection="1">
      <alignment horizontal="center"/>
      <protection locked="0"/>
    </xf>
    <xf numFmtId="10" fontId="22" fillId="0" borderId="0" xfId="5" applyNumberFormat="1" applyFont="1" applyBorder="1" applyProtection="1"/>
    <xf numFmtId="182" fontId="31" fillId="8" borderId="0" xfId="0" applyNumberFormat="1" applyFont="1" applyFill="1" applyBorder="1" applyProtection="1">
      <protection locked="0"/>
    </xf>
    <xf numFmtId="184" fontId="31" fillId="0" borderId="0" xfId="0" applyNumberFormat="1" applyFont="1" applyBorder="1" applyAlignment="1">
      <alignment horizontal="center"/>
    </xf>
    <xf numFmtId="0" fontId="34" fillId="0" borderId="0" xfId="0" applyFont="1" applyBorder="1"/>
    <xf numFmtId="0" fontId="31" fillId="6" borderId="0" xfId="0" applyFont="1" applyFill="1" applyBorder="1"/>
    <xf numFmtId="37" fontId="31" fillId="6" borderId="0" xfId="0" applyNumberFormat="1" applyFont="1" applyFill="1" applyBorder="1" applyProtection="1"/>
    <xf numFmtId="192" fontId="31" fillId="0" borderId="0" xfId="0" applyNumberFormat="1" applyFont="1" applyBorder="1" applyProtection="1"/>
    <xf numFmtId="0" fontId="31" fillId="8" borderId="0" xfId="0" applyFont="1" applyFill="1" applyBorder="1"/>
    <xf numFmtId="17" fontId="31" fillId="0" borderId="0" xfId="0" applyNumberFormat="1" applyFont="1" applyBorder="1" applyProtection="1">
      <protection locked="0"/>
    </xf>
    <xf numFmtId="201" fontId="31" fillId="0" borderId="0" xfId="1" applyNumberFormat="1" applyFont="1" applyBorder="1"/>
    <xf numFmtId="201" fontId="31" fillId="0" borderId="0" xfId="1" applyNumberFormat="1" applyFont="1" applyBorder="1" applyProtection="1">
      <protection locked="0"/>
    </xf>
    <xf numFmtId="196" fontId="31" fillId="0" borderId="4" xfId="4" applyNumberFormat="1" applyFont="1" applyBorder="1" applyProtection="1"/>
    <xf numFmtId="182" fontId="31" fillId="0" borderId="16" xfId="0" applyNumberFormat="1" applyFont="1" applyBorder="1" applyProtection="1"/>
    <xf numFmtId="182" fontId="31" fillId="0" borderId="12" xfId="0" applyNumberFormat="1" applyFont="1" applyBorder="1" applyProtection="1"/>
    <xf numFmtId="193" fontId="31" fillId="0" borderId="0" xfId="0" applyNumberFormat="1" applyFont="1" applyBorder="1" applyProtection="1"/>
    <xf numFmtId="17" fontId="31" fillId="0" borderId="0" xfId="0" applyNumberFormat="1" applyFont="1" applyBorder="1"/>
    <xf numFmtId="0" fontId="31" fillId="0" borderId="0" xfId="3" applyNumberFormat="1" applyFont="1"/>
    <xf numFmtId="0" fontId="31" fillId="0" borderId="17" xfId="3" applyNumberFormat="1" applyFont="1" applyBorder="1"/>
    <xf numFmtId="17" fontId="31" fillId="0" borderId="0" xfId="0" applyNumberFormat="1" applyFont="1"/>
    <xf numFmtId="0" fontId="31" fillId="8" borderId="0" xfId="0" applyFont="1" applyFill="1"/>
    <xf numFmtId="184" fontId="31" fillId="0" borderId="0" xfId="0" applyNumberFormat="1" applyFont="1" applyAlignment="1">
      <alignment horizontal="center"/>
    </xf>
    <xf numFmtId="0" fontId="34" fillId="0" borderId="0" xfId="0" applyFont="1"/>
    <xf numFmtId="10" fontId="31" fillId="0" borderId="0" xfId="5" applyNumberFormat="1" applyFont="1"/>
    <xf numFmtId="0" fontId="31" fillId="6" borderId="0" xfId="0" applyFont="1" applyFill="1"/>
    <xf numFmtId="0" fontId="14" fillId="8" borderId="0" xfId="0" applyFont="1" applyFill="1"/>
    <xf numFmtId="184" fontId="14" fillId="0" borderId="0" xfId="0" applyNumberFormat="1" applyFont="1" applyAlignment="1">
      <alignment horizontal="center"/>
    </xf>
    <xf numFmtId="0" fontId="16" fillId="0" borderId="0" xfId="0" applyFont="1"/>
    <xf numFmtId="10" fontId="14" fillId="0" borderId="0" xfId="5" applyNumberFormat="1" applyFont="1"/>
    <xf numFmtId="0" fontId="14" fillId="6" borderId="0" xfId="0" applyFont="1" applyFill="1"/>
    <xf numFmtId="0" fontId="2" fillId="0" borderId="8" xfId="0" applyFont="1" applyBorder="1" applyAlignment="1">
      <alignment vertical="top" wrapText="1"/>
    </xf>
    <xf numFmtId="17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80" fontId="2" fillId="11" borderId="0" xfId="0" applyNumberFormat="1" applyFont="1" applyFill="1" applyAlignment="1">
      <alignment horizontal="center"/>
    </xf>
    <xf numFmtId="205" fontId="2" fillId="0" borderId="0" xfId="0" applyNumberFormat="1" applyFont="1" applyAlignment="1">
      <alignment horizontal="center"/>
    </xf>
    <xf numFmtId="10" fontId="2" fillId="0" borderId="0" xfId="5" applyNumberFormat="1" applyFont="1" applyAlignment="1">
      <alignment horizontal="center" vertical="top" wrapText="1"/>
    </xf>
    <xf numFmtId="15" fontId="8" fillId="0" borderId="0" xfId="0" applyNumberFormat="1" applyFont="1" applyBorder="1" applyAlignment="1">
      <alignment horizontal="center"/>
    </xf>
    <xf numFmtId="214" fontId="2" fillId="0" borderId="0" xfId="0" applyNumberFormat="1" applyFont="1" applyAlignment="1">
      <alignment horizontal="center"/>
    </xf>
    <xf numFmtId="44" fontId="2" fillId="0" borderId="0" xfId="2" applyFont="1" applyAlignment="1">
      <alignment vertical="top" wrapText="1"/>
    </xf>
    <xf numFmtId="182" fontId="24" fillId="3" borderId="13" xfId="4" applyNumberFormat="1" applyFont="1" applyFill="1" applyBorder="1" applyProtection="1">
      <protection locked="0"/>
    </xf>
    <xf numFmtId="2" fontId="2" fillId="3" borderId="0" xfId="0" applyNumberFormat="1" applyFont="1" applyFill="1" applyAlignment="1">
      <alignment horizontal="center"/>
    </xf>
    <xf numFmtId="15" fontId="2" fillId="3" borderId="0" xfId="0" applyNumberFormat="1" applyFont="1" applyFill="1" applyAlignment="1">
      <alignment horizontal="center"/>
    </xf>
    <xf numFmtId="205" fontId="2" fillId="3" borderId="0" xfId="0" applyNumberFormat="1" applyFont="1" applyFill="1" applyAlignment="1">
      <alignment horizontal="center"/>
    </xf>
    <xf numFmtId="179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80" fontId="2" fillId="3" borderId="0" xfId="0" applyNumberFormat="1" applyFont="1" applyFill="1" applyAlignment="1">
      <alignment horizontal="center"/>
    </xf>
    <xf numFmtId="10" fontId="2" fillId="3" borderId="0" xfId="5" applyNumberFormat="1" applyFont="1" applyFill="1" applyAlignment="1">
      <alignment horizontal="center" vertical="top" wrapText="1"/>
    </xf>
    <xf numFmtId="214" fontId="2" fillId="3" borderId="0" xfId="0" applyNumberFormat="1" applyFont="1" applyFill="1" applyAlignment="1">
      <alignment horizontal="center"/>
    </xf>
    <xf numFmtId="44" fontId="2" fillId="3" borderId="0" xfId="2" applyFont="1" applyFill="1" applyAlignment="1">
      <alignment vertical="top" wrapText="1"/>
    </xf>
    <xf numFmtId="182" fontId="23" fillId="3" borderId="0" xfId="4" applyNumberFormat="1" applyFont="1" applyFill="1" applyBorder="1" applyProtection="1"/>
    <xf numFmtId="15" fontId="2" fillId="11" borderId="0" xfId="0" applyNumberFormat="1" applyFont="1" applyFill="1" applyAlignment="1">
      <alignment horizontal="center"/>
    </xf>
    <xf numFmtId="205" fontId="2" fillId="11" borderId="0" xfId="0" applyNumberFormat="1" applyFont="1" applyFill="1" applyAlignment="1">
      <alignment horizontal="center"/>
    </xf>
    <xf numFmtId="179" fontId="2" fillId="11" borderId="0" xfId="0" applyNumberFormat="1" applyFont="1" applyFill="1" applyAlignment="1">
      <alignment horizontal="center"/>
    </xf>
    <xf numFmtId="169" fontId="2" fillId="11" borderId="0" xfId="0" applyNumberFormat="1" applyFont="1" applyFill="1" applyAlignment="1">
      <alignment horizontal="center"/>
    </xf>
    <xf numFmtId="173" fontId="2" fillId="11" borderId="0" xfId="0" applyNumberFormat="1" applyFont="1" applyFill="1"/>
    <xf numFmtId="3" fontId="2" fillId="11" borderId="0" xfId="0" applyNumberFormat="1" applyFont="1" applyFill="1"/>
    <xf numFmtId="10" fontId="2" fillId="11" borderId="0" xfId="5" applyNumberFormat="1" applyFont="1" applyFill="1" applyAlignment="1">
      <alignment horizontal="center" vertical="top" wrapText="1"/>
    </xf>
    <xf numFmtId="214" fontId="2" fillId="11" borderId="0" xfId="0" applyNumberFormat="1" applyFont="1" applyFill="1" applyAlignment="1">
      <alignment horizontal="center"/>
    </xf>
    <xf numFmtId="44" fontId="2" fillId="11" borderId="0" xfId="2" applyFont="1" applyFill="1" applyAlignment="1">
      <alignment vertical="top" wrapText="1"/>
    </xf>
    <xf numFmtId="0" fontId="2" fillId="3" borderId="0" xfId="0" applyFont="1" applyFill="1" applyAlignment="1">
      <alignment horizontal="center"/>
    </xf>
    <xf numFmtId="205" fontId="2" fillId="0" borderId="0" xfId="0" applyNumberFormat="1" applyFont="1" applyFill="1" applyAlignment="1">
      <alignment horizontal="center"/>
    </xf>
    <xf numFmtId="180" fontId="2" fillId="0" borderId="0" xfId="0" applyNumberFormat="1" applyFont="1" applyFill="1" applyAlignment="1">
      <alignment horizontal="center"/>
    </xf>
    <xf numFmtId="10" fontId="2" fillId="0" borderId="0" xfId="5" applyNumberFormat="1" applyFont="1" applyFill="1" applyAlignment="1">
      <alignment horizontal="center" vertical="top" wrapText="1"/>
    </xf>
    <xf numFmtId="214" fontId="2" fillId="0" borderId="0" xfId="0" applyNumberFormat="1" applyFont="1" applyFill="1" applyAlignment="1">
      <alignment horizontal="center"/>
    </xf>
    <xf numFmtId="44" fontId="2" fillId="0" borderId="0" xfId="2" applyFont="1" applyFill="1" applyAlignment="1">
      <alignment vertical="top" wrapText="1"/>
    </xf>
    <xf numFmtId="44" fontId="7" fillId="0" borderId="0" xfId="2" applyFont="1" applyFill="1" applyAlignment="1">
      <alignment vertical="top" wrapText="1"/>
    </xf>
    <xf numFmtId="44" fontId="2" fillId="0" borderId="16" xfId="2" applyFont="1" applyFill="1" applyBorder="1" applyAlignment="1">
      <alignment vertical="top" wrapText="1"/>
    </xf>
    <xf numFmtId="44" fontId="7" fillId="0" borderId="0" xfId="2" applyFont="1" applyFill="1" applyBorder="1" applyAlignment="1">
      <alignment vertical="top" wrapText="1"/>
    </xf>
    <xf numFmtId="44" fontId="7" fillId="0" borderId="18" xfId="2" applyFont="1" applyFill="1" applyBorder="1" applyAlignment="1">
      <alignment vertical="top" wrapText="1"/>
    </xf>
    <xf numFmtId="3" fontId="7" fillId="0" borderId="8" xfId="0" applyNumberFormat="1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m1" xfId="3"/>
    <cellStyle name="Normal_m1_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5"/>
  <sheetViews>
    <sheetView workbookViewId="0"/>
  </sheetViews>
  <sheetFormatPr defaultRowHeight="13.2" x14ac:dyDescent="0.25"/>
  <cols>
    <col min="1" max="1" width="11.6640625" bestFit="1" customWidth="1"/>
    <col min="2" max="3" width="11.6640625" customWidth="1"/>
  </cols>
  <sheetData>
    <row r="2" spans="1:3" x14ac:dyDescent="0.25">
      <c r="A2" s="82" t="s">
        <v>89</v>
      </c>
      <c r="B2" s="82" t="s">
        <v>90</v>
      </c>
      <c r="C2" s="82" t="s">
        <v>91</v>
      </c>
    </row>
    <row r="4" spans="1:3" x14ac:dyDescent="0.25">
      <c r="A4" s="83" t="s">
        <v>16</v>
      </c>
      <c r="B4" s="85" t="s">
        <v>16</v>
      </c>
      <c r="C4" s="88" t="s">
        <v>16</v>
      </c>
    </row>
    <row r="5" spans="1:3" x14ac:dyDescent="0.25">
      <c r="A5" s="83" t="s">
        <v>19</v>
      </c>
      <c r="B5" s="85" t="s">
        <v>19</v>
      </c>
      <c r="C5" s="88" t="s">
        <v>19</v>
      </c>
    </row>
    <row r="6" spans="1:3" x14ac:dyDescent="0.25">
      <c r="A6" s="83" t="s">
        <v>20</v>
      </c>
      <c r="B6" s="85" t="s">
        <v>20</v>
      </c>
      <c r="C6" s="88" t="s">
        <v>20</v>
      </c>
    </row>
    <row r="7" spans="1:3" x14ac:dyDescent="0.25">
      <c r="A7" s="83" t="s">
        <v>21</v>
      </c>
      <c r="B7" s="85" t="s">
        <v>21</v>
      </c>
      <c r="C7" s="88" t="s">
        <v>21</v>
      </c>
    </row>
    <row r="8" spans="1:3" x14ac:dyDescent="0.25">
      <c r="A8" s="83" t="s">
        <v>22</v>
      </c>
      <c r="B8" s="85" t="s">
        <v>22</v>
      </c>
      <c r="C8" s="88" t="s">
        <v>22</v>
      </c>
    </row>
    <row r="9" spans="1:3" x14ac:dyDescent="0.25">
      <c r="A9" s="83" t="s">
        <v>24</v>
      </c>
      <c r="B9" s="85" t="s">
        <v>24</v>
      </c>
      <c r="C9" s="88" t="s">
        <v>24</v>
      </c>
    </row>
    <row r="10" spans="1:3" x14ac:dyDescent="0.25">
      <c r="A10" s="83" t="s">
        <v>25</v>
      </c>
      <c r="B10" s="85" t="s">
        <v>25</v>
      </c>
      <c r="C10" s="88" t="s">
        <v>25</v>
      </c>
    </row>
    <row r="11" spans="1:3" x14ac:dyDescent="0.25">
      <c r="A11" s="83" t="s">
        <v>27</v>
      </c>
      <c r="B11" s="85" t="s">
        <v>27</v>
      </c>
      <c r="C11" s="88" t="s">
        <v>27</v>
      </c>
    </row>
    <row r="12" spans="1:3" x14ac:dyDescent="0.25">
      <c r="A12" s="83" t="s">
        <v>28</v>
      </c>
      <c r="B12" s="85" t="s">
        <v>28</v>
      </c>
      <c r="C12" s="88" t="s">
        <v>28</v>
      </c>
    </row>
    <row r="13" spans="1:3" x14ac:dyDescent="0.25">
      <c r="A13" s="83" t="s">
        <v>29</v>
      </c>
      <c r="B13" s="85" t="s">
        <v>29</v>
      </c>
      <c r="C13" s="88" t="s">
        <v>29</v>
      </c>
    </row>
    <row r="14" spans="1:3" x14ac:dyDescent="0.25">
      <c r="A14" s="83" t="s">
        <v>30</v>
      </c>
      <c r="B14" s="85" t="s">
        <v>30</v>
      </c>
      <c r="C14" s="88" t="s">
        <v>30</v>
      </c>
    </row>
    <row r="15" spans="1:3" x14ac:dyDescent="0.25">
      <c r="A15" s="83" t="s">
        <v>31</v>
      </c>
      <c r="B15" s="86"/>
      <c r="C15" s="83" t="s">
        <v>31</v>
      </c>
    </row>
    <row r="16" spans="1:3" x14ac:dyDescent="0.25">
      <c r="A16" s="83" t="s">
        <v>32</v>
      </c>
      <c r="B16" s="85" t="s">
        <v>32</v>
      </c>
      <c r="C16" s="88" t="s">
        <v>32</v>
      </c>
    </row>
    <row r="17" spans="1:5" x14ac:dyDescent="0.25">
      <c r="A17" s="83" t="s">
        <v>33</v>
      </c>
      <c r="B17" s="85" t="s">
        <v>33</v>
      </c>
      <c r="C17" s="88" t="s">
        <v>33</v>
      </c>
    </row>
    <row r="18" spans="1:5" x14ac:dyDescent="0.25">
      <c r="A18" s="83" t="s">
        <v>34</v>
      </c>
      <c r="B18" s="85" t="s">
        <v>34</v>
      </c>
      <c r="C18" s="88" t="s">
        <v>34</v>
      </c>
    </row>
    <row r="19" spans="1:5" x14ac:dyDescent="0.25">
      <c r="A19" s="83" t="s">
        <v>35</v>
      </c>
      <c r="B19" s="86"/>
      <c r="C19" s="83" t="s">
        <v>35</v>
      </c>
    </row>
    <row r="20" spans="1:5" x14ac:dyDescent="0.25">
      <c r="A20" s="83" t="s">
        <v>36</v>
      </c>
      <c r="B20" s="85" t="s">
        <v>36</v>
      </c>
      <c r="C20" s="88" t="s">
        <v>36</v>
      </c>
    </row>
    <row r="21" spans="1:5" x14ac:dyDescent="0.25">
      <c r="A21" s="84"/>
      <c r="B21" s="85" t="s">
        <v>51</v>
      </c>
      <c r="C21" s="85" t="s">
        <v>51</v>
      </c>
    </row>
    <row r="22" spans="1:5" x14ac:dyDescent="0.25">
      <c r="A22" s="83" t="s">
        <v>52</v>
      </c>
      <c r="B22" s="85" t="s">
        <v>52</v>
      </c>
      <c r="C22" s="88" t="s">
        <v>52</v>
      </c>
    </row>
    <row r="23" spans="1:5" x14ac:dyDescent="0.25">
      <c r="A23" s="83" t="s">
        <v>82</v>
      </c>
      <c r="B23" s="86"/>
      <c r="C23" s="83" t="s">
        <v>82</v>
      </c>
    </row>
    <row r="24" spans="1:5" x14ac:dyDescent="0.25">
      <c r="A24" s="83" t="s">
        <v>53</v>
      </c>
      <c r="B24" s="85" t="s">
        <v>53</v>
      </c>
      <c r="C24" s="88" t="s">
        <v>53</v>
      </c>
    </row>
    <row r="25" spans="1:5" x14ac:dyDescent="0.25">
      <c r="A25" s="83" t="s">
        <v>37</v>
      </c>
      <c r="B25" s="85" t="s">
        <v>37</v>
      </c>
      <c r="C25" s="88" t="s">
        <v>37</v>
      </c>
    </row>
    <row r="26" spans="1:5" x14ac:dyDescent="0.25">
      <c r="A26" s="83" t="s">
        <v>38</v>
      </c>
      <c r="B26" s="85" t="s">
        <v>38</v>
      </c>
      <c r="C26" s="88" t="s">
        <v>38</v>
      </c>
      <c r="E26" s="70"/>
    </row>
    <row r="27" spans="1:5" x14ac:dyDescent="0.25">
      <c r="A27" s="84"/>
      <c r="B27" s="85" t="s">
        <v>40</v>
      </c>
      <c r="C27" s="85" t="s">
        <v>40</v>
      </c>
      <c r="E27" s="70"/>
    </row>
    <row r="28" spans="1:5" x14ac:dyDescent="0.25">
      <c r="A28" s="83" t="s">
        <v>41</v>
      </c>
      <c r="B28" s="85" t="s">
        <v>41</v>
      </c>
      <c r="C28" s="88" t="s">
        <v>41</v>
      </c>
      <c r="E28" s="70"/>
    </row>
    <row r="29" spans="1:5" x14ac:dyDescent="0.25">
      <c r="A29" s="84"/>
      <c r="B29" s="87" t="s">
        <v>42</v>
      </c>
      <c r="C29" s="87" t="s">
        <v>42</v>
      </c>
      <c r="E29" s="70"/>
    </row>
    <row r="30" spans="1:5" x14ac:dyDescent="0.25">
      <c r="A30" s="83" t="s">
        <v>43</v>
      </c>
      <c r="B30" s="87" t="s">
        <v>44</v>
      </c>
      <c r="C30" s="89" t="s">
        <v>44</v>
      </c>
    </row>
    <row r="31" spans="1:5" x14ac:dyDescent="0.25">
      <c r="A31" s="83" t="s">
        <v>45</v>
      </c>
      <c r="B31" s="87" t="s">
        <v>45</v>
      </c>
      <c r="C31" s="89" t="s">
        <v>45</v>
      </c>
    </row>
    <row r="32" spans="1:5" x14ac:dyDescent="0.25">
      <c r="A32" s="83" t="s">
        <v>46</v>
      </c>
      <c r="B32" s="86"/>
      <c r="C32" s="83" t="s">
        <v>46</v>
      </c>
    </row>
    <row r="33" spans="1:3" x14ac:dyDescent="0.25">
      <c r="A33" s="84"/>
      <c r="B33" s="87" t="s">
        <v>47</v>
      </c>
      <c r="C33" s="87" t="s">
        <v>47</v>
      </c>
    </row>
    <row r="34" spans="1:3" x14ac:dyDescent="0.25">
      <c r="A34" s="83"/>
      <c r="B34" s="87" t="s">
        <v>48</v>
      </c>
      <c r="C34" s="87" t="s">
        <v>48</v>
      </c>
    </row>
    <row r="35" spans="1:3" x14ac:dyDescent="0.25">
      <c r="A35" s="83" t="s">
        <v>88</v>
      </c>
      <c r="B35" s="86"/>
      <c r="C35" s="83" t="s">
        <v>88</v>
      </c>
    </row>
    <row r="36" spans="1:3" x14ac:dyDescent="0.25">
      <c r="A36" s="55"/>
    </row>
    <row r="37" spans="1:3" x14ac:dyDescent="0.25">
      <c r="A37" s="55"/>
    </row>
    <row r="38" spans="1:3" x14ac:dyDescent="0.25">
      <c r="A38" s="55"/>
    </row>
    <row r="39" spans="1:3" x14ac:dyDescent="0.25">
      <c r="A39" s="55"/>
    </row>
    <row r="40" spans="1:3" x14ac:dyDescent="0.25">
      <c r="A40" s="55"/>
    </row>
    <row r="41" spans="1:3" x14ac:dyDescent="0.25">
      <c r="A41" s="55"/>
    </row>
    <row r="42" spans="1:3" x14ac:dyDescent="0.25">
      <c r="A42" s="55"/>
    </row>
    <row r="43" spans="1:3" x14ac:dyDescent="0.25">
      <c r="A43" s="55"/>
    </row>
    <row r="44" spans="1:3" x14ac:dyDescent="0.25">
      <c r="A44" s="55"/>
    </row>
    <row r="45" spans="1:3" x14ac:dyDescent="0.25">
      <c r="A45" s="55"/>
    </row>
    <row r="46" spans="1:3" x14ac:dyDescent="0.25">
      <c r="A46" s="55"/>
    </row>
    <row r="47" spans="1:3" x14ac:dyDescent="0.25">
      <c r="A47" s="55"/>
    </row>
    <row r="48" spans="1:3" x14ac:dyDescent="0.25">
      <c r="A48" s="55"/>
    </row>
    <row r="49" spans="1:1" x14ac:dyDescent="0.25">
      <c r="A49" s="55"/>
    </row>
    <row r="50" spans="1:1" x14ac:dyDescent="0.25">
      <c r="A50" s="55"/>
    </row>
    <row r="51" spans="1:1" x14ac:dyDescent="0.25">
      <c r="A51" s="55"/>
    </row>
    <row r="52" spans="1:1" x14ac:dyDescent="0.25">
      <c r="A52" s="55"/>
    </row>
    <row r="53" spans="1:1" x14ac:dyDescent="0.25">
      <c r="A53" s="55"/>
    </row>
    <row r="54" spans="1:1" x14ac:dyDescent="0.25">
      <c r="A54" s="55"/>
    </row>
    <row r="55" spans="1:1" x14ac:dyDescent="0.25">
      <c r="A55" s="55"/>
    </row>
    <row r="56" spans="1:1" x14ac:dyDescent="0.25">
      <c r="A56" s="55"/>
    </row>
    <row r="57" spans="1:1" x14ac:dyDescent="0.25">
      <c r="A57" s="55"/>
    </row>
    <row r="58" spans="1:1" x14ac:dyDescent="0.25">
      <c r="A58" s="55"/>
    </row>
    <row r="59" spans="1:1" x14ac:dyDescent="0.25">
      <c r="A59" s="55"/>
    </row>
    <row r="60" spans="1:1" x14ac:dyDescent="0.25">
      <c r="A60" s="55"/>
    </row>
    <row r="61" spans="1:1" x14ac:dyDescent="0.25">
      <c r="A61" s="55"/>
    </row>
    <row r="62" spans="1:1" x14ac:dyDescent="0.25">
      <c r="A62" s="55"/>
    </row>
    <row r="63" spans="1:1" x14ac:dyDescent="0.25">
      <c r="A63" s="55"/>
    </row>
    <row r="64" spans="1:1" x14ac:dyDescent="0.25">
      <c r="A64" s="55"/>
    </row>
    <row r="65" spans="1:1" x14ac:dyDescent="0.25">
      <c r="A65" s="5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51"/>
  <sheetViews>
    <sheetView topLeftCell="A2" workbookViewId="0">
      <pane ySplit="2" topLeftCell="A4" activePane="bottomLeft" state="frozen"/>
      <selection activeCell="A2" sqref="A2"/>
      <selection pane="bottomLeft"/>
    </sheetView>
  </sheetViews>
  <sheetFormatPr defaultRowHeight="13.2" x14ac:dyDescent="0.25"/>
  <cols>
    <col min="1" max="1" width="10.88671875" customWidth="1"/>
    <col min="2" max="2" width="12" customWidth="1"/>
    <col min="3" max="3" width="12" hidden="1" customWidth="1"/>
    <col min="4" max="4" width="6.33203125" hidden="1" customWidth="1"/>
    <col min="5" max="6" width="10.88671875" customWidth="1"/>
    <col min="9" max="9" width="10.109375" bestFit="1" customWidth="1"/>
    <col min="10" max="10" width="12.109375" customWidth="1"/>
    <col min="11" max="12" width="10.88671875" customWidth="1"/>
    <col min="15" max="15" width="8.88671875" customWidth="1"/>
  </cols>
  <sheetData>
    <row r="3" spans="1:12" x14ac:dyDescent="0.25">
      <c r="A3" s="68" t="s">
        <v>63</v>
      </c>
      <c r="B3" s="68" t="s">
        <v>64</v>
      </c>
      <c r="C3" s="68"/>
      <c r="D3" s="68" t="s">
        <v>65</v>
      </c>
      <c r="E3" s="68" t="s">
        <v>66</v>
      </c>
      <c r="F3" s="68" t="s">
        <v>67</v>
      </c>
      <c r="G3" s="68" t="s">
        <v>68</v>
      </c>
      <c r="H3" s="68" t="s">
        <v>69</v>
      </c>
      <c r="I3" s="68" t="s">
        <v>70</v>
      </c>
      <c r="J3" s="68" t="s">
        <v>71</v>
      </c>
      <c r="K3" s="68" t="s">
        <v>72</v>
      </c>
      <c r="L3" s="68" t="s">
        <v>73</v>
      </c>
    </row>
    <row r="4" spans="1:12" s="52" customFormat="1" x14ac:dyDescent="0.25">
      <c r="A4" s="69">
        <v>36927</v>
      </c>
      <c r="B4" s="70" t="s">
        <v>16</v>
      </c>
      <c r="C4" s="70">
        <v>602017</v>
      </c>
      <c r="D4" s="70" t="s">
        <v>74</v>
      </c>
      <c r="E4" s="71">
        <v>-3500</v>
      </c>
      <c r="F4" s="71" t="s">
        <v>75</v>
      </c>
      <c r="G4" s="72">
        <v>7.6449999999999996</v>
      </c>
      <c r="H4" s="73">
        <v>37196</v>
      </c>
      <c r="I4" s="73">
        <v>37346</v>
      </c>
      <c r="J4" s="71" t="s">
        <v>76</v>
      </c>
      <c r="K4" s="71" t="s">
        <v>77</v>
      </c>
      <c r="L4" s="71">
        <v>2</v>
      </c>
    </row>
    <row r="5" spans="1:12" s="52" customFormat="1" x14ac:dyDescent="0.25">
      <c r="A5" s="69">
        <v>37011</v>
      </c>
      <c r="B5" s="70" t="s">
        <v>19</v>
      </c>
      <c r="C5" s="70">
        <v>1135839</v>
      </c>
      <c r="D5" s="70" t="s">
        <v>74</v>
      </c>
      <c r="E5" s="71">
        <v>5000</v>
      </c>
      <c r="F5" s="71" t="s">
        <v>75</v>
      </c>
      <c r="G5" s="72">
        <v>7.42</v>
      </c>
      <c r="H5" s="73">
        <v>37196</v>
      </c>
      <c r="I5" s="73">
        <v>37346</v>
      </c>
      <c r="J5" s="71" t="s">
        <v>76</v>
      </c>
      <c r="K5" s="71" t="s">
        <v>77</v>
      </c>
      <c r="L5" s="71">
        <v>2</v>
      </c>
    </row>
    <row r="6" spans="1:12" s="52" customFormat="1" x14ac:dyDescent="0.25">
      <c r="A6" s="69">
        <v>37012</v>
      </c>
      <c r="B6" s="70" t="s">
        <v>20</v>
      </c>
      <c r="C6" s="70">
        <v>762385</v>
      </c>
      <c r="D6" s="70" t="s">
        <v>74</v>
      </c>
      <c r="E6" s="71">
        <v>4200</v>
      </c>
      <c r="F6" s="71" t="s">
        <v>75</v>
      </c>
      <c r="G6" s="72">
        <v>7.17</v>
      </c>
      <c r="H6" s="73">
        <v>37196</v>
      </c>
      <c r="I6" s="73">
        <v>37346</v>
      </c>
      <c r="J6" s="71" t="s">
        <v>76</v>
      </c>
      <c r="K6" s="71" t="s">
        <v>77</v>
      </c>
      <c r="L6" s="71">
        <v>2</v>
      </c>
    </row>
    <row r="7" spans="1:12" s="52" customFormat="1" x14ac:dyDescent="0.25">
      <c r="A7" s="69">
        <v>37013</v>
      </c>
      <c r="B7" s="70" t="s">
        <v>21</v>
      </c>
      <c r="C7" s="70">
        <v>765528</v>
      </c>
      <c r="D7" s="70" t="s">
        <v>74</v>
      </c>
      <c r="E7" s="71">
        <v>3500</v>
      </c>
      <c r="F7" s="71" t="s">
        <v>75</v>
      </c>
      <c r="G7" s="72">
        <v>7.02</v>
      </c>
      <c r="H7" s="73">
        <v>37196</v>
      </c>
      <c r="I7" s="73">
        <v>37346</v>
      </c>
      <c r="J7" s="71" t="s">
        <v>76</v>
      </c>
      <c r="K7" s="71" t="s">
        <v>77</v>
      </c>
      <c r="L7" s="71">
        <v>2</v>
      </c>
    </row>
    <row r="8" spans="1:12" s="52" customFormat="1" x14ac:dyDescent="0.25">
      <c r="A8" s="69">
        <v>37025</v>
      </c>
      <c r="B8" s="70" t="s">
        <v>22</v>
      </c>
      <c r="C8" s="70">
        <v>785872</v>
      </c>
      <c r="D8" s="70" t="s">
        <v>74</v>
      </c>
      <c r="E8" s="71">
        <v>5000</v>
      </c>
      <c r="F8" s="71" t="s">
        <v>78</v>
      </c>
      <c r="G8" s="74">
        <v>-0.315</v>
      </c>
      <c r="H8" s="73">
        <v>37196</v>
      </c>
      <c r="I8" s="73">
        <v>37560</v>
      </c>
      <c r="J8" s="71" t="s">
        <v>76</v>
      </c>
      <c r="K8" s="71" t="s">
        <v>79</v>
      </c>
      <c r="L8" s="71">
        <v>2</v>
      </c>
    </row>
    <row r="9" spans="1:12" s="52" customFormat="1" x14ac:dyDescent="0.25">
      <c r="A9" s="69">
        <v>37027</v>
      </c>
      <c r="B9" s="70" t="s">
        <v>24</v>
      </c>
      <c r="C9" s="70"/>
      <c r="D9" s="70" t="s">
        <v>74</v>
      </c>
      <c r="E9" s="71">
        <v>-3500</v>
      </c>
      <c r="F9" s="71" t="s">
        <v>75</v>
      </c>
      <c r="G9" s="72">
        <v>5.9749999999999996</v>
      </c>
      <c r="H9" s="73">
        <v>37347</v>
      </c>
      <c r="I9" s="73">
        <v>37560</v>
      </c>
      <c r="J9" s="71" t="s">
        <v>76</v>
      </c>
      <c r="K9" s="71" t="s">
        <v>77</v>
      </c>
      <c r="L9" s="71">
        <v>2</v>
      </c>
    </row>
    <row r="10" spans="1:12" s="52" customFormat="1" x14ac:dyDescent="0.25">
      <c r="A10" s="69">
        <v>37034</v>
      </c>
      <c r="B10" s="70" t="s">
        <v>25</v>
      </c>
      <c r="C10" s="70">
        <v>803670</v>
      </c>
      <c r="D10" s="70" t="s">
        <v>74</v>
      </c>
      <c r="E10" s="71">
        <v>-5000</v>
      </c>
      <c r="F10" s="71"/>
      <c r="G10" s="74">
        <v>4.0350000000000001</v>
      </c>
      <c r="H10" s="73">
        <v>37196</v>
      </c>
      <c r="I10" s="73">
        <v>37621</v>
      </c>
      <c r="J10" s="71" t="s">
        <v>76</v>
      </c>
      <c r="K10" s="71" t="s">
        <v>79</v>
      </c>
      <c r="L10" s="71">
        <v>2</v>
      </c>
    </row>
    <row r="11" spans="1:12" s="52" customFormat="1" x14ac:dyDescent="0.25">
      <c r="A11" s="69">
        <v>37042</v>
      </c>
      <c r="B11" s="70" t="s">
        <v>28</v>
      </c>
      <c r="C11" s="70">
        <v>861342</v>
      </c>
      <c r="D11" s="70" t="s">
        <v>74</v>
      </c>
      <c r="E11" s="71">
        <v>-10000</v>
      </c>
      <c r="F11" s="71"/>
      <c r="G11" s="74">
        <v>3.61</v>
      </c>
      <c r="H11" s="73">
        <v>37196</v>
      </c>
      <c r="I11" s="73">
        <v>37621</v>
      </c>
      <c r="J11" s="71" t="s">
        <v>76</v>
      </c>
      <c r="K11" s="71" t="s">
        <v>79</v>
      </c>
      <c r="L11" s="71">
        <v>2</v>
      </c>
    </row>
    <row r="12" spans="1:12" s="52" customFormat="1" x14ac:dyDescent="0.25">
      <c r="A12" s="69">
        <v>37049</v>
      </c>
      <c r="B12" s="70" t="s">
        <v>29</v>
      </c>
      <c r="C12" s="70">
        <v>835266</v>
      </c>
      <c r="D12" s="70" t="s">
        <v>74</v>
      </c>
      <c r="E12" s="71">
        <v>-20000</v>
      </c>
      <c r="F12" s="71" t="s">
        <v>78</v>
      </c>
      <c r="G12" s="74">
        <v>-0.38500000000000001</v>
      </c>
      <c r="H12" s="73">
        <v>37196</v>
      </c>
      <c r="I12" s="73">
        <v>37346</v>
      </c>
      <c r="J12" s="71" t="s">
        <v>76</v>
      </c>
      <c r="K12" s="71" t="s">
        <v>79</v>
      </c>
      <c r="L12" s="71">
        <v>2</v>
      </c>
    </row>
    <row r="13" spans="1:12" s="52" customFormat="1" x14ac:dyDescent="0.25">
      <c r="A13" s="69">
        <v>37055</v>
      </c>
      <c r="B13" s="70" t="s">
        <v>30</v>
      </c>
      <c r="C13" s="70"/>
      <c r="D13" s="70" t="s">
        <v>74</v>
      </c>
      <c r="E13" s="71">
        <v>3500</v>
      </c>
      <c r="F13" s="71" t="s">
        <v>75</v>
      </c>
      <c r="G13" s="72">
        <v>5.33</v>
      </c>
      <c r="H13" s="73">
        <v>37347</v>
      </c>
      <c r="I13" s="73">
        <v>37530</v>
      </c>
      <c r="J13" s="71" t="s">
        <v>76</v>
      </c>
      <c r="K13" s="71" t="s">
        <v>77</v>
      </c>
      <c r="L13" s="71">
        <v>2</v>
      </c>
    </row>
    <row r="14" spans="1:12" s="52" customFormat="1" x14ac:dyDescent="0.25">
      <c r="A14" s="90">
        <v>37056</v>
      </c>
      <c r="B14" s="91" t="s">
        <v>31</v>
      </c>
      <c r="C14" s="91">
        <v>851584</v>
      </c>
      <c r="D14" s="91" t="s">
        <v>74</v>
      </c>
      <c r="E14" s="92">
        <v>5000</v>
      </c>
      <c r="F14" s="92" t="s">
        <v>78</v>
      </c>
      <c r="G14" s="93">
        <v>-0.38500000000000001</v>
      </c>
      <c r="H14" s="94">
        <v>37257</v>
      </c>
      <c r="I14" s="94">
        <v>37621</v>
      </c>
      <c r="J14" s="92" t="s">
        <v>76</v>
      </c>
      <c r="K14" s="92" t="s">
        <v>79</v>
      </c>
      <c r="L14" s="92">
        <v>2</v>
      </c>
    </row>
    <row r="15" spans="1:12" s="52" customFormat="1" x14ac:dyDescent="0.25">
      <c r="A15" s="69">
        <v>37056</v>
      </c>
      <c r="B15" s="70" t="s">
        <v>32</v>
      </c>
      <c r="C15" s="70"/>
      <c r="D15" s="70" t="s">
        <v>74</v>
      </c>
      <c r="E15" s="71">
        <v>-3500</v>
      </c>
      <c r="F15" s="71" t="s">
        <v>75</v>
      </c>
      <c r="G15" s="72">
        <v>5.32</v>
      </c>
      <c r="H15" s="73">
        <v>37347</v>
      </c>
      <c r="I15" s="73">
        <v>37530</v>
      </c>
      <c r="J15" s="71" t="s">
        <v>76</v>
      </c>
      <c r="K15" s="71" t="s">
        <v>77</v>
      </c>
      <c r="L15" s="71">
        <v>2</v>
      </c>
    </row>
    <row r="16" spans="1:12" s="52" customFormat="1" x14ac:dyDescent="0.25">
      <c r="A16" s="69">
        <v>37061</v>
      </c>
      <c r="B16" s="70" t="s">
        <v>27</v>
      </c>
      <c r="C16" s="70">
        <v>819385</v>
      </c>
      <c r="D16" s="70" t="s">
        <v>74</v>
      </c>
      <c r="E16" s="71">
        <v>-10000</v>
      </c>
      <c r="F16" s="71"/>
      <c r="G16" s="74">
        <v>3.88</v>
      </c>
      <c r="H16" s="73">
        <v>37196</v>
      </c>
      <c r="I16" s="73">
        <v>37591</v>
      </c>
      <c r="J16" s="71" t="s">
        <v>76</v>
      </c>
      <c r="K16" s="71" t="s">
        <v>79</v>
      </c>
      <c r="L16" s="71">
        <v>2</v>
      </c>
    </row>
    <row r="17" spans="1:14" s="52" customFormat="1" x14ac:dyDescent="0.25">
      <c r="A17" s="69">
        <v>37098</v>
      </c>
      <c r="B17" s="70" t="s">
        <v>33</v>
      </c>
      <c r="C17" s="70"/>
      <c r="D17" s="70" t="s">
        <v>74</v>
      </c>
      <c r="E17" s="71">
        <v>3500</v>
      </c>
      <c r="F17" s="71" t="s">
        <v>75</v>
      </c>
      <c r="G17" s="72">
        <v>4.3899999999999997</v>
      </c>
      <c r="H17" s="73">
        <v>37347</v>
      </c>
      <c r="I17" s="73">
        <v>37530</v>
      </c>
      <c r="J17" s="71" t="s">
        <v>76</v>
      </c>
      <c r="K17" s="71" t="s">
        <v>77</v>
      </c>
      <c r="L17" s="71">
        <v>2</v>
      </c>
    </row>
    <row r="18" spans="1:14" s="52" customFormat="1" x14ac:dyDescent="0.25">
      <c r="A18" s="69">
        <v>37105</v>
      </c>
      <c r="B18" s="70" t="s">
        <v>34</v>
      </c>
      <c r="C18" s="70"/>
      <c r="D18" s="70" t="s">
        <v>74</v>
      </c>
      <c r="E18" s="71">
        <v>-2500</v>
      </c>
      <c r="F18" s="71"/>
      <c r="G18" s="72">
        <v>4.8049999999999997</v>
      </c>
      <c r="H18" s="73">
        <v>37196</v>
      </c>
      <c r="I18" s="73">
        <v>37346</v>
      </c>
      <c r="J18" s="71" t="s">
        <v>76</v>
      </c>
      <c r="K18" s="71" t="s">
        <v>77</v>
      </c>
      <c r="L18" s="71">
        <v>2</v>
      </c>
    </row>
    <row r="19" spans="1:14" s="52" customFormat="1" x14ac:dyDescent="0.25">
      <c r="A19" s="90">
        <v>37126</v>
      </c>
      <c r="B19" s="91" t="s">
        <v>35</v>
      </c>
      <c r="C19" s="91"/>
      <c r="D19" s="91" t="s">
        <v>74</v>
      </c>
      <c r="E19" s="92">
        <v>5000</v>
      </c>
      <c r="F19" s="92" t="s">
        <v>78</v>
      </c>
      <c r="G19" s="95">
        <v>-0.49</v>
      </c>
      <c r="H19" s="94">
        <v>37561</v>
      </c>
      <c r="I19" s="94">
        <v>37681</v>
      </c>
      <c r="J19" s="92" t="s">
        <v>76</v>
      </c>
      <c r="K19" s="92" t="s">
        <v>79</v>
      </c>
      <c r="L19" s="92">
        <v>2</v>
      </c>
    </row>
    <row r="20" spans="1:14" s="52" customFormat="1" x14ac:dyDescent="0.25">
      <c r="A20" s="69">
        <v>37158</v>
      </c>
      <c r="B20" s="70" t="s">
        <v>52</v>
      </c>
      <c r="C20" s="70">
        <v>1060813</v>
      </c>
      <c r="D20" s="70" t="s">
        <v>80</v>
      </c>
      <c r="E20" s="71">
        <v>20000</v>
      </c>
      <c r="F20" s="71" t="s">
        <v>81</v>
      </c>
      <c r="G20" s="74">
        <v>-5.0000000000000001E-4</v>
      </c>
      <c r="H20" s="73">
        <v>37196</v>
      </c>
      <c r="I20" s="73">
        <v>37316</v>
      </c>
      <c r="J20" s="71" t="s">
        <v>76</v>
      </c>
      <c r="K20" s="71" t="s">
        <v>77</v>
      </c>
      <c r="L20" s="71">
        <v>2</v>
      </c>
      <c r="M20" s="70"/>
      <c r="N20" s="69"/>
    </row>
    <row r="21" spans="1:14" s="52" customFormat="1" x14ac:dyDescent="0.25">
      <c r="A21" s="90">
        <v>37158</v>
      </c>
      <c r="B21" s="91" t="s">
        <v>82</v>
      </c>
      <c r="C21" s="91"/>
      <c r="D21" s="91" t="s">
        <v>80</v>
      </c>
      <c r="E21" s="92">
        <v>20000</v>
      </c>
      <c r="F21" s="92" t="s">
        <v>81</v>
      </c>
      <c r="G21" s="93">
        <v>0</v>
      </c>
      <c r="H21" s="94">
        <v>37196</v>
      </c>
      <c r="I21" s="94">
        <v>37316</v>
      </c>
      <c r="J21" s="92" t="s">
        <v>76</v>
      </c>
      <c r="K21" s="92" t="s">
        <v>77</v>
      </c>
      <c r="L21" s="92">
        <v>2</v>
      </c>
    </row>
    <row r="22" spans="1:14" s="52" customFormat="1" x14ac:dyDescent="0.25">
      <c r="A22" s="69">
        <v>37166</v>
      </c>
      <c r="B22" s="70" t="s">
        <v>36</v>
      </c>
      <c r="C22" s="70">
        <v>1056928</v>
      </c>
      <c r="D22" s="70" t="s">
        <v>74</v>
      </c>
      <c r="E22" s="71">
        <v>-10000</v>
      </c>
      <c r="F22" s="71"/>
      <c r="G22" s="74">
        <v>3.9249999999999998</v>
      </c>
      <c r="H22" s="73">
        <v>37196</v>
      </c>
      <c r="I22" s="73">
        <v>37956</v>
      </c>
      <c r="J22" s="71" t="s">
        <v>76</v>
      </c>
      <c r="K22" s="71" t="s">
        <v>79</v>
      </c>
      <c r="L22" s="71">
        <v>2</v>
      </c>
    </row>
    <row r="23" spans="1:14" s="52" customFormat="1" x14ac:dyDescent="0.25">
      <c r="A23" s="69">
        <v>37172</v>
      </c>
      <c r="B23" s="70" t="s">
        <v>53</v>
      </c>
      <c r="C23" s="70"/>
      <c r="D23" s="70" t="s">
        <v>80</v>
      </c>
      <c r="E23" s="71">
        <v>5000</v>
      </c>
      <c r="F23" s="71" t="s">
        <v>83</v>
      </c>
      <c r="G23" s="74">
        <v>3.7499999999999999E-2</v>
      </c>
      <c r="H23" s="73">
        <v>37226</v>
      </c>
      <c r="I23" s="73">
        <v>37316</v>
      </c>
      <c r="J23" s="71" t="s">
        <v>84</v>
      </c>
      <c r="K23" s="71" t="s">
        <v>79</v>
      </c>
      <c r="L23" s="71">
        <v>2</v>
      </c>
    </row>
    <row r="24" spans="1:14" s="52" customFormat="1" x14ac:dyDescent="0.25">
      <c r="A24" s="69">
        <v>37173</v>
      </c>
      <c r="B24" s="70" t="s">
        <v>37</v>
      </c>
      <c r="C24" s="70">
        <v>1098003</v>
      </c>
      <c r="D24" s="70" t="s">
        <v>74</v>
      </c>
      <c r="E24" s="71">
        <v>5000</v>
      </c>
      <c r="F24" s="71"/>
      <c r="G24" s="72">
        <v>3.44</v>
      </c>
      <c r="H24" s="73">
        <v>37196</v>
      </c>
      <c r="I24" s="73">
        <v>37560</v>
      </c>
      <c r="J24" s="71" t="s">
        <v>76</v>
      </c>
      <c r="K24" s="71" t="s">
        <v>77</v>
      </c>
      <c r="L24" s="71">
        <v>2</v>
      </c>
      <c r="M24" s="75"/>
      <c r="N24" s="76"/>
    </row>
    <row r="25" spans="1:14" s="52" customFormat="1" x14ac:dyDescent="0.25">
      <c r="A25" s="69">
        <v>37174</v>
      </c>
      <c r="B25" s="70" t="s">
        <v>85</v>
      </c>
      <c r="C25" s="70"/>
      <c r="D25" s="70" t="s">
        <v>74</v>
      </c>
      <c r="E25" s="71">
        <v>5000</v>
      </c>
      <c r="F25" s="71"/>
      <c r="G25" s="72">
        <v>3.4</v>
      </c>
      <c r="H25" s="73">
        <v>37196</v>
      </c>
      <c r="I25" s="73">
        <v>37196</v>
      </c>
      <c r="J25" s="71" t="s">
        <v>76</v>
      </c>
      <c r="K25" s="71" t="s">
        <v>77</v>
      </c>
      <c r="L25" s="71">
        <v>2</v>
      </c>
    </row>
    <row r="26" spans="1:14" s="52" customFormat="1" x14ac:dyDescent="0.25">
      <c r="A26" s="90">
        <v>37175</v>
      </c>
      <c r="B26" s="91" t="s">
        <v>86</v>
      </c>
      <c r="C26" s="91"/>
      <c r="D26" s="91" t="s">
        <v>74</v>
      </c>
      <c r="E26" s="92">
        <v>5000</v>
      </c>
      <c r="F26" s="92"/>
      <c r="G26" s="95">
        <v>3.44</v>
      </c>
      <c r="H26" s="94">
        <v>37196</v>
      </c>
      <c r="I26" s="94">
        <v>37196</v>
      </c>
      <c r="J26" s="92" t="s">
        <v>76</v>
      </c>
      <c r="K26" s="92" t="s">
        <v>77</v>
      </c>
      <c r="L26" s="92">
        <v>2</v>
      </c>
    </row>
    <row r="27" spans="1:14" s="52" customFormat="1" x14ac:dyDescent="0.25">
      <c r="A27" s="69">
        <v>37181</v>
      </c>
      <c r="B27" s="70" t="s">
        <v>38</v>
      </c>
      <c r="C27" s="70"/>
      <c r="D27" s="70" t="s">
        <v>74</v>
      </c>
      <c r="E27" s="71">
        <v>10000</v>
      </c>
      <c r="F27" s="71" t="s">
        <v>81</v>
      </c>
      <c r="G27" s="72">
        <v>0.22</v>
      </c>
      <c r="H27" s="73">
        <v>37196</v>
      </c>
      <c r="I27" s="73">
        <v>37316</v>
      </c>
      <c r="J27" s="71" t="s">
        <v>87</v>
      </c>
      <c r="K27" s="71" t="s">
        <v>77</v>
      </c>
      <c r="L27" s="71">
        <v>2</v>
      </c>
    </row>
    <row r="28" spans="1:14" s="52" customFormat="1" x14ac:dyDescent="0.25">
      <c r="A28" s="69">
        <v>37181</v>
      </c>
      <c r="B28" s="70" t="s">
        <v>41</v>
      </c>
      <c r="C28" s="70"/>
      <c r="D28" s="70" t="s">
        <v>74</v>
      </c>
      <c r="E28" s="71">
        <v>5000</v>
      </c>
      <c r="F28" s="71" t="s">
        <v>81</v>
      </c>
      <c r="G28" s="72">
        <v>0.12</v>
      </c>
      <c r="H28" s="73">
        <v>37347</v>
      </c>
      <c r="I28" s="73">
        <v>37530</v>
      </c>
      <c r="J28" s="71" t="s">
        <v>87</v>
      </c>
      <c r="K28" s="71" t="s">
        <v>77</v>
      </c>
      <c r="L28" s="71">
        <v>2</v>
      </c>
    </row>
    <row r="29" spans="1:14" s="52" customFormat="1" x14ac:dyDescent="0.25">
      <c r="A29" s="69">
        <v>37181</v>
      </c>
      <c r="B29" s="70" t="s">
        <v>43</v>
      </c>
      <c r="C29" s="70"/>
      <c r="D29" s="70" t="s">
        <v>74</v>
      </c>
      <c r="E29" s="71">
        <v>5000</v>
      </c>
      <c r="F29" s="71" t="s">
        <v>81</v>
      </c>
      <c r="G29" s="72">
        <v>0.11</v>
      </c>
      <c r="H29" s="73">
        <v>37347</v>
      </c>
      <c r="I29" s="73">
        <v>37530</v>
      </c>
      <c r="J29" s="71" t="s">
        <v>87</v>
      </c>
      <c r="K29" s="71" t="s">
        <v>77</v>
      </c>
      <c r="L29" s="71">
        <v>2</v>
      </c>
    </row>
    <row r="30" spans="1:14" s="52" customFormat="1" x14ac:dyDescent="0.25">
      <c r="A30" s="69">
        <v>37186</v>
      </c>
      <c r="B30" s="70" t="s">
        <v>45</v>
      </c>
      <c r="C30" s="70"/>
      <c r="D30" s="70" t="s">
        <v>74</v>
      </c>
      <c r="E30" s="71">
        <v>3000</v>
      </c>
      <c r="F30" s="71"/>
      <c r="G30" s="72">
        <v>3.7850000000000001</v>
      </c>
      <c r="H30" s="73">
        <v>37257</v>
      </c>
      <c r="I30" s="73">
        <v>37287</v>
      </c>
      <c r="J30" s="71" t="s">
        <v>76</v>
      </c>
      <c r="K30" s="71" t="s">
        <v>77</v>
      </c>
      <c r="L30" s="71">
        <v>2</v>
      </c>
    </row>
    <row r="31" spans="1:14" s="84" customFormat="1" x14ac:dyDescent="0.25">
      <c r="A31" s="90">
        <v>37190</v>
      </c>
      <c r="B31" s="91" t="s">
        <v>46</v>
      </c>
      <c r="C31" s="91">
        <v>759594</v>
      </c>
      <c r="D31" s="91" t="s">
        <v>74</v>
      </c>
      <c r="E31" s="92">
        <v>5000</v>
      </c>
      <c r="F31" s="92" t="s">
        <v>75</v>
      </c>
      <c r="G31" s="95">
        <v>4.6550000000000002</v>
      </c>
      <c r="H31" s="94">
        <v>37196</v>
      </c>
      <c r="I31" s="94">
        <v>37316</v>
      </c>
      <c r="J31" s="92" t="s">
        <v>76</v>
      </c>
      <c r="K31" s="92" t="s">
        <v>77</v>
      </c>
      <c r="L31" s="92">
        <v>2</v>
      </c>
    </row>
    <row r="32" spans="1:14" s="52" customFormat="1" x14ac:dyDescent="0.25">
      <c r="A32" s="69">
        <v>37194</v>
      </c>
      <c r="B32" s="70" t="s">
        <v>88</v>
      </c>
      <c r="C32" s="70">
        <v>1147017</v>
      </c>
      <c r="D32" s="70" t="s">
        <v>74</v>
      </c>
      <c r="E32" s="71">
        <v>10000</v>
      </c>
      <c r="F32" s="71" t="s">
        <v>78</v>
      </c>
      <c r="G32" s="74">
        <v>-0.39</v>
      </c>
      <c r="H32" s="73">
        <v>37591</v>
      </c>
      <c r="I32" s="73">
        <v>37621</v>
      </c>
      <c r="J32" s="71" t="s">
        <v>76</v>
      </c>
      <c r="K32" s="71" t="s">
        <v>79</v>
      </c>
      <c r="L32" s="71">
        <v>2</v>
      </c>
    </row>
    <row r="33" spans="1:12" x14ac:dyDescent="0.25">
      <c r="A33" s="77"/>
      <c r="B33" s="78"/>
      <c r="C33" s="78"/>
      <c r="D33" s="78"/>
      <c r="E33" s="79"/>
      <c r="F33" s="79"/>
      <c r="G33" s="80"/>
      <c r="H33" s="81"/>
      <c r="I33" s="81"/>
      <c r="J33" s="79"/>
      <c r="K33" s="79"/>
      <c r="L33" s="79"/>
    </row>
    <row r="34" spans="1:12" x14ac:dyDescent="0.25">
      <c r="A34" s="77"/>
      <c r="B34" s="78"/>
      <c r="C34" s="78"/>
      <c r="D34" s="78"/>
      <c r="E34" s="79"/>
      <c r="F34" s="79"/>
      <c r="G34" s="80"/>
      <c r="H34" s="81"/>
      <c r="I34" s="81"/>
      <c r="J34" s="79"/>
      <c r="K34" s="79"/>
      <c r="L34" s="79"/>
    </row>
    <row r="35" spans="1:12" x14ac:dyDescent="0.25">
      <c r="A35" s="77"/>
      <c r="B35" s="70" t="s">
        <v>31</v>
      </c>
      <c r="C35" s="78"/>
      <c r="D35" s="78"/>
      <c r="E35" s="79"/>
      <c r="F35" s="79"/>
      <c r="G35" s="80"/>
      <c r="H35" s="81"/>
      <c r="I35" s="81"/>
      <c r="J35" s="79"/>
      <c r="K35" s="79"/>
      <c r="L35" s="79"/>
    </row>
    <row r="36" spans="1:12" x14ac:dyDescent="0.25">
      <c r="A36" s="77"/>
      <c r="B36" s="70" t="s">
        <v>35</v>
      </c>
      <c r="C36" s="78"/>
      <c r="D36" s="78"/>
      <c r="E36" s="79"/>
      <c r="F36" s="79"/>
      <c r="G36" s="80"/>
      <c r="H36" s="81"/>
      <c r="I36" s="81"/>
      <c r="J36" s="79"/>
      <c r="K36" s="79"/>
      <c r="L36" s="79"/>
    </row>
    <row r="37" spans="1:12" x14ac:dyDescent="0.25">
      <c r="A37" s="77"/>
      <c r="B37" s="70" t="s">
        <v>82</v>
      </c>
      <c r="C37" s="78"/>
      <c r="D37" s="78"/>
      <c r="E37" s="79"/>
      <c r="F37" s="79"/>
      <c r="G37" s="80"/>
      <c r="H37" s="81"/>
      <c r="I37" s="81"/>
      <c r="J37" s="79"/>
      <c r="K37" s="79"/>
      <c r="L37" s="79"/>
    </row>
    <row r="38" spans="1:12" x14ac:dyDescent="0.25">
      <c r="A38" s="77"/>
      <c r="B38" s="70" t="s">
        <v>46</v>
      </c>
      <c r="C38" s="78"/>
      <c r="D38" s="78"/>
      <c r="E38" s="79"/>
      <c r="F38" s="79"/>
      <c r="G38" s="80"/>
      <c r="H38" s="81"/>
      <c r="I38" s="81"/>
      <c r="J38" s="79"/>
      <c r="K38" s="79"/>
      <c r="L38" s="79"/>
    </row>
    <row r="39" spans="1:12" x14ac:dyDescent="0.25">
      <c r="A39" s="77"/>
      <c r="B39" s="70"/>
      <c r="C39" s="78"/>
      <c r="D39" s="78"/>
      <c r="E39" s="79"/>
      <c r="F39" s="79"/>
      <c r="G39" s="80"/>
      <c r="H39" s="81"/>
      <c r="I39" s="81"/>
      <c r="J39" s="79"/>
      <c r="K39" s="79"/>
      <c r="L39" s="79"/>
    </row>
    <row r="40" spans="1:12" x14ac:dyDescent="0.25">
      <c r="A40" s="77"/>
      <c r="B40" s="70" t="s">
        <v>88</v>
      </c>
      <c r="C40" s="78"/>
      <c r="D40" s="78"/>
      <c r="E40" s="79"/>
      <c r="F40" s="79"/>
      <c r="G40" s="80"/>
      <c r="H40" s="81"/>
      <c r="I40" s="81"/>
      <c r="J40" s="79"/>
      <c r="K40" s="79"/>
      <c r="L40" s="79"/>
    </row>
    <row r="41" spans="1:12" x14ac:dyDescent="0.25">
      <c r="A41" s="77"/>
      <c r="B41" s="78"/>
      <c r="C41" s="78"/>
      <c r="D41" s="78"/>
      <c r="E41" s="79"/>
      <c r="F41" s="79"/>
      <c r="G41" s="80"/>
      <c r="H41" s="81"/>
      <c r="I41" s="81"/>
      <c r="J41" s="79"/>
      <c r="K41" s="79"/>
      <c r="L41" s="79"/>
    </row>
    <row r="42" spans="1:12" x14ac:dyDescent="0.25">
      <c r="A42" s="77"/>
      <c r="B42" s="78"/>
      <c r="C42" s="78"/>
      <c r="D42" s="78"/>
      <c r="E42" s="79"/>
      <c r="F42" s="79"/>
      <c r="G42" s="80"/>
      <c r="H42" s="81"/>
      <c r="I42" s="81"/>
      <c r="J42" s="79"/>
      <c r="K42" s="79"/>
      <c r="L42" s="79"/>
    </row>
    <row r="43" spans="1:12" x14ac:dyDescent="0.25">
      <c r="A43" s="77"/>
      <c r="B43" s="78"/>
      <c r="C43" s="78"/>
      <c r="D43" s="78"/>
      <c r="E43" s="79"/>
      <c r="F43" s="79"/>
      <c r="G43" s="80"/>
      <c r="H43" s="81"/>
      <c r="I43" s="81"/>
      <c r="J43" s="79"/>
      <c r="K43" s="79"/>
      <c r="L43" s="79"/>
    </row>
    <row r="44" spans="1:12" x14ac:dyDescent="0.25">
      <c r="A44" s="77"/>
      <c r="B44" s="78"/>
      <c r="C44" s="78"/>
      <c r="D44" s="78"/>
      <c r="E44" s="79"/>
      <c r="F44" s="79"/>
      <c r="G44" s="80"/>
      <c r="H44" s="81"/>
      <c r="I44" s="81"/>
      <c r="J44" s="79"/>
      <c r="K44" s="79"/>
      <c r="L44" s="79"/>
    </row>
    <row r="45" spans="1:12" x14ac:dyDescent="0.25">
      <c r="A45" s="77"/>
      <c r="B45" s="78"/>
      <c r="C45" s="78"/>
      <c r="D45" s="78"/>
      <c r="E45" s="79"/>
      <c r="F45" s="79"/>
      <c r="G45" s="80"/>
      <c r="H45" s="81"/>
      <c r="I45" s="81"/>
      <c r="J45" s="79"/>
      <c r="K45" s="79"/>
      <c r="L45" s="79"/>
    </row>
    <row r="46" spans="1:12" x14ac:dyDescent="0.25">
      <c r="A46" s="77"/>
      <c r="B46" s="78"/>
      <c r="C46" s="78"/>
      <c r="D46" s="78"/>
      <c r="E46" s="79"/>
      <c r="F46" s="79"/>
      <c r="G46" s="80"/>
      <c r="H46" s="81"/>
      <c r="I46" s="81"/>
      <c r="J46" s="79"/>
      <c r="K46" s="79"/>
      <c r="L46" s="79"/>
    </row>
    <row r="47" spans="1:12" x14ac:dyDescent="0.25">
      <c r="A47" s="77"/>
      <c r="B47" s="78"/>
      <c r="C47" s="78"/>
      <c r="D47" s="78"/>
      <c r="E47" s="79"/>
      <c r="F47" s="79"/>
      <c r="G47" s="80"/>
      <c r="H47" s="81"/>
      <c r="I47" s="81"/>
      <c r="J47" s="79"/>
      <c r="K47" s="79"/>
      <c r="L47" s="79"/>
    </row>
    <row r="48" spans="1:12" x14ac:dyDescent="0.25">
      <c r="A48" s="77"/>
      <c r="B48" s="78"/>
      <c r="C48" s="78"/>
      <c r="D48" s="78"/>
      <c r="E48" s="79"/>
      <c r="F48" s="79"/>
      <c r="G48" s="80"/>
      <c r="H48" s="81"/>
      <c r="I48" s="81"/>
      <c r="J48" s="79"/>
      <c r="K48" s="79"/>
      <c r="L48" s="79"/>
    </row>
    <row r="49" spans="1:12" x14ac:dyDescent="0.25">
      <c r="A49" s="77"/>
      <c r="B49" s="78"/>
      <c r="C49" s="78"/>
      <c r="D49" s="78"/>
      <c r="E49" s="79"/>
      <c r="F49" s="79"/>
      <c r="G49" s="80"/>
      <c r="H49" s="81"/>
      <c r="I49" s="81"/>
      <c r="J49" s="79"/>
      <c r="K49" s="79"/>
      <c r="L49" s="79"/>
    </row>
    <row r="50" spans="1:12" x14ac:dyDescent="0.25">
      <c r="A50" s="77"/>
      <c r="B50" s="78"/>
      <c r="C50" s="78"/>
      <c r="D50" s="78"/>
      <c r="E50" s="79"/>
      <c r="F50" s="79"/>
      <c r="G50" s="80"/>
      <c r="H50" s="81"/>
      <c r="I50" s="81"/>
      <c r="J50" s="79"/>
      <c r="K50" s="79"/>
      <c r="L50" s="79"/>
    </row>
    <row r="51" spans="1:12" x14ac:dyDescent="0.25">
      <c r="A51" s="77"/>
      <c r="B51" s="78"/>
      <c r="C51" s="78"/>
      <c r="D51" s="78"/>
      <c r="E51" s="79"/>
      <c r="F51" s="79"/>
      <c r="G51" s="80"/>
      <c r="H51" s="81"/>
      <c r="I51" s="81"/>
      <c r="J51" s="79"/>
      <c r="K51" s="79"/>
      <c r="L51" s="79"/>
    </row>
    <row r="52" spans="1:12" x14ac:dyDescent="0.25">
      <c r="A52" s="77"/>
      <c r="B52" s="78"/>
      <c r="C52" s="78"/>
      <c r="D52" s="78"/>
      <c r="E52" s="79"/>
      <c r="F52" s="79"/>
      <c r="G52" s="80"/>
      <c r="H52" s="81"/>
      <c r="I52" s="81"/>
      <c r="J52" s="79"/>
      <c r="K52" s="79"/>
      <c r="L52" s="79"/>
    </row>
    <row r="53" spans="1:12" x14ac:dyDescent="0.25">
      <c r="A53" s="77"/>
      <c r="B53" s="78"/>
      <c r="C53" s="78"/>
      <c r="D53" s="78"/>
      <c r="E53" s="79"/>
      <c r="F53" s="79"/>
      <c r="G53" s="80"/>
      <c r="H53" s="81"/>
      <c r="I53" s="81"/>
      <c r="J53" s="79"/>
      <c r="K53" s="79"/>
      <c r="L53" s="79"/>
    </row>
    <row r="54" spans="1:12" x14ac:dyDescent="0.25">
      <c r="A54" s="77"/>
      <c r="B54" s="78"/>
      <c r="C54" s="78"/>
      <c r="D54" s="78"/>
      <c r="E54" s="79"/>
      <c r="F54" s="79"/>
      <c r="G54" s="80"/>
      <c r="H54" s="81"/>
      <c r="I54" s="81"/>
      <c r="J54" s="79"/>
      <c r="K54" s="79"/>
      <c r="L54" s="79"/>
    </row>
    <row r="55" spans="1:12" x14ac:dyDescent="0.25">
      <c r="A55" s="77"/>
      <c r="B55" s="78"/>
      <c r="C55" s="78"/>
      <c r="D55" s="78"/>
      <c r="E55" s="79"/>
      <c r="F55" s="79"/>
      <c r="G55" s="80"/>
      <c r="H55" s="81"/>
      <c r="I55" s="81"/>
      <c r="J55" s="79"/>
      <c r="K55" s="79"/>
      <c r="L55" s="79"/>
    </row>
    <row r="56" spans="1:12" x14ac:dyDescent="0.25">
      <c r="A56" s="77"/>
      <c r="B56" s="78"/>
      <c r="C56" s="78"/>
      <c r="D56" s="78"/>
      <c r="E56" s="79"/>
      <c r="F56" s="79"/>
      <c r="G56" s="80"/>
      <c r="H56" s="81"/>
      <c r="I56" s="81"/>
      <c r="J56" s="79"/>
      <c r="K56" s="79"/>
      <c r="L56" s="79"/>
    </row>
    <row r="57" spans="1:12" x14ac:dyDescent="0.25">
      <c r="A57" s="77"/>
      <c r="B57" s="78"/>
      <c r="C57" s="78"/>
      <c r="D57" s="78"/>
      <c r="E57" s="79"/>
      <c r="F57" s="79"/>
      <c r="G57" s="80"/>
      <c r="H57" s="81"/>
      <c r="I57" s="81"/>
      <c r="J57" s="79"/>
      <c r="K57" s="79"/>
      <c r="L57" s="79"/>
    </row>
    <row r="58" spans="1:12" x14ac:dyDescent="0.25">
      <c r="A58" s="77"/>
      <c r="B58" s="78"/>
      <c r="C58" s="78"/>
      <c r="D58" s="78"/>
      <c r="E58" s="79"/>
      <c r="F58" s="79"/>
      <c r="G58" s="80"/>
      <c r="H58" s="81"/>
      <c r="I58" s="81"/>
      <c r="J58" s="79"/>
      <c r="K58" s="79"/>
      <c r="L58" s="79"/>
    </row>
    <row r="59" spans="1:12" x14ac:dyDescent="0.25">
      <c r="A59" s="77"/>
      <c r="B59" s="78"/>
      <c r="C59" s="78"/>
      <c r="D59" s="78"/>
      <c r="E59" s="79"/>
      <c r="F59" s="79"/>
      <c r="G59" s="80"/>
      <c r="H59" s="81"/>
      <c r="I59" s="81"/>
      <c r="J59" s="79"/>
      <c r="K59" s="79"/>
      <c r="L59" s="79"/>
    </row>
    <row r="60" spans="1:12" x14ac:dyDescent="0.25">
      <c r="A60" s="77"/>
      <c r="B60" s="78"/>
      <c r="C60" s="78"/>
      <c r="D60" s="78"/>
      <c r="E60" s="79"/>
      <c r="F60" s="79"/>
      <c r="G60" s="80"/>
      <c r="H60" s="81"/>
      <c r="I60" s="81"/>
      <c r="J60" s="79"/>
      <c r="K60" s="79"/>
      <c r="L60" s="79"/>
    </row>
    <row r="61" spans="1:12" x14ac:dyDescent="0.25">
      <c r="A61" s="77"/>
      <c r="B61" s="78"/>
      <c r="C61" s="78"/>
      <c r="D61" s="78"/>
      <c r="E61" s="79"/>
      <c r="F61" s="79"/>
      <c r="G61" s="80"/>
      <c r="H61" s="81"/>
      <c r="I61" s="81"/>
      <c r="J61" s="79"/>
      <c r="K61" s="79"/>
      <c r="L61" s="79"/>
    </row>
    <row r="62" spans="1:12" x14ac:dyDescent="0.25">
      <c r="A62" s="77"/>
      <c r="B62" s="78"/>
      <c r="C62" s="78"/>
      <c r="D62" s="78"/>
      <c r="E62" s="79"/>
      <c r="F62" s="79"/>
      <c r="G62" s="80"/>
      <c r="H62" s="81"/>
      <c r="I62" s="81"/>
      <c r="J62" s="79"/>
      <c r="K62" s="79"/>
      <c r="L62" s="79"/>
    </row>
    <row r="63" spans="1:12" x14ac:dyDescent="0.25">
      <c r="A63" s="77"/>
      <c r="B63" s="78"/>
      <c r="C63" s="78"/>
      <c r="D63" s="78"/>
      <c r="E63" s="79"/>
      <c r="F63" s="79"/>
      <c r="G63" s="80"/>
      <c r="H63" s="81"/>
      <c r="I63" s="81"/>
      <c r="J63" s="79"/>
      <c r="K63" s="79"/>
      <c r="L63" s="79"/>
    </row>
    <row r="64" spans="1:12" x14ac:dyDescent="0.25">
      <c r="A64" s="77"/>
      <c r="B64" s="78"/>
      <c r="C64" s="78"/>
      <c r="D64" s="78"/>
      <c r="E64" s="79"/>
      <c r="F64" s="79"/>
      <c r="G64" s="80"/>
      <c r="H64" s="81"/>
      <c r="I64" s="81"/>
      <c r="J64" s="79"/>
      <c r="K64" s="79"/>
      <c r="L64" s="79"/>
    </row>
    <row r="65" spans="1:12" x14ac:dyDescent="0.25">
      <c r="A65" s="77"/>
      <c r="B65" s="78"/>
      <c r="C65" s="78"/>
      <c r="D65" s="78"/>
      <c r="E65" s="79"/>
      <c r="F65" s="79"/>
      <c r="G65" s="80"/>
      <c r="H65" s="81"/>
      <c r="I65" s="81"/>
      <c r="J65" s="79"/>
      <c r="K65" s="79"/>
      <c r="L65" s="79"/>
    </row>
    <row r="66" spans="1:12" x14ac:dyDescent="0.25">
      <c r="A66" s="77"/>
      <c r="B66" s="78"/>
      <c r="C66" s="78"/>
      <c r="D66" s="78"/>
      <c r="E66" s="79"/>
      <c r="F66" s="79"/>
      <c r="G66" s="80"/>
      <c r="H66" s="81"/>
      <c r="I66" s="81"/>
      <c r="J66" s="79"/>
      <c r="K66" s="79"/>
      <c r="L66" s="79"/>
    </row>
    <row r="67" spans="1:12" x14ac:dyDescent="0.25">
      <c r="A67" s="77"/>
      <c r="B67" s="78"/>
      <c r="C67" s="78"/>
      <c r="D67" s="78"/>
      <c r="E67" s="79"/>
      <c r="F67" s="79"/>
      <c r="G67" s="80"/>
      <c r="H67" s="81"/>
      <c r="I67" s="81"/>
      <c r="J67" s="79"/>
      <c r="K67" s="79"/>
      <c r="L67" s="79"/>
    </row>
    <row r="68" spans="1:12" x14ac:dyDescent="0.25">
      <c r="A68" s="77"/>
      <c r="B68" s="78"/>
      <c r="C68" s="78"/>
      <c r="D68" s="78"/>
      <c r="E68" s="79"/>
      <c r="F68" s="79"/>
      <c r="G68" s="80"/>
      <c r="H68" s="81"/>
      <c r="I68" s="81"/>
      <c r="J68" s="79"/>
      <c r="K68" s="79"/>
      <c r="L68" s="79"/>
    </row>
    <row r="69" spans="1:12" x14ac:dyDescent="0.25">
      <c r="A69" s="77"/>
      <c r="B69" s="78"/>
      <c r="C69" s="78"/>
      <c r="D69" s="78"/>
      <c r="E69" s="79"/>
      <c r="F69" s="79"/>
      <c r="G69" s="80"/>
      <c r="H69" s="81"/>
      <c r="I69" s="81"/>
      <c r="J69" s="79"/>
      <c r="K69" s="79"/>
      <c r="L69" s="79"/>
    </row>
    <row r="70" spans="1:12" x14ac:dyDescent="0.25">
      <c r="A70" s="77"/>
      <c r="B70" s="78"/>
      <c r="C70" s="78"/>
      <c r="D70" s="78"/>
      <c r="E70" s="79"/>
      <c r="F70" s="79"/>
      <c r="G70" s="80"/>
      <c r="H70" s="81"/>
      <c r="I70" s="81"/>
      <c r="J70" s="79"/>
      <c r="K70" s="79"/>
      <c r="L70" s="79"/>
    </row>
    <row r="71" spans="1:12" x14ac:dyDescent="0.25">
      <c r="A71" s="77"/>
      <c r="B71" s="78"/>
      <c r="C71" s="78"/>
      <c r="D71" s="78"/>
      <c r="E71" s="79"/>
      <c r="F71" s="79"/>
      <c r="G71" s="80"/>
      <c r="H71" s="81"/>
      <c r="I71" s="81"/>
      <c r="J71" s="79"/>
      <c r="K71" s="79"/>
      <c r="L71" s="79"/>
    </row>
    <row r="72" spans="1:12" x14ac:dyDescent="0.25">
      <c r="A72" s="77"/>
      <c r="B72" s="78"/>
      <c r="C72" s="78"/>
      <c r="D72" s="78"/>
      <c r="E72" s="79"/>
      <c r="F72" s="79"/>
      <c r="G72" s="80"/>
      <c r="H72" s="81"/>
      <c r="I72" s="81"/>
      <c r="J72" s="79"/>
      <c r="K72" s="79"/>
      <c r="L72" s="79"/>
    </row>
    <row r="73" spans="1:12" x14ac:dyDescent="0.25">
      <c r="A73" s="77"/>
      <c r="B73" s="78"/>
      <c r="C73" s="78"/>
      <c r="D73" s="78"/>
      <c r="E73" s="79"/>
      <c r="F73" s="79"/>
      <c r="G73" s="80"/>
      <c r="H73" s="81"/>
      <c r="I73" s="81"/>
      <c r="J73" s="79"/>
      <c r="K73" s="79"/>
      <c r="L73" s="79"/>
    </row>
    <row r="74" spans="1:12" x14ac:dyDescent="0.25">
      <c r="A74" s="77"/>
      <c r="B74" s="78"/>
      <c r="C74" s="78"/>
      <c r="D74" s="78"/>
      <c r="E74" s="79"/>
      <c r="F74" s="79"/>
      <c r="G74" s="80"/>
      <c r="H74" s="81"/>
      <c r="I74" s="81"/>
      <c r="J74" s="79"/>
      <c r="K74" s="79"/>
      <c r="L74" s="79"/>
    </row>
    <row r="75" spans="1:12" x14ac:dyDescent="0.25">
      <c r="A75" s="77"/>
      <c r="B75" s="78"/>
      <c r="C75" s="78"/>
      <c r="D75" s="78"/>
      <c r="E75" s="79"/>
      <c r="F75" s="79"/>
      <c r="G75" s="80"/>
      <c r="H75" s="81"/>
      <c r="I75" s="81"/>
      <c r="J75" s="79"/>
      <c r="K75" s="79"/>
      <c r="L75" s="79"/>
    </row>
    <row r="76" spans="1:12" x14ac:dyDescent="0.25">
      <c r="A76" s="77"/>
      <c r="B76" s="78"/>
      <c r="C76" s="78"/>
      <c r="D76" s="78"/>
      <c r="E76" s="79"/>
      <c r="F76" s="79"/>
      <c r="G76" s="80"/>
      <c r="H76" s="81"/>
      <c r="I76" s="81"/>
      <c r="J76" s="79"/>
      <c r="K76" s="79"/>
      <c r="L76" s="79"/>
    </row>
    <row r="77" spans="1:12" x14ac:dyDescent="0.25">
      <c r="A77" s="77"/>
      <c r="B77" s="78"/>
      <c r="C77" s="78"/>
      <c r="D77" s="78"/>
      <c r="E77" s="79"/>
      <c r="F77" s="79"/>
      <c r="G77" s="80"/>
      <c r="H77" s="81"/>
      <c r="I77" s="81"/>
      <c r="J77" s="79"/>
      <c r="K77" s="79"/>
      <c r="L77" s="79"/>
    </row>
    <row r="78" spans="1:12" x14ac:dyDescent="0.25">
      <c r="A78" s="77"/>
      <c r="B78" s="78"/>
      <c r="C78" s="78"/>
      <c r="D78" s="78"/>
      <c r="E78" s="79"/>
      <c r="F78" s="79"/>
      <c r="G78" s="80"/>
      <c r="H78" s="81"/>
      <c r="I78" s="81"/>
      <c r="J78" s="79"/>
      <c r="K78" s="79"/>
      <c r="L78" s="79"/>
    </row>
    <row r="79" spans="1:12" x14ac:dyDescent="0.25">
      <c r="A79" s="77"/>
      <c r="B79" s="78"/>
      <c r="C79" s="78"/>
      <c r="D79" s="78"/>
      <c r="E79" s="79"/>
      <c r="F79" s="79"/>
      <c r="G79" s="80"/>
      <c r="H79" s="81"/>
      <c r="I79" s="81"/>
      <c r="J79" s="79"/>
      <c r="K79" s="79"/>
      <c r="L79" s="79"/>
    </row>
    <row r="80" spans="1:12" x14ac:dyDescent="0.25">
      <c r="A80" s="77"/>
      <c r="B80" s="78"/>
      <c r="C80" s="78"/>
      <c r="D80" s="78"/>
      <c r="E80" s="79"/>
      <c r="F80" s="79"/>
      <c r="G80" s="80"/>
      <c r="H80" s="81"/>
      <c r="I80" s="81"/>
      <c r="J80" s="79"/>
      <c r="K80" s="79"/>
      <c r="L80" s="79"/>
    </row>
    <row r="81" spans="1:12" x14ac:dyDescent="0.25">
      <c r="A81" s="77"/>
      <c r="B81" s="78"/>
      <c r="C81" s="78"/>
      <c r="D81" s="78"/>
      <c r="E81" s="79"/>
      <c r="F81" s="79"/>
      <c r="G81" s="80"/>
      <c r="H81" s="81"/>
      <c r="I81" s="81"/>
      <c r="J81" s="79"/>
      <c r="K81" s="79"/>
      <c r="L81" s="79"/>
    </row>
    <row r="82" spans="1:12" x14ac:dyDescent="0.25">
      <c r="A82" s="77"/>
      <c r="B82" s="78"/>
      <c r="C82" s="78"/>
      <c r="D82" s="78"/>
      <c r="E82" s="79"/>
      <c r="F82" s="79"/>
      <c r="G82" s="80"/>
      <c r="H82" s="81"/>
      <c r="I82" s="81"/>
      <c r="J82" s="79"/>
      <c r="K82" s="79"/>
      <c r="L82" s="79"/>
    </row>
    <row r="83" spans="1:12" x14ac:dyDescent="0.25">
      <c r="A83" s="77"/>
      <c r="B83" s="78"/>
      <c r="C83" s="78"/>
      <c r="D83" s="78"/>
      <c r="E83" s="79"/>
      <c r="F83" s="79"/>
      <c r="G83" s="80"/>
      <c r="H83" s="81"/>
      <c r="I83" s="81"/>
      <c r="J83" s="79"/>
      <c r="K83" s="79"/>
      <c r="L83" s="79"/>
    </row>
    <row r="84" spans="1:12" x14ac:dyDescent="0.25">
      <c r="A84" s="77"/>
      <c r="B84" s="78"/>
      <c r="C84" s="78"/>
      <c r="D84" s="78"/>
      <c r="E84" s="79"/>
      <c r="F84" s="79"/>
      <c r="G84" s="80"/>
      <c r="H84" s="81"/>
      <c r="I84" s="81"/>
      <c r="J84" s="79"/>
      <c r="K84" s="79"/>
      <c r="L84" s="79"/>
    </row>
    <row r="85" spans="1:12" x14ac:dyDescent="0.25">
      <c r="A85" s="77"/>
      <c r="B85" s="78"/>
      <c r="C85" s="78"/>
      <c r="D85" s="78"/>
      <c r="E85" s="79"/>
      <c r="F85" s="79"/>
      <c r="G85" s="80"/>
      <c r="H85" s="81"/>
      <c r="I85" s="81"/>
      <c r="J85" s="79"/>
      <c r="K85" s="79"/>
      <c r="L85" s="79"/>
    </row>
    <row r="86" spans="1:12" x14ac:dyDescent="0.25">
      <c r="A86" s="77"/>
      <c r="B86" s="78"/>
      <c r="C86" s="78"/>
      <c r="D86" s="78"/>
      <c r="E86" s="79"/>
      <c r="F86" s="79"/>
      <c r="G86" s="80"/>
      <c r="H86" s="81"/>
      <c r="I86" s="81"/>
      <c r="J86" s="79"/>
      <c r="K86" s="79"/>
      <c r="L86" s="79"/>
    </row>
    <row r="87" spans="1:12" x14ac:dyDescent="0.25">
      <c r="A87" s="77"/>
      <c r="B87" s="78"/>
      <c r="C87" s="78"/>
      <c r="D87" s="78"/>
      <c r="E87" s="79"/>
      <c r="F87" s="79"/>
      <c r="G87" s="80"/>
      <c r="H87" s="81"/>
      <c r="I87" s="81"/>
      <c r="J87" s="79"/>
      <c r="K87" s="79"/>
      <c r="L87" s="79"/>
    </row>
    <row r="88" spans="1:12" x14ac:dyDescent="0.25">
      <c r="A88" s="77"/>
      <c r="B88" s="78"/>
      <c r="C88" s="78"/>
      <c r="D88" s="78"/>
      <c r="E88" s="79"/>
      <c r="F88" s="79"/>
      <c r="G88" s="80"/>
      <c r="H88" s="81"/>
      <c r="I88" s="81"/>
      <c r="J88" s="79"/>
      <c r="K88" s="79"/>
      <c r="L88" s="79"/>
    </row>
    <row r="89" spans="1:12" x14ac:dyDescent="0.25">
      <c r="A89" s="77"/>
      <c r="B89" s="78"/>
      <c r="C89" s="78"/>
      <c r="D89" s="78"/>
      <c r="E89" s="79"/>
      <c r="F89" s="79"/>
      <c r="G89" s="80"/>
      <c r="H89" s="81"/>
      <c r="I89" s="81"/>
      <c r="J89" s="79"/>
      <c r="K89" s="79"/>
      <c r="L89" s="79"/>
    </row>
    <row r="90" spans="1:12" x14ac:dyDescent="0.25">
      <c r="A90" s="77"/>
      <c r="B90" s="78"/>
      <c r="C90" s="78"/>
      <c r="D90" s="78"/>
      <c r="E90" s="79"/>
      <c r="F90" s="79"/>
      <c r="G90" s="80"/>
      <c r="H90" s="81"/>
      <c r="I90" s="81"/>
      <c r="J90" s="79"/>
      <c r="K90" s="79"/>
      <c r="L90" s="79"/>
    </row>
    <row r="91" spans="1:12" x14ac:dyDescent="0.25">
      <c r="A91" s="77"/>
      <c r="B91" s="78"/>
      <c r="C91" s="78"/>
      <c r="D91" s="78"/>
      <c r="E91" s="79"/>
      <c r="F91" s="79"/>
      <c r="G91" s="80"/>
      <c r="H91" s="81"/>
      <c r="I91" s="81"/>
      <c r="J91" s="79"/>
      <c r="K91" s="79"/>
      <c r="L91" s="79"/>
    </row>
    <row r="92" spans="1:12" x14ac:dyDescent="0.25">
      <c r="A92" s="77"/>
      <c r="B92" s="78"/>
      <c r="C92" s="78"/>
      <c r="D92" s="78"/>
      <c r="E92" s="79"/>
      <c r="F92" s="79"/>
      <c r="G92" s="80"/>
      <c r="H92" s="81"/>
      <c r="I92" s="81"/>
      <c r="J92" s="79"/>
      <c r="K92" s="79"/>
      <c r="L92" s="79"/>
    </row>
    <row r="93" spans="1:12" x14ac:dyDescent="0.25">
      <c r="A93" s="77"/>
      <c r="B93" s="78"/>
      <c r="C93" s="78"/>
      <c r="D93" s="78"/>
      <c r="E93" s="79"/>
      <c r="F93" s="79"/>
      <c r="G93" s="80"/>
      <c r="H93" s="81"/>
      <c r="I93" s="81"/>
      <c r="J93" s="79"/>
      <c r="K93" s="79"/>
      <c r="L93" s="79"/>
    </row>
    <row r="94" spans="1:12" x14ac:dyDescent="0.25">
      <c r="A94" s="77"/>
      <c r="B94" s="78"/>
      <c r="C94" s="78"/>
      <c r="D94" s="78"/>
      <c r="E94" s="79"/>
      <c r="F94" s="79"/>
      <c r="G94" s="80"/>
      <c r="H94" s="81"/>
      <c r="I94" s="81"/>
      <c r="J94" s="79"/>
      <c r="K94" s="79"/>
      <c r="L94" s="79"/>
    </row>
    <row r="95" spans="1:12" x14ac:dyDescent="0.25">
      <c r="A95" s="77"/>
      <c r="B95" s="78"/>
      <c r="C95" s="78"/>
      <c r="D95" s="78"/>
      <c r="E95" s="79"/>
      <c r="F95" s="79"/>
      <c r="G95" s="80"/>
      <c r="H95" s="81"/>
      <c r="I95" s="81"/>
      <c r="J95" s="79"/>
      <c r="K95" s="79"/>
      <c r="L95" s="79"/>
    </row>
    <row r="96" spans="1:12" x14ac:dyDescent="0.25">
      <c r="A96" s="77"/>
      <c r="B96" s="78"/>
      <c r="C96" s="78"/>
      <c r="D96" s="78"/>
      <c r="E96" s="79"/>
      <c r="F96" s="79"/>
      <c r="G96" s="80"/>
      <c r="H96" s="81"/>
      <c r="I96" s="81"/>
      <c r="J96" s="79"/>
      <c r="K96" s="79"/>
      <c r="L96" s="79"/>
    </row>
    <row r="97" spans="1:12" x14ac:dyDescent="0.25">
      <c r="A97" s="77"/>
      <c r="B97" s="78"/>
      <c r="C97" s="78"/>
      <c r="D97" s="78"/>
      <c r="E97" s="79"/>
      <c r="F97" s="79"/>
      <c r="G97" s="80"/>
      <c r="H97" s="81"/>
      <c r="I97" s="81"/>
      <c r="J97" s="79"/>
      <c r="K97" s="79"/>
      <c r="L97" s="79"/>
    </row>
    <row r="98" spans="1:12" x14ac:dyDescent="0.25">
      <c r="A98" s="77"/>
      <c r="B98" s="78"/>
      <c r="C98" s="78"/>
      <c r="D98" s="78"/>
      <c r="E98" s="79"/>
      <c r="F98" s="79"/>
      <c r="G98" s="80"/>
      <c r="H98" s="81"/>
      <c r="I98" s="81"/>
      <c r="J98" s="79"/>
      <c r="K98" s="79"/>
      <c r="L98" s="79"/>
    </row>
    <row r="99" spans="1:12" x14ac:dyDescent="0.25">
      <c r="A99" s="77"/>
      <c r="B99" s="78"/>
      <c r="C99" s="78"/>
      <c r="D99" s="78"/>
      <c r="E99" s="79"/>
      <c r="F99" s="79"/>
      <c r="G99" s="80"/>
      <c r="H99" s="81"/>
      <c r="I99" s="81"/>
      <c r="J99" s="79"/>
      <c r="K99" s="79"/>
      <c r="L99" s="79"/>
    </row>
    <row r="100" spans="1:12" x14ac:dyDescent="0.25">
      <c r="A100" s="77"/>
      <c r="B100" s="78"/>
      <c r="C100" s="78"/>
      <c r="D100" s="78"/>
      <c r="E100" s="79"/>
      <c r="F100" s="79"/>
      <c r="G100" s="80"/>
      <c r="H100" s="81"/>
      <c r="I100" s="81"/>
      <c r="J100" s="79"/>
      <c r="K100" s="79"/>
      <c r="L100" s="79"/>
    </row>
    <row r="101" spans="1:12" x14ac:dyDescent="0.25">
      <c r="A101" s="77"/>
      <c r="B101" s="78"/>
      <c r="C101" s="78"/>
      <c r="D101" s="78"/>
      <c r="E101" s="79"/>
      <c r="F101" s="79"/>
      <c r="G101" s="80"/>
      <c r="H101" s="81"/>
      <c r="I101" s="81"/>
      <c r="J101" s="79"/>
      <c r="K101" s="79"/>
      <c r="L101" s="79"/>
    </row>
    <row r="102" spans="1:12" x14ac:dyDescent="0.25">
      <c r="A102" s="77"/>
      <c r="B102" s="78"/>
      <c r="C102" s="78"/>
      <c r="D102" s="78"/>
      <c r="E102" s="79"/>
      <c r="F102" s="79"/>
      <c r="G102" s="80"/>
      <c r="H102" s="81"/>
      <c r="I102" s="81"/>
      <c r="J102" s="79"/>
      <c r="K102" s="79"/>
      <c r="L102" s="79"/>
    </row>
    <row r="103" spans="1:12" x14ac:dyDescent="0.25">
      <c r="A103" s="77"/>
      <c r="B103" s="78"/>
      <c r="C103" s="78"/>
      <c r="D103" s="78"/>
      <c r="E103" s="79"/>
      <c r="F103" s="79"/>
      <c r="G103" s="80"/>
      <c r="H103" s="81"/>
      <c r="I103" s="81"/>
      <c r="J103" s="79"/>
      <c r="K103" s="79"/>
      <c r="L103" s="79"/>
    </row>
    <row r="104" spans="1:12" x14ac:dyDescent="0.25">
      <c r="A104" s="77"/>
      <c r="B104" s="78"/>
      <c r="C104" s="78"/>
      <c r="D104" s="78"/>
      <c r="E104" s="79"/>
      <c r="F104" s="79"/>
      <c r="G104" s="80"/>
      <c r="H104" s="81"/>
      <c r="I104" s="81"/>
      <c r="J104" s="79"/>
      <c r="K104" s="79"/>
      <c r="L104" s="79"/>
    </row>
    <row r="105" spans="1:12" x14ac:dyDescent="0.25">
      <c r="A105" s="77"/>
      <c r="B105" s="78"/>
      <c r="C105" s="78"/>
      <c r="D105" s="78"/>
      <c r="E105" s="79"/>
      <c r="F105" s="79"/>
      <c r="G105" s="80"/>
      <c r="H105" s="81"/>
      <c r="I105" s="81"/>
      <c r="J105" s="79"/>
      <c r="K105" s="79"/>
      <c r="L105" s="79"/>
    </row>
    <row r="106" spans="1:12" x14ac:dyDescent="0.25">
      <c r="A106" s="77"/>
      <c r="B106" s="78"/>
      <c r="C106" s="78"/>
      <c r="D106" s="78"/>
      <c r="E106" s="79"/>
      <c r="F106" s="79"/>
      <c r="G106" s="80"/>
      <c r="H106" s="81"/>
      <c r="I106" s="81"/>
      <c r="J106" s="79"/>
      <c r="K106" s="79"/>
      <c r="L106" s="79"/>
    </row>
    <row r="107" spans="1:12" x14ac:dyDescent="0.25">
      <c r="A107" s="77"/>
      <c r="B107" s="78"/>
      <c r="C107" s="78"/>
      <c r="D107" s="78"/>
      <c r="E107" s="79"/>
      <c r="F107" s="79"/>
      <c r="G107" s="80"/>
      <c r="H107" s="81"/>
      <c r="I107" s="81"/>
      <c r="J107" s="79"/>
      <c r="K107" s="79"/>
      <c r="L107" s="79"/>
    </row>
    <row r="108" spans="1:12" x14ac:dyDescent="0.25">
      <c r="A108" s="77"/>
      <c r="B108" s="78"/>
      <c r="C108" s="78"/>
      <c r="D108" s="78"/>
      <c r="E108" s="79"/>
      <c r="F108" s="79"/>
      <c r="G108" s="80"/>
      <c r="H108" s="81"/>
      <c r="I108" s="81"/>
      <c r="J108" s="79"/>
      <c r="K108" s="79"/>
      <c r="L108" s="79"/>
    </row>
    <row r="109" spans="1:12" x14ac:dyDescent="0.25">
      <c r="A109" s="77"/>
      <c r="B109" s="78"/>
      <c r="C109" s="78"/>
      <c r="D109" s="78"/>
      <c r="E109" s="79"/>
      <c r="F109" s="79"/>
      <c r="G109" s="80"/>
      <c r="H109" s="81"/>
      <c r="I109" s="81"/>
      <c r="J109" s="79"/>
      <c r="K109" s="79"/>
      <c r="L109" s="79"/>
    </row>
    <row r="110" spans="1:12" x14ac:dyDescent="0.25">
      <c r="A110" s="77"/>
      <c r="B110" s="78"/>
      <c r="C110" s="78"/>
      <c r="D110" s="78"/>
      <c r="E110" s="79"/>
      <c r="F110" s="79"/>
      <c r="G110" s="80"/>
      <c r="H110" s="81"/>
      <c r="I110" s="81"/>
      <c r="J110" s="79"/>
      <c r="K110" s="79"/>
      <c r="L110" s="79"/>
    </row>
    <row r="111" spans="1:12" x14ac:dyDescent="0.25">
      <c r="A111" s="77"/>
      <c r="B111" s="78"/>
      <c r="C111" s="78"/>
      <c r="D111" s="78"/>
      <c r="E111" s="79"/>
      <c r="F111" s="79"/>
      <c r="G111" s="80"/>
      <c r="H111" s="81"/>
      <c r="I111" s="81"/>
      <c r="J111" s="79"/>
      <c r="K111" s="79"/>
      <c r="L111" s="79"/>
    </row>
    <row r="112" spans="1:12" x14ac:dyDescent="0.25">
      <c r="A112" s="77"/>
      <c r="B112" s="78"/>
      <c r="C112" s="78"/>
      <c r="D112" s="78"/>
      <c r="E112" s="79"/>
      <c r="F112" s="79"/>
      <c r="G112" s="80"/>
      <c r="H112" s="81"/>
      <c r="I112" s="81"/>
      <c r="J112" s="79"/>
      <c r="K112" s="79"/>
      <c r="L112" s="79"/>
    </row>
    <row r="113" spans="1:12" x14ac:dyDescent="0.25">
      <c r="A113" s="77"/>
      <c r="B113" s="78"/>
      <c r="C113" s="78"/>
      <c r="D113" s="78"/>
      <c r="E113" s="79"/>
      <c r="F113" s="79"/>
      <c r="G113" s="80"/>
      <c r="H113" s="81"/>
      <c r="I113" s="81"/>
      <c r="J113" s="79"/>
      <c r="K113" s="79"/>
      <c r="L113" s="79"/>
    </row>
    <row r="114" spans="1:12" x14ac:dyDescent="0.25">
      <c r="A114" s="77"/>
      <c r="B114" s="78"/>
      <c r="C114" s="78"/>
      <c r="D114" s="78"/>
      <c r="E114" s="79"/>
      <c r="F114" s="79"/>
      <c r="G114" s="80"/>
      <c r="H114" s="81"/>
      <c r="I114" s="81"/>
      <c r="J114" s="79"/>
      <c r="K114" s="79"/>
      <c r="L114" s="79"/>
    </row>
    <row r="115" spans="1:12" x14ac:dyDescent="0.25">
      <c r="A115" s="77"/>
      <c r="B115" s="78"/>
      <c r="C115" s="78"/>
      <c r="D115" s="78"/>
      <c r="E115" s="79"/>
      <c r="F115" s="79"/>
      <c r="G115" s="80"/>
      <c r="H115" s="81"/>
      <c r="I115" s="81"/>
      <c r="J115" s="79"/>
      <c r="K115" s="79"/>
      <c r="L115" s="79"/>
    </row>
    <row r="116" spans="1:12" x14ac:dyDescent="0.25">
      <c r="A116" s="77"/>
      <c r="B116" s="78"/>
      <c r="C116" s="78"/>
      <c r="D116" s="78"/>
      <c r="E116" s="79"/>
      <c r="F116" s="79"/>
      <c r="G116" s="80"/>
      <c r="H116" s="81"/>
      <c r="I116" s="81"/>
      <c r="J116" s="79"/>
      <c r="K116" s="79"/>
      <c r="L116" s="79"/>
    </row>
    <row r="117" spans="1:12" x14ac:dyDescent="0.25">
      <c r="A117" s="77"/>
      <c r="B117" s="78"/>
      <c r="C117" s="78"/>
      <c r="D117" s="78"/>
      <c r="E117" s="79"/>
      <c r="F117" s="79"/>
      <c r="G117" s="80"/>
      <c r="H117" s="81"/>
      <c r="I117" s="81"/>
      <c r="J117" s="79"/>
      <c r="K117" s="79"/>
      <c r="L117" s="79"/>
    </row>
    <row r="118" spans="1:12" x14ac:dyDescent="0.25">
      <c r="A118" s="77"/>
      <c r="B118" s="78"/>
      <c r="C118" s="78"/>
      <c r="D118" s="78"/>
      <c r="E118" s="79"/>
      <c r="F118" s="79"/>
      <c r="G118" s="80"/>
      <c r="H118" s="81"/>
      <c r="I118" s="81"/>
      <c r="J118" s="79"/>
      <c r="K118" s="79"/>
      <c r="L118" s="79"/>
    </row>
    <row r="119" spans="1:12" x14ac:dyDescent="0.25">
      <c r="A119" s="77"/>
      <c r="B119" s="78"/>
      <c r="C119" s="78"/>
      <c r="D119" s="78"/>
      <c r="E119" s="79"/>
      <c r="F119" s="79"/>
      <c r="G119" s="80"/>
      <c r="H119" s="81"/>
      <c r="I119" s="81"/>
      <c r="J119" s="79"/>
      <c r="K119" s="79"/>
      <c r="L119" s="79"/>
    </row>
    <row r="120" spans="1:12" x14ac:dyDescent="0.25">
      <c r="A120" s="77"/>
      <c r="B120" s="78"/>
      <c r="C120" s="78"/>
      <c r="D120" s="78"/>
      <c r="E120" s="79"/>
      <c r="F120" s="79"/>
      <c r="G120" s="80"/>
      <c r="H120" s="81"/>
      <c r="I120" s="81"/>
      <c r="J120" s="79"/>
      <c r="K120" s="79"/>
      <c r="L120" s="79"/>
    </row>
    <row r="121" spans="1:12" x14ac:dyDescent="0.25">
      <c r="A121" s="77"/>
      <c r="B121" s="78"/>
      <c r="C121" s="78"/>
      <c r="D121" s="78"/>
      <c r="E121" s="79"/>
      <c r="F121" s="79"/>
      <c r="G121" s="80"/>
      <c r="H121" s="81"/>
      <c r="I121" s="81"/>
      <c r="J121" s="79"/>
      <c r="K121" s="79"/>
      <c r="L121" s="79"/>
    </row>
    <row r="122" spans="1:12" x14ac:dyDescent="0.25">
      <c r="A122" s="77"/>
      <c r="B122" s="78"/>
      <c r="C122" s="78"/>
      <c r="D122" s="78"/>
      <c r="E122" s="79"/>
      <c r="F122" s="79"/>
      <c r="G122" s="80"/>
      <c r="H122" s="81"/>
      <c r="I122" s="81"/>
      <c r="J122" s="79"/>
      <c r="K122" s="79"/>
      <c r="L122" s="79"/>
    </row>
    <row r="123" spans="1:12" x14ac:dyDescent="0.25">
      <c r="A123" s="77"/>
      <c r="B123" s="78"/>
      <c r="C123" s="78"/>
      <c r="D123" s="78"/>
      <c r="E123" s="79"/>
      <c r="F123" s="79"/>
      <c r="G123" s="80"/>
      <c r="H123" s="81"/>
      <c r="I123" s="81"/>
      <c r="J123" s="79"/>
      <c r="K123" s="79"/>
      <c r="L123" s="79"/>
    </row>
    <row r="124" spans="1:12" x14ac:dyDescent="0.25">
      <c r="A124" s="77"/>
      <c r="B124" s="78"/>
      <c r="C124" s="78"/>
      <c r="D124" s="78"/>
      <c r="E124" s="79"/>
      <c r="F124" s="79"/>
      <c r="G124" s="80"/>
      <c r="H124" s="81"/>
      <c r="I124" s="81"/>
      <c r="J124" s="79"/>
      <c r="K124" s="79"/>
      <c r="L124" s="79"/>
    </row>
    <row r="125" spans="1:12" x14ac:dyDescent="0.25">
      <c r="A125" s="77"/>
      <c r="B125" s="78"/>
      <c r="C125" s="78"/>
      <c r="D125" s="78"/>
      <c r="E125" s="79"/>
      <c r="F125" s="79"/>
      <c r="G125" s="80"/>
      <c r="H125" s="81"/>
      <c r="I125" s="81"/>
      <c r="J125" s="79"/>
      <c r="K125" s="79"/>
      <c r="L125" s="79"/>
    </row>
    <row r="126" spans="1:12" x14ac:dyDescent="0.25">
      <c r="A126" s="77"/>
      <c r="B126" s="78"/>
      <c r="C126" s="78"/>
      <c r="D126" s="78"/>
      <c r="E126" s="79"/>
      <c r="F126" s="79"/>
      <c r="G126" s="80"/>
      <c r="H126" s="81"/>
      <c r="I126" s="81"/>
      <c r="J126" s="79"/>
      <c r="K126" s="79"/>
      <c r="L126" s="79"/>
    </row>
    <row r="127" spans="1:12" x14ac:dyDescent="0.25">
      <c r="A127" s="77"/>
      <c r="B127" s="78"/>
      <c r="C127" s="78"/>
      <c r="D127" s="78"/>
      <c r="E127" s="79"/>
      <c r="F127" s="79"/>
      <c r="G127" s="80"/>
      <c r="H127" s="81"/>
      <c r="I127" s="81"/>
      <c r="J127" s="79"/>
      <c r="K127" s="79"/>
      <c r="L127" s="79"/>
    </row>
    <row r="128" spans="1:12" x14ac:dyDescent="0.25">
      <c r="A128" s="77"/>
      <c r="B128" s="78"/>
      <c r="C128" s="78"/>
      <c r="D128" s="78"/>
      <c r="E128" s="79"/>
      <c r="F128" s="79"/>
      <c r="G128" s="80"/>
      <c r="H128" s="81"/>
      <c r="I128" s="81"/>
      <c r="J128" s="79"/>
      <c r="K128" s="79"/>
      <c r="L128" s="79"/>
    </row>
    <row r="129" spans="1:12" x14ac:dyDescent="0.25">
      <c r="A129" s="77"/>
      <c r="B129" s="78"/>
      <c r="C129" s="78"/>
      <c r="D129" s="78"/>
      <c r="E129" s="79"/>
      <c r="F129" s="79"/>
      <c r="G129" s="80"/>
      <c r="H129" s="81"/>
      <c r="I129" s="81"/>
      <c r="J129" s="79"/>
      <c r="K129" s="79"/>
      <c r="L129" s="79"/>
    </row>
    <row r="130" spans="1:12" x14ac:dyDescent="0.25">
      <c r="A130" s="77"/>
      <c r="B130" s="78"/>
      <c r="C130" s="78"/>
      <c r="D130" s="78"/>
      <c r="E130" s="79"/>
      <c r="F130" s="79"/>
      <c r="G130" s="80"/>
      <c r="H130" s="81"/>
      <c r="I130" s="81"/>
      <c r="J130" s="79"/>
      <c r="K130" s="79"/>
      <c r="L130" s="79"/>
    </row>
    <row r="131" spans="1:12" x14ac:dyDescent="0.25">
      <c r="A131" s="77"/>
      <c r="B131" s="78"/>
      <c r="C131" s="78"/>
      <c r="D131" s="78"/>
      <c r="E131" s="79"/>
      <c r="F131" s="79"/>
      <c r="G131" s="80"/>
      <c r="H131" s="81"/>
      <c r="I131" s="81"/>
      <c r="J131" s="79"/>
      <c r="K131" s="79"/>
      <c r="L131" s="79"/>
    </row>
    <row r="132" spans="1:12" x14ac:dyDescent="0.25">
      <c r="A132" s="77"/>
      <c r="B132" s="78"/>
      <c r="C132" s="78"/>
      <c r="D132" s="78"/>
      <c r="E132" s="79"/>
      <c r="F132" s="79"/>
      <c r="G132" s="80"/>
      <c r="H132" s="81"/>
      <c r="I132" s="81"/>
      <c r="J132" s="79"/>
      <c r="K132" s="79"/>
      <c r="L132" s="79"/>
    </row>
    <row r="133" spans="1:12" x14ac:dyDescent="0.25">
      <c r="A133" s="77"/>
      <c r="B133" s="78"/>
      <c r="C133" s="78"/>
      <c r="D133" s="78"/>
      <c r="E133" s="79"/>
      <c r="F133" s="79"/>
      <c r="G133" s="80"/>
      <c r="H133" s="81"/>
      <c r="I133" s="81"/>
      <c r="J133" s="79"/>
      <c r="K133" s="79"/>
      <c r="L133" s="79"/>
    </row>
    <row r="134" spans="1:12" x14ac:dyDescent="0.25">
      <c r="A134" s="77"/>
      <c r="B134" s="78"/>
      <c r="C134" s="78"/>
      <c r="D134" s="78"/>
      <c r="E134" s="79"/>
      <c r="F134" s="79"/>
      <c r="G134" s="80"/>
      <c r="H134" s="81"/>
      <c r="I134" s="81"/>
      <c r="J134" s="79"/>
      <c r="K134" s="79"/>
      <c r="L134" s="79"/>
    </row>
    <row r="135" spans="1:12" x14ac:dyDescent="0.25">
      <c r="A135" s="77"/>
      <c r="B135" s="78"/>
      <c r="C135" s="78"/>
      <c r="D135" s="78"/>
      <c r="E135" s="79"/>
      <c r="F135" s="79"/>
      <c r="G135" s="80"/>
      <c r="H135" s="81"/>
      <c r="I135" s="81"/>
      <c r="J135" s="79"/>
      <c r="K135" s="79"/>
      <c r="L135" s="79"/>
    </row>
    <row r="136" spans="1:12" x14ac:dyDescent="0.25">
      <c r="A136" s="77"/>
      <c r="B136" s="78"/>
      <c r="C136" s="78"/>
      <c r="D136" s="78"/>
      <c r="E136" s="79"/>
      <c r="F136" s="79"/>
      <c r="G136" s="80"/>
      <c r="H136" s="81"/>
      <c r="I136" s="81"/>
      <c r="J136" s="79"/>
      <c r="K136" s="79"/>
      <c r="L136" s="79"/>
    </row>
    <row r="137" spans="1:12" x14ac:dyDescent="0.25">
      <c r="A137" s="77"/>
      <c r="B137" s="78"/>
      <c r="C137" s="78"/>
      <c r="D137" s="78"/>
      <c r="E137" s="79"/>
      <c r="F137" s="79"/>
      <c r="G137" s="80"/>
      <c r="H137" s="81"/>
      <c r="I137" s="81"/>
      <c r="J137" s="79"/>
      <c r="K137" s="79"/>
      <c r="L137" s="79"/>
    </row>
    <row r="138" spans="1:12" x14ac:dyDescent="0.25">
      <c r="A138" s="77"/>
      <c r="B138" s="78"/>
      <c r="C138" s="78"/>
      <c r="D138" s="78"/>
      <c r="E138" s="79"/>
      <c r="F138" s="79"/>
      <c r="G138" s="80"/>
      <c r="H138" s="81"/>
      <c r="I138" s="81"/>
      <c r="J138" s="79"/>
      <c r="K138" s="79"/>
      <c r="L138" s="79"/>
    </row>
    <row r="139" spans="1:12" x14ac:dyDescent="0.25">
      <c r="A139" s="77"/>
      <c r="B139" s="78"/>
      <c r="C139" s="78"/>
      <c r="D139" s="78"/>
      <c r="E139" s="79"/>
      <c r="F139" s="79"/>
      <c r="G139" s="80"/>
      <c r="H139" s="81"/>
      <c r="I139" s="81"/>
      <c r="J139" s="79"/>
      <c r="K139" s="79"/>
      <c r="L139" s="79"/>
    </row>
    <row r="140" spans="1:12" x14ac:dyDescent="0.25">
      <c r="A140" s="77"/>
      <c r="B140" s="78"/>
      <c r="C140" s="78"/>
      <c r="D140" s="78"/>
      <c r="E140" s="79"/>
      <c r="F140" s="79"/>
      <c r="G140" s="80"/>
      <c r="H140" s="81"/>
      <c r="I140" s="81"/>
      <c r="J140" s="79"/>
      <c r="K140" s="79"/>
      <c r="L140" s="79"/>
    </row>
    <row r="141" spans="1:12" x14ac:dyDescent="0.25">
      <c r="A141" s="77"/>
      <c r="B141" s="78"/>
      <c r="C141" s="78"/>
      <c r="D141" s="78"/>
      <c r="E141" s="79"/>
      <c r="F141" s="79"/>
      <c r="G141" s="80"/>
      <c r="H141" s="81"/>
      <c r="I141" s="81"/>
      <c r="J141" s="79"/>
      <c r="K141" s="79"/>
      <c r="L141" s="79"/>
    </row>
    <row r="142" spans="1:12" x14ac:dyDescent="0.25">
      <c r="A142" s="77"/>
      <c r="B142" s="78"/>
      <c r="C142" s="78"/>
      <c r="D142" s="78"/>
      <c r="E142" s="79"/>
      <c r="F142" s="79"/>
      <c r="G142" s="80"/>
      <c r="H142" s="81"/>
      <c r="I142" s="81"/>
      <c r="J142" s="79"/>
      <c r="K142" s="79"/>
      <c r="L142" s="79"/>
    </row>
    <row r="143" spans="1:12" x14ac:dyDescent="0.25">
      <c r="A143" s="77"/>
      <c r="B143" s="78"/>
      <c r="C143" s="78"/>
      <c r="D143" s="78"/>
      <c r="E143" s="79"/>
      <c r="F143" s="79"/>
      <c r="G143" s="80"/>
      <c r="H143" s="81"/>
      <c r="I143" s="81"/>
      <c r="J143" s="79"/>
      <c r="K143" s="79"/>
      <c r="L143" s="79"/>
    </row>
    <row r="144" spans="1:12" x14ac:dyDescent="0.25">
      <c r="A144" s="77"/>
      <c r="B144" s="78"/>
      <c r="C144" s="78"/>
      <c r="D144" s="78"/>
      <c r="E144" s="79"/>
      <c r="F144" s="79"/>
      <c r="G144" s="80"/>
      <c r="H144" s="81"/>
      <c r="I144" s="81"/>
      <c r="J144" s="79"/>
      <c r="K144" s="79"/>
      <c r="L144" s="79"/>
    </row>
    <row r="145" spans="1:12" x14ac:dyDescent="0.25">
      <c r="A145" s="77"/>
      <c r="B145" s="78"/>
      <c r="C145" s="78"/>
      <c r="D145" s="78"/>
      <c r="E145" s="79"/>
      <c r="F145" s="79"/>
      <c r="G145" s="80"/>
      <c r="H145" s="81"/>
      <c r="I145" s="81"/>
      <c r="J145" s="79"/>
      <c r="K145" s="79"/>
      <c r="L145" s="79"/>
    </row>
    <row r="146" spans="1:12" x14ac:dyDescent="0.25">
      <c r="A146" s="77"/>
      <c r="B146" s="78"/>
      <c r="C146" s="78"/>
      <c r="D146" s="78"/>
      <c r="E146" s="79"/>
      <c r="F146" s="79"/>
      <c r="G146" s="80"/>
      <c r="H146" s="81"/>
      <c r="I146" s="81"/>
      <c r="J146" s="79"/>
      <c r="K146" s="79"/>
      <c r="L146" s="79"/>
    </row>
    <row r="147" spans="1:12" x14ac:dyDescent="0.25">
      <c r="A147" s="77"/>
      <c r="B147" s="78"/>
      <c r="C147" s="78"/>
      <c r="D147" s="78"/>
      <c r="E147" s="79"/>
      <c r="F147" s="79"/>
      <c r="G147" s="80"/>
      <c r="H147" s="81"/>
      <c r="I147" s="81"/>
      <c r="J147" s="79"/>
      <c r="K147" s="79"/>
      <c r="L147" s="79"/>
    </row>
    <row r="148" spans="1:12" x14ac:dyDescent="0.25">
      <c r="A148" s="77"/>
      <c r="B148" s="78"/>
      <c r="C148" s="78"/>
      <c r="D148" s="78"/>
      <c r="E148" s="79"/>
      <c r="F148" s="79"/>
      <c r="G148" s="80"/>
      <c r="H148" s="81"/>
      <c r="I148" s="81"/>
      <c r="J148" s="79"/>
      <c r="K148" s="79"/>
      <c r="L148" s="79"/>
    </row>
    <row r="149" spans="1:12" x14ac:dyDescent="0.25">
      <c r="A149" s="77"/>
      <c r="B149" s="78"/>
      <c r="C149" s="78"/>
      <c r="D149" s="78"/>
      <c r="E149" s="79"/>
      <c r="F149" s="79"/>
      <c r="G149" s="80"/>
      <c r="H149" s="81"/>
      <c r="I149" s="81"/>
      <c r="J149" s="79"/>
      <c r="K149" s="79"/>
      <c r="L149" s="79"/>
    </row>
    <row r="150" spans="1:12" x14ac:dyDescent="0.25">
      <c r="A150" s="77"/>
      <c r="B150" s="78"/>
      <c r="C150" s="78"/>
      <c r="D150" s="78"/>
      <c r="E150" s="79"/>
      <c r="F150" s="79"/>
      <c r="G150" s="80"/>
      <c r="H150" s="81"/>
      <c r="I150" s="81"/>
      <c r="J150" s="79"/>
      <c r="K150" s="79"/>
      <c r="L150" s="79"/>
    </row>
    <row r="151" spans="1:12" x14ac:dyDescent="0.25">
      <c r="A151" s="77"/>
      <c r="B151" s="78"/>
      <c r="C151" s="78"/>
      <c r="D151" s="78"/>
      <c r="E151" s="79"/>
      <c r="F151" s="79"/>
      <c r="G151" s="80"/>
      <c r="H151" s="81"/>
      <c r="I151" s="81"/>
      <c r="J151" s="79"/>
      <c r="K151" s="79"/>
      <c r="L151" s="79"/>
    </row>
    <row r="152" spans="1:12" x14ac:dyDescent="0.25">
      <c r="A152" s="77"/>
      <c r="B152" s="78"/>
      <c r="C152" s="78"/>
      <c r="D152" s="78"/>
      <c r="E152" s="79"/>
      <c r="F152" s="79"/>
      <c r="G152" s="80"/>
      <c r="H152" s="81"/>
      <c r="I152" s="81"/>
      <c r="J152" s="79"/>
      <c r="K152" s="79"/>
      <c r="L152" s="79"/>
    </row>
    <row r="153" spans="1:12" x14ac:dyDescent="0.25">
      <c r="A153" s="77"/>
      <c r="B153" s="78"/>
      <c r="C153" s="78"/>
      <c r="D153" s="78"/>
      <c r="E153" s="79"/>
      <c r="F153" s="79"/>
      <c r="G153" s="80"/>
      <c r="H153" s="81"/>
      <c r="I153" s="81"/>
      <c r="J153" s="79"/>
      <c r="K153" s="79"/>
      <c r="L153" s="79"/>
    </row>
    <row r="154" spans="1:12" x14ac:dyDescent="0.25">
      <c r="A154" s="77"/>
      <c r="B154" s="78"/>
      <c r="C154" s="78"/>
      <c r="D154" s="78"/>
      <c r="E154" s="79"/>
      <c r="F154" s="79"/>
      <c r="G154" s="80"/>
      <c r="H154" s="81"/>
      <c r="I154" s="81"/>
      <c r="J154" s="79"/>
      <c r="K154" s="79"/>
      <c r="L154" s="79"/>
    </row>
    <row r="155" spans="1:12" x14ac:dyDescent="0.25">
      <c r="A155" s="77"/>
      <c r="B155" s="78"/>
      <c r="C155" s="78"/>
      <c r="D155" s="78"/>
      <c r="E155" s="79"/>
      <c r="F155" s="79"/>
      <c r="G155" s="80"/>
      <c r="H155" s="81"/>
      <c r="I155" s="81"/>
      <c r="J155" s="79"/>
      <c r="K155" s="79"/>
      <c r="L155" s="79"/>
    </row>
    <row r="156" spans="1:12" x14ac:dyDescent="0.25">
      <c r="A156" s="77"/>
      <c r="B156" s="78"/>
      <c r="C156" s="78"/>
      <c r="D156" s="78"/>
      <c r="E156" s="79"/>
      <c r="F156" s="79"/>
      <c r="G156" s="80"/>
      <c r="H156" s="81"/>
      <c r="I156" s="81"/>
      <c r="J156" s="79"/>
      <c r="K156" s="79"/>
      <c r="L156" s="79"/>
    </row>
    <row r="157" spans="1:12" x14ac:dyDescent="0.25">
      <c r="A157" s="77"/>
      <c r="B157" s="78"/>
      <c r="C157" s="78"/>
      <c r="D157" s="78"/>
      <c r="E157" s="79"/>
      <c r="F157" s="79"/>
      <c r="G157" s="80"/>
      <c r="H157" s="81"/>
      <c r="I157" s="81"/>
      <c r="J157" s="79"/>
      <c r="K157" s="79"/>
      <c r="L157" s="79"/>
    </row>
    <row r="158" spans="1:12" x14ac:dyDescent="0.25">
      <c r="A158" s="77"/>
      <c r="B158" s="78"/>
      <c r="C158" s="78"/>
      <c r="D158" s="78"/>
      <c r="E158" s="79"/>
      <c r="F158" s="79"/>
      <c r="G158" s="80"/>
      <c r="H158" s="81"/>
      <c r="I158" s="81"/>
      <c r="J158" s="79"/>
      <c r="K158" s="79"/>
      <c r="L158" s="79"/>
    </row>
    <row r="159" spans="1:12" x14ac:dyDescent="0.25">
      <c r="A159" s="77"/>
      <c r="B159" s="78"/>
      <c r="C159" s="78"/>
      <c r="D159" s="78"/>
      <c r="E159" s="79"/>
      <c r="F159" s="79"/>
      <c r="G159" s="80"/>
      <c r="H159" s="81"/>
      <c r="I159" s="81"/>
      <c r="J159" s="79"/>
      <c r="K159" s="79"/>
      <c r="L159" s="79"/>
    </row>
    <row r="160" spans="1:12" x14ac:dyDescent="0.25">
      <c r="A160" s="77"/>
      <c r="B160" s="78"/>
      <c r="C160" s="78"/>
      <c r="D160" s="78"/>
      <c r="E160" s="79"/>
      <c r="F160" s="79"/>
      <c r="G160" s="80"/>
      <c r="H160" s="81"/>
      <c r="I160" s="81"/>
      <c r="J160" s="79"/>
      <c r="K160" s="79"/>
      <c r="L160" s="79"/>
    </row>
    <row r="161" spans="1:12" x14ac:dyDescent="0.25">
      <c r="A161" s="77"/>
      <c r="B161" s="78"/>
      <c r="C161" s="78"/>
      <c r="D161" s="78"/>
      <c r="E161" s="79"/>
      <c r="F161" s="79"/>
      <c r="G161" s="80"/>
      <c r="H161" s="81"/>
      <c r="I161" s="81"/>
      <c r="J161" s="79"/>
      <c r="K161" s="79"/>
      <c r="L161" s="79"/>
    </row>
    <row r="162" spans="1:12" x14ac:dyDescent="0.25">
      <c r="A162" s="77"/>
      <c r="B162" s="78"/>
      <c r="C162" s="78"/>
      <c r="D162" s="78"/>
      <c r="E162" s="79"/>
      <c r="F162" s="79"/>
      <c r="G162" s="80"/>
      <c r="H162" s="81"/>
      <c r="I162" s="81"/>
      <c r="J162" s="79"/>
      <c r="K162" s="79"/>
      <c r="L162" s="79"/>
    </row>
    <row r="163" spans="1:12" x14ac:dyDescent="0.25">
      <c r="A163" s="77"/>
      <c r="B163" s="78"/>
      <c r="C163" s="78"/>
      <c r="D163" s="78"/>
      <c r="E163" s="79"/>
      <c r="F163" s="79"/>
      <c r="G163" s="80"/>
      <c r="H163" s="81"/>
      <c r="I163" s="81"/>
      <c r="J163" s="79"/>
      <c r="K163" s="79"/>
      <c r="L163" s="79"/>
    </row>
    <row r="164" spans="1:12" x14ac:dyDescent="0.25">
      <c r="A164" s="77"/>
      <c r="B164" s="78"/>
      <c r="C164" s="78"/>
      <c r="D164" s="78"/>
      <c r="E164" s="79"/>
      <c r="F164" s="79"/>
      <c r="G164" s="80"/>
      <c r="H164" s="81"/>
      <c r="I164" s="81"/>
      <c r="J164" s="79"/>
      <c r="K164" s="79"/>
      <c r="L164" s="79"/>
    </row>
    <row r="165" spans="1:12" x14ac:dyDescent="0.25">
      <c r="A165" s="77"/>
      <c r="B165" s="78"/>
      <c r="C165" s="78"/>
      <c r="D165" s="78"/>
      <c r="E165" s="79"/>
      <c r="F165" s="79"/>
      <c r="G165" s="80"/>
      <c r="H165" s="81"/>
      <c r="I165" s="81"/>
      <c r="J165" s="79"/>
      <c r="K165" s="79"/>
      <c r="L165" s="79"/>
    </row>
    <row r="166" spans="1:12" x14ac:dyDescent="0.25">
      <c r="A166" s="77"/>
      <c r="B166" s="78"/>
      <c r="C166" s="78"/>
      <c r="D166" s="78"/>
      <c r="E166" s="79"/>
      <c r="F166" s="79"/>
      <c r="G166" s="80"/>
      <c r="H166" s="81"/>
      <c r="I166" s="81"/>
      <c r="J166" s="79"/>
      <c r="K166" s="79"/>
      <c r="L166" s="79"/>
    </row>
    <row r="167" spans="1:12" x14ac:dyDescent="0.25">
      <c r="A167" s="77"/>
      <c r="B167" s="78"/>
      <c r="C167" s="78"/>
      <c r="D167" s="78"/>
      <c r="E167" s="79"/>
      <c r="F167" s="79"/>
      <c r="G167" s="80"/>
      <c r="H167" s="81"/>
      <c r="I167" s="81"/>
      <c r="J167" s="79"/>
      <c r="K167" s="79"/>
      <c r="L167" s="79"/>
    </row>
    <row r="168" spans="1:12" x14ac:dyDescent="0.25">
      <c r="A168" s="77"/>
      <c r="B168" s="78"/>
      <c r="C168" s="78"/>
      <c r="D168" s="78"/>
      <c r="E168" s="79"/>
      <c r="F168" s="79"/>
      <c r="G168" s="80"/>
      <c r="H168" s="81"/>
      <c r="I168" s="81"/>
      <c r="J168" s="79"/>
      <c r="K168" s="79"/>
      <c r="L168" s="79"/>
    </row>
    <row r="169" spans="1:12" x14ac:dyDescent="0.25">
      <c r="A169" s="77"/>
      <c r="B169" s="78"/>
      <c r="C169" s="78"/>
      <c r="D169" s="78"/>
      <c r="E169" s="79"/>
      <c r="F169" s="79"/>
      <c r="G169" s="80"/>
      <c r="H169" s="81"/>
      <c r="I169" s="81"/>
      <c r="J169" s="79"/>
      <c r="K169" s="79"/>
      <c r="L169" s="79"/>
    </row>
    <row r="170" spans="1:12" x14ac:dyDescent="0.25">
      <c r="A170" s="77"/>
      <c r="B170" s="78"/>
      <c r="C170" s="78"/>
      <c r="D170" s="78"/>
      <c r="E170" s="79"/>
      <c r="F170" s="79"/>
      <c r="G170" s="80"/>
      <c r="H170" s="81"/>
      <c r="I170" s="81"/>
      <c r="J170" s="79"/>
      <c r="K170" s="79"/>
      <c r="L170" s="79"/>
    </row>
    <row r="171" spans="1:12" x14ac:dyDescent="0.25">
      <c r="A171" s="77"/>
      <c r="B171" s="78"/>
      <c r="C171" s="78"/>
      <c r="D171" s="78"/>
      <c r="E171" s="79"/>
      <c r="F171" s="79"/>
      <c r="G171" s="80"/>
      <c r="H171" s="81"/>
      <c r="I171" s="81"/>
      <c r="J171" s="79"/>
      <c r="K171" s="79"/>
      <c r="L171" s="79"/>
    </row>
    <row r="172" spans="1:12" x14ac:dyDescent="0.25">
      <c r="A172" s="77"/>
      <c r="B172" s="78"/>
      <c r="C172" s="78"/>
      <c r="D172" s="78"/>
      <c r="E172" s="79"/>
      <c r="F172" s="79"/>
      <c r="G172" s="80"/>
      <c r="H172" s="81"/>
      <c r="I172" s="81"/>
      <c r="J172" s="79"/>
      <c r="K172" s="79"/>
      <c r="L172" s="79"/>
    </row>
    <row r="173" spans="1:12" x14ac:dyDescent="0.25">
      <c r="A173" s="77"/>
      <c r="B173" s="78"/>
      <c r="C173" s="78"/>
      <c r="D173" s="78"/>
      <c r="E173" s="79"/>
      <c r="F173" s="79"/>
      <c r="G173" s="80"/>
      <c r="H173" s="81"/>
      <c r="I173" s="81"/>
      <c r="J173" s="79"/>
      <c r="K173" s="79"/>
      <c r="L173" s="79"/>
    </row>
    <row r="174" spans="1:12" x14ac:dyDescent="0.25">
      <c r="A174" s="77"/>
      <c r="B174" s="78"/>
      <c r="C174" s="78"/>
      <c r="D174" s="78"/>
      <c r="E174" s="79"/>
      <c r="F174" s="79"/>
      <c r="G174" s="80"/>
      <c r="H174" s="81"/>
      <c r="I174" s="81"/>
      <c r="J174" s="79"/>
      <c r="K174" s="79"/>
      <c r="L174" s="79"/>
    </row>
    <row r="175" spans="1:12" x14ac:dyDescent="0.25">
      <c r="A175" s="77"/>
      <c r="B175" s="78"/>
      <c r="C175" s="78"/>
      <c r="D175" s="78"/>
      <c r="E175" s="79"/>
      <c r="F175" s="79"/>
      <c r="G175" s="80"/>
      <c r="H175" s="81"/>
      <c r="I175" s="81"/>
      <c r="J175" s="79"/>
      <c r="K175" s="79"/>
      <c r="L175" s="79"/>
    </row>
    <row r="176" spans="1:12" x14ac:dyDescent="0.25">
      <c r="A176" s="77"/>
      <c r="B176" s="78"/>
      <c r="C176" s="78"/>
      <c r="D176" s="78"/>
      <c r="E176" s="79"/>
      <c r="F176" s="79"/>
      <c r="G176" s="80"/>
      <c r="H176" s="81"/>
      <c r="I176" s="81"/>
      <c r="J176" s="79"/>
      <c r="K176" s="79"/>
      <c r="L176" s="79"/>
    </row>
    <row r="177" spans="1:12" x14ac:dyDescent="0.25">
      <c r="A177" s="77"/>
      <c r="B177" s="78"/>
      <c r="C177" s="78"/>
      <c r="D177" s="78"/>
      <c r="E177" s="79"/>
      <c r="F177" s="79"/>
      <c r="G177" s="80"/>
      <c r="H177" s="81"/>
      <c r="I177" s="81"/>
      <c r="J177" s="79"/>
      <c r="K177" s="79"/>
      <c r="L177" s="79"/>
    </row>
    <row r="178" spans="1:12" x14ac:dyDescent="0.25">
      <c r="A178" s="77"/>
      <c r="B178" s="78"/>
      <c r="C178" s="78"/>
      <c r="D178" s="78"/>
      <c r="E178" s="79"/>
      <c r="F178" s="79"/>
      <c r="G178" s="80"/>
      <c r="H178" s="81"/>
      <c r="I178" s="81"/>
      <c r="J178" s="79"/>
      <c r="K178" s="79"/>
      <c r="L178" s="79"/>
    </row>
    <row r="179" spans="1:12" x14ac:dyDescent="0.25">
      <c r="A179" s="77"/>
      <c r="B179" s="78"/>
      <c r="C179" s="78"/>
      <c r="D179" s="78"/>
      <c r="E179" s="79"/>
      <c r="F179" s="79"/>
      <c r="G179" s="80"/>
      <c r="H179" s="81"/>
      <c r="I179" s="81"/>
      <c r="J179" s="79"/>
      <c r="K179" s="79"/>
      <c r="L179" s="79"/>
    </row>
    <row r="180" spans="1:12" x14ac:dyDescent="0.25">
      <c r="A180" s="77"/>
      <c r="B180" s="78"/>
      <c r="C180" s="78"/>
      <c r="D180" s="78"/>
      <c r="E180" s="79"/>
      <c r="F180" s="79"/>
      <c r="G180" s="80"/>
      <c r="H180" s="81"/>
      <c r="I180" s="81"/>
      <c r="J180" s="79"/>
      <c r="K180" s="79"/>
      <c r="L180" s="79"/>
    </row>
    <row r="181" spans="1:12" x14ac:dyDescent="0.25">
      <c r="A181" s="77"/>
      <c r="B181" s="78"/>
      <c r="C181" s="78"/>
      <c r="D181" s="78"/>
      <c r="E181" s="79"/>
      <c r="F181" s="79"/>
      <c r="G181" s="80"/>
      <c r="H181" s="81"/>
      <c r="I181" s="81"/>
      <c r="J181" s="79"/>
      <c r="K181" s="79"/>
      <c r="L181" s="79"/>
    </row>
    <row r="182" spans="1:12" x14ac:dyDescent="0.25">
      <c r="A182" s="77"/>
      <c r="B182" s="78"/>
      <c r="C182" s="78"/>
      <c r="D182" s="78"/>
      <c r="E182" s="79"/>
      <c r="F182" s="79"/>
      <c r="G182" s="80"/>
      <c r="H182" s="81"/>
      <c r="I182" s="81"/>
      <c r="J182" s="79"/>
      <c r="K182" s="79"/>
      <c r="L182" s="79"/>
    </row>
    <row r="183" spans="1:12" x14ac:dyDescent="0.25">
      <c r="A183" s="77"/>
      <c r="B183" s="78"/>
      <c r="C183" s="78"/>
      <c r="D183" s="78"/>
      <c r="E183" s="79"/>
      <c r="F183" s="79"/>
      <c r="G183" s="80"/>
      <c r="H183" s="81"/>
      <c r="I183" s="81"/>
      <c r="J183" s="79"/>
      <c r="K183" s="79"/>
      <c r="L183" s="79"/>
    </row>
    <row r="184" spans="1:12" x14ac:dyDescent="0.25">
      <c r="A184" s="77"/>
      <c r="B184" s="78"/>
      <c r="C184" s="78"/>
      <c r="D184" s="78"/>
      <c r="E184" s="79"/>
      <c r="F184" s="79"/>
      <c r="G184" s="80"/>
      <c r="H184" s="81"/>
      <c r="I184" s="81"/>
      <c r="J184" s="79"/>
      <c r="K184" s="79"/>
      <c r="L184" s="79"/>
    </row>
    <row r="185" spans="1:12" x14ac:dyDescent="0.25">
      <c r="A185" s="77"/>
      <c r="B185" s="78"/>
      <c r="C185" s="78"/>
      <c r="D185" s="78"/>
      <c r="E185" s="79"/>
      <c r="F185" s="79"/>
      <c r="G185" s="80"/>
      <c r="H185" s="81"/>
      <c r="I185" s="81"/>
      <c r="J185" s="79"/>
      <c r="K185" s="79"/>
      <c r="L185" s="79"/>
    </row>
    <row r="186" spans="1:12" x14ac:dyDescent="0.25">
      <c r="A186" s="77"/>
      <c r="B186" s="78"/>
      <c r="C186" s="78"/>
      <c r="D186" s="78"/>
      <c r="E186" s="79"/>
      <c r="F186" s="79"/>
      <c r="G186" s="80"/>
      <c r="H186" s="81"/>
      <c r="I186" s="81"/>
      <c r="J186" s="79"/>
      <c r="K186" s="79"/>
      <c r="L186" s="79"/>
    </row>
    <row r="187" spans="1:12" x14ac:dyDescent="0.25">
      <c r="A187" s="77"/>
      <c r="B187" s="78"/>
      <c r="C187" s="78"/>
      <c r="D187" s="78"/>
      <c r="E187" s="79"/>
      <c r="F187" s="79"/>
      <c r="G187" s="80"/>
      <c r="H187" s="81"/>
      <c r="I187" s="81"/>
      <c r="J187" s="79"/>
      <c r="K187" s="79"/>
      <c r="L187" s="79"/>
    </row>
    <row r="188" spans="1:12" x14ac:dyDescent="0.25">
      <c r="A188" s="77"/>
      <c r="B188" s="78"/>
      <c r="C188" s="78"/>
      <c r="D188" s="78"/>
      <c r="E188" s="79"/>
      <c r="F188" s="79"/>
      <c r="G188" s="80"/>
      <c r="H188" s="81"/>
      <c r="I188" s="81"/>
      <c r="J188" s="79"/>
      <c r="K188" s="79"/>
      <c r="L188" s="79"/>
    </row>
    <row r="189" spans="1:12" x14ac:dyDescent="0.25">
      <c r="A189" s="77"/>
      <c r="B189" s="78"/>
      <c r="C189" s="78"/>
      <c r="D189" s="78"/>
      <c r="E189" s="79"/>
      <c r="F189" s="79"/>
      <c r="G189" s="80"/>
      <c r="H189" s="81"/>
      <c r="I189" s="81"/>
      <c r="J189" s="79"/>
      <c r="K189" s="79"/>
      <c r="L189" s="79"/>
    </row>
    <row r="190" spans="1:12" x14ac:dyDescent="0.25">
      <c r="A190" s="77"/>
      <c r="B190" s="78"/>
      <c r="C190" s="78"/>
      <c r="D190" s="78"/>
      <c r="E190" s="79"/>
      <c r="F190" s="79"/>
      <c r="G190" s="80"/>
      <c r="H190" s="81"/>
      <c r="I190" s="81"/>
      <c r="J190" s="79"/>
      <c r="K190" s="79"/>
      <c r="L190" s="79"/>
    </row>
    <row r="191" spans="1:12" x14ac:dyDescent="0.25">
      <c r="A191" s="77"/>
      <c r="B191" s="78"/>
      <c r="C191" s="78"/>
      <c r="D191" s="78"/>
      <c r="E191" s="79"/>
      <c r="F191" s="79"/>
      <c r="G191" s="80"/>
      <c r="H191" s="81"/>
      <c r="I191" s="81"/>
      <c r="J191" s="79"/>
      <c r="K191" s="79"/>
      <c r="L191" s="79"/>
    </row>
    <row r="192" spans="1:12" x14ac:dyDescent="0.25">
      <c r="A192" s="77"/>
      <c r="B192" s="78"/>
      <c r="C192" s="78"/>
      <c r="D192" s="78"/>
      <c r="E192" s="79"/>
      <c r="F192" s="79"/>
      <c r="G192" s="80"/>
      <c r="H192" s="81"/>
      <c r="I192" s="81"/>
      <c r="J192" s="79"/>
      <c r="K192" s="79"/>
      <c r="L192" s="79"/>
    </row>
    <row r="193" spans="1:12" x14ac:dyDescent="0.25">
      <c r="A193" s="77"/>
      <c r="B193" s="78"/>
      <c r="C193" s="78"/>
      <c r="D193" s="78"/>
      <c r="E193" s="79"/>
      <c r="F193" s="79"/>
      <c r="G193" s="80"/>
      <c r="H193" s="81"/>
      <c r="I193" s="81"/>
      <c r="J193" s="79"/>
      <c r="K193" s="79"/>
      <c r="L193" s="79"/>
    </row>
    <row r="194" spans="1:12" x14ac:dyDescent="0.25">
      <c r="A194" s="77"/>
      <c r="B194" s="78"/>
      <c r="C194" s="78"/>
      <c r="D194" s="78"/>
      <c r="E194" s="79"/>
      <c r="F194" s="79"/>
      <c r="G194" s="80"/>
      <c r="H194" s="81"/>
      <c r="I194" s="81"/>
      <c r="J194" s="79"/>
      <c r="K194" s="79"/>
      <c r="L194" s="79"/>
    </row>
    <row r="195" spans="1:12" x14ac:dyDescent="0.25">
      <c r="A195" s="77"/>
      <c r="B195" s="78"/>
      <c r="C195" s="78"/>
      <c r="D195" s="78"/>
      <c r="E195" s="79"/>
      <c r="F195" s="79"/>
      <c r="G195" s="80"/>
      <c r="H195" s="81"/>
      <c r="I195" s="81"/>
      <c r="J195" s="79"/>
      <c r="K195" s="79"/>
      <c r="L195" s="79"/>
    </row>
    <row r="196" spans="1:12" x14ac:dyDescent="0.25">
      <c r="A196" s="77"/>
      <c r="B196" s="78"/>
      <c r="C196" s="78"/>
      <c r="D196" s="78"/>
      <c r="E196" s="79"/>
      <c r="F196" s="79"/>
      <c r="G196" s="80"/>
      <c r="H196" s="81"/>
      <c r="I196" s="81"/>
      <c r="J196" s="79"/>
      <c r="K196" s="79"/>
      <c r="L196" s="79"/>
    </row>
    <row r="197" spans="1:12" x14ac:dyDescent="0.25">
      <c r="A197" s="77"/>
      <c r="B197" s="78"/>
      <c r="C197" s="78"/>
      <c r="D197" s="78"/>
      <c r="E197" s="79"/>
      <c r="F197" s="79"/>
      <c r="G197" s="80"/>
      <c r="H197" s="81"/>
      <c r="I197" s="81"/>
      <c r="J197" s="79"/>
      <c r="K197" s="79"/>
      <c r="L197" s="79"/>
    </row>
    <row r="198" spans="1:12" x14ac:dyDescent="0.25">
      <c r="A198" s="77"/>
      <c r="B198" s="78"/>
      <c r="C198" s="78"/>
      <c r="D198" s="78"/>
      <c r="E198" s="79"/>
      <c r="F198" s="79"/>
      <c r="G198" s="80"/>
      <c r="H198" s="81"/>
      <c r="I198" s="81"/>
      <c r="J198" s="79"/>
      <c r="K198" s="79"/>
      <c r="L198" s="79"/>
    </row>
    <row r="199" spans="1:12" x14ac:dyDescent="0.25">
      <c r="A199" s="77"/>
      <c r="B199" s="78"/>
      <c r="C199" s="78"/>
      <c r="D199" s="78"/>
      <c r="E199" s="79"/>
      <c r="F199" s="79"/>
      <c r="G199" s="80"/>
      <c r="H199" s="81"/>
      <c r="I199" s="81"/>
      <c r="J199" s="79"/>
      <c r="K199" s="79"/>
      <c r="L199" s="79"/>
    </row>
    <row r="200" spans="1:12" x14ac:dyDescent="0.25">
      <c r="A200" s="77"/>
      <c r="B200" s="78"/>
      <c r="C200" s="78"/>
      <c r="D200" s="78"/>
      <c r="E200" s="79"/>
      <c r="F200" s="79"/>
      <c r="G200" s="80"/>
      <c r="H200" s="81"/>
      <c r="I200" s="81"/>
      <c r="J200" s="79"/>
      <c r="K200" s="79"/>
      <c r="L200" s="79"/>
    </row>
    <row r="201" spans="1:12" x14ac:dyDescent="0.25">
      <c r="A201" s="77"/>
      <c r="B201" s="78"/>
      <c r="C201" s="78"/>
      <c r="D201" s="78"/>
      <c r="E201" s="79"/>
      <c r="F201" s="79"/>
      <c r="G201" s="80"/>
      <c r="H201" s="81"/>
      <c r="I201" s="81"/>
      <c r="J201" s="79"/>
      <c r="K201" s="79"/>
      <c r="L201" s="79"/>
    </row>
    <row r="202" spans="1:12" x14ac:dyDescent="0.25">
      <c r="A202" s="77"/>
      <c r="B202" s="78"/>
      <c r="C202" s="78"/>
      <c r="D202" s="78"/>
      <c r="E202" s="79"/>
      <c r="F202" s="79"/>
      <c r="G202" s="80"/>
      <c r="H202" s="81"/>
      <c r="I202" s="81"/>
      <c r="J202" s="79"/>
      <c r="K202" s="79"/>
      <c r="L202" s="79"/>
    </row>
    <row r="203" spans="1:12" x14ac:dyDescent="0.25">
      <c r="A203" s="77"/>
      <c r="B203" s="78"/>
      <c r="C203" s="78"/>
      <c r="D203" s="78"/>
      <c r="E203" s="79"/>
      <c r="F203" s="79"/>
      <c r="G203" s="80"/>
      <c r="H203" s="81"/>
      <c r="I203" s="81"/>
      <c r="J203" s="79"/>
      <c r="K203" s="79"/>
      <c r="L203" s="79"/>
    </row>
    <row r="204" spans="1:12" x14ac:dyDescent="0.25">
      <c r="A204" s="77"/>
      <c r="B204" s="78"/>
      <c r="C204" s="78"/>
      <c r="D204" s="78"/>
      <c r="E204" s="79"/>
      <c r="F204" s="79"/>
      <c r="G204" s="80"/>
      <c r="H204" s="81"/>
      <c r="I204" s="81"/>
      <c r="J204" s="79"/>
      <c r="K204" s="79"/>
      <c r="L204" s="79"/>
    </row>
    <row r="205" spans="1:12" x14ac:dyDescent="0.25">
      <c r="A205" s="77"/>
      <c r="B205" s="78"/>
      <c r="C205" s="78"/>
      <c r="D205" s="78"/>
      <c r="E205" s="79"/>
      <c r="F205" s="79"/>
      <c r="G205" s="80"/>
      <c r="H205" s="81"/>
      <c r="I205" s="81"/>
      <c r="J205" s="79"/>
      <c r="K205" s="79"/>
      <c r="L205" s="79"/>
    </row>
    <row r="206" spans="1:12" x14ac:dyDescent="0.25">
      <c r="A206" s="77"/>
      <c r="B206" s="78"/>
      <c r="C206" s="78"/>
      <c r="D206" s="78"/>
      <c r="E206" s="79"/>
      <c r="F206" s="79"/>
      <c r="G206" s="80"/>
      <c r="H206" s="81"/>
      <c r="I206" s="81"/>
      <c r="J206" s="79"/>
      <c r="K206" s="79"/>
      <c r="L206" s="79"/>
    </row>
    <row r="207" spans="1:12" x14ac:dyDescent="0.25">
      <c r="A207" s="77"/>
      <c r="B207" s="78"/>
      <c r="C207" s="78"/>
      <c r="D207" s="78"/>
      <c r="E207" s="79"/>
      <c r="F207" s="79"/>
      <c r="G207" s="80"/>
      <c r="H207" s="81"/>
      <c r="I207" s="81"/>
      <c r="J207" s="79"/>
      <c r="K207" s="79"/>
      <c r="L207" s="79"/>
    </row>
    <row r="208" spans="1:12" x14ac:dyDescent="0.25">
      <c r="A208" s="77"/>
      <c r="B208" s="78"/>
      <c r="C208" s="78"/>
      <c r="D208" s="78"/>
      <c r="E208" s="79"/>
      <c r="F208" s="79"/>
      <c r="G208" s="80"/>
      <c r="H208" s="81"/>
      <c r="I208" s="81"/>
      <c r="J208" s="79"/>
      <c r="K208" s="79"/>
      <c r="L208" s="79"/>
    </row>
    <row r="209" spans="1:12" x14ac:dyDescent="0.25">
      <c r="A209" s="77"/>
      <c r="B209" s="78"/>
      <c r="C209" s="78"/>
      <c r="D209" s="78"/>
      <c r="E209" s="79"/>
      <c r="F209" s="79"/>
      <c r="G209" s="80"/>
      <c r="H209" s="81"/>
      <c r="I209" s="81"/>
      <c r="J209" s="79"/>
      <c r="K209" s="79"/>
      <c r="L209" s="79"/>
    </row>
    <row r="210" spans="1:12" x14ac:dyDescent="0.25">
      <c r="A210" s="77"/>
      <c r="B210" s="78"/>
      <c r="C210" s="78"/>
      <c r="D210" s="78"/>
      <c r="E210" s="79"/>
      <c r="F210" s="79"/>
      <c r="G210" s="80"/>
      <c r="H210" s="81"/>
      <c r="I210" s="81"/>
      <c r="J210" s="79"/>
      <c r="K210" s="79"/>
      <c r="L210" s="79"/>
    </row>
    <row r="211" spans="1:12" x14ac:dyDescent="0.25">
      <c r="A211" s="77"/>
      <c r="B211" s="78"/>
      <c r="C211" s="78"/>
      <c r="D211" s="78"/>
      <c r="E211" s="79"/>
      <c r="F211" s="79"/>
      <c r="G211" s="80"/>
      <c r="H211" s="81"/>
      <c r="I211" s="81"/>
      <c r="J211" s="79"/>
      <c r="K211" s="79"/>
      <c r="L211" s="79"/>
    </row>
    <row r="212" spans="1:12" x14ac:dyDescent="0.25">
      <c r="A212" s="77"/>
      <c r="B212" s="78"/>
      <c r="C212" s="78"/>
      <c r="D212" s="78"/>
      <c r="E212" s="79"/>
      <c r="F212" s="79"/>
      <c r="G212" s="80"/>
      <c r="H212" s="81"/>
      <c r="I212" s="81"/>
      <c r="J212" s="79"/>
      <c r="K212" s="79"/>
      <c r="L212" s="79"/>
    </row>
    <row r="213" spans="1:12" x14ac:dyDescent="0.25">
      <c r="A213" s="77"/>
      <c r="B213" s="78"/>
      <c r="C213" s="78"/>
      <c r="D213" s="78"/>
      <c r="E213" s="79"/>
      <c r="F213" s="79"/>
      <c r="G213" s="80"/>
      <c r="H213" s="81"/>
      <c r="I213" s="81"/>
      <c r="J213" s="79"/>
      <c r="K213" s="79"/>
      <c r="L213" s="79"/>
    </row>
    <row r="214" spans="1:12" x14ac:dyDescent="0.25">
      <c r="A214" s="77"/>
      <c r="B214" s="78"/>
      <c r="C214" s="78"/>
      <c r="D214" s="78"/>
      <c r="E214" s="79"/>
      <c r="F214" s="79"/>
      <c r="G214" s="80"/>
      <c r="H214" s="81"/>
      <c r="I214" s="81"/>
      <c r="J214" s="79"/>
      <c r="K214" s="79"/>
      <c r="L214" s="79"/>
    </row>
    <row r="215" spans="1:12" x14ac:dyDescent="0.25">
      <c r="A215" s="77"/>
      <c r="B215" s="78"/>
      <c r="C215" s="78"/>
      <c r="D215" s="78"/>
      <c r="E215" s="79"/>
      <c r="F215" s="79"/>
      <c r="G215" s="80"/>
      <c r="H215" s="81"/>
      <c r="I215" s="81"/>
      <c r="J215" s="79"/>
      <c r="K215" s="79"/>
      <c r="L215" s="79"/>
    </row>
    <row r="216" spans="1:12" x14ac:dyDescent="0.25">
      <c r="A216" s="77"/>
      <c r="B216" s="78"/>
      <c r="C216" s="78"/>
      <c r="D216" s="78"/>
      <c r="E216" s="79"/>
      <c r="F216" s="79"/>
      <c r="G216" s="80"/>
      <c r="H216" s="81"/>
      <c r="I216" s="81"/>
      <c r="J216" s="79"/>
      <c r="K216" s="79"/>
      <c r="L216" s="79"/>
    </row>
    <row r="217" spans="1:12" x14ac:dyDescent="0.25">
      <c r="A217" s="77"/>
      <c r="B217" s="78"/>
      <c r="C217" s="78"/>
      <c r="D217" s="78"/>
      <c r="E217" s="79"/>
      <c r="F217" s="79"/>
      <c r="G217" s="80"/>
      <c r="H217" s="81"/>
      <c r="I217" s="81"/>
      <c r="J217" s="79"/>
      <c r="K217" s="79"/>
      <c r="L217" s="79"/>
    </row>
    <row r="218" spans="1:12" x14ac:dyDescent="0.25">
      <c r="A218" s="77"/>
      <c r="B218" s="78"/>
      <c r="C218" s="78"/>
      <c r="D218" s="78"/>
      <c r="E218" s="79"/>
      <c r="F218" s="79"/>
      <c r="G218" s="80"/>
      <c r="H218" s="81"/>
      <c r="I218" s="81"/>
      <c r="J218" s="79"/>
      <c r="K218" s="79"/>
      <c r="L218" s="79"/>
    </row>
    <row r="219" spans="1:12" x14ac:dyDescent="0.25">
      <c r="A219" s="77"/>
      <c r="B219" s="78"/>
      <c r="C219" s="78"/>
      <c r="D219" s="78"/>
      <c r="E219" s="79"/>
      <c r="F219" s="79"/>
      <c r="G219" s="80"/>
      <c r="H219" s="81"/>
      <c r="I219" s="81"/>
      <c r="J219" s="79"/>
      <c r="K219" s="79"/>
      <c r="L219" s="79"/>
    </row>
    <row r="220" spans="1:12" x14ac:dyDescent="0.25">
      <c r="A220" s="77"/>
      <c r="B220" s="78"/>
      <c r="C220" s="78"/>
      <c r="D220" s="78"/>
      <c r="E220" s="79"/>
      <c r="F220" s="79"/>
      <c r="G220" s="80"/>
      <c r="H220" s="81"/>
      <c r="I220" s="81"/>
      <c r="J220" s="79"/>
      <c r="K220" s="79"/>
      <c r="L220" s="79"/>
    </row>
    <row r="221" spans="1:12" x14ac:dyDescent="0.25">
      <c r="A221" s="77"/>
      <c r="B221" s="78"/>
      <c r="C221" s="78"/>
      <c r="D221" s="78"/>
      <c r="E221" s="79"/>
      <c r="F221" s="79"/>
      <c r="G221" s="80"/>
      <c r="H221" s="81"/>
      <c r="I221" s="81"/>
      <c r="J221" s="79"/>
      <c r="K221" s="79"/>
      <c r="L221" s="79"/>
    </row>
    <row r="222" spans="1:12" x14ac:dyDescent="0.25">
      <c r="A222" s="77"/>
      <c r="B222" s="78"/>
      <c r="C222" s="78"/>
      <c r="D222" s="78"/>
      <c r="E222" s="79"/>
      <c r="F222" s="79"/>
      <c r="G222" s="80"/>
      <c r="H222" s="81"/>
      <c r="I222" s="81"/>
      <c r="J222" s="79"/>
      <c r="K222" s="79"/>
      <c r="L222" s="79"/>
    </row>
    <row r="223" spans="1:12" x14ac:dyDescent="0.25">
      <c r="A223" s="77"/>
      <c r="B223" s="78"/>
      <c r="C223" s="78"/>
      <c r="D223" s="78"/>
      <c r="E223" s="79"/>
      <c r="F223" s="79"/>
      <c r="G223" s="80"/>
      <c r="H223" s="81"/>
      <c r="I223" s="81"/>
      <c r="J223" s="79"/>
      <c r="K223" s="79"/>
      <c r="L223" s="79"/>
    </row>
    <row r="224" spans="1:12" x14ac:dyDescent="0.25">
      <c r="A224" s="77"/>
      <c r="B224" s="78"/>
      <c r="C224" s="78"/>
      <c r="D224" s="78"/>
      <c r="E224" s="79"/>
      <c r="F224" s="79"/>
      <c r="G224" s="80"/>
      <c r="H224" s="81"/>
      <c r="I224" s="81"/>
      <c r="J224" s="79"/>
      <c r="K224" s="79"/>
      <c r="L224" s="79"/>
    </row>
    <row r="225" spans="1:12" x14ac:dyDescent="0.25">
      <c r="A225" s="77"/>
      <c r="B225" s="78"/>
      <c r="C225" s="78"/>
      <c r="D225" s="78"/>
      <c r="E225" s="79"/>
      <c r="F225" s="79"/>
      <c r="G225" s="80"/>
      <c r="H225" s="81"/>
      <c r="I225" s="81"/>
      <c r="J225" s="79"/>
      <c r="K225" s="79"/>
      <c r="L225" s="79"/>
    </row>
    <row r="226" spans="1:12" x14ac:dyDescent="0.25">
      <c r="A226" s="77"/>
      <c r="B226" s="78"/>
      <c r="C226" s="78"/>
      <c r="D226" s="78"/>
      <c r="E226" s="79"/>
      <c r="F226" s="79"/>
      <c r="G226" s="80"/>
      <c r="H226" s="81"/>
      <c r="I226" s="81"/>
      <c r="J226" s="79"/>
      <c r="K226" s="79"/>
      <c r="L226" s="79"/>
    </row>
    <row r="227" spans="1:12" x14ac:dyDescent="0.25">
      <c r="A227" s="77"/>
      <c r="B227" s="78"/>
      <c r="C227" s="78"/>
      <c r="D227" s="78"/>
      <c r="E227" s="79"/>
      <c r="F227" s="79"/>
      <c r="G227" s="80"/>
      <c r="H227" s="81"/>
      <c r="I227" s="81"/>
      <c r="J227" s="79"/>
      <c r="K227" s="79"/>
      <c r="L227" s="79"/>
    </row>
    <row r="228" spans="1:12" x14ac:dyDescent="0.25">
      <c r="A228" s="77"/>
      <c r="B228" s="78"/>
      <c r="C228" s="78"/>
      <c r="D228" s="78"/>
      <c r="E228" s="79"/>
      <c r="F228" s="79"/>
      <c r="G228" s="80"/>
      <c r="H228" s="81"/>
      <c r="I228" s="81"/>
      <c r="J228" s="79"/>
      <c r="K228" s="79"/>
      <c r="L228" s="79"/>
    </row>
    <row r="229" spans="1:12" x14ac:dyDescent="0.25">
      <c r="A229" s="77"/>
      <c r="B229" s="78"/>
      <c r="C229" s="78"/>
      <c r="D229" s="78"/>
      <c r="E229" s="79"/>
      <c r="F229" s="79"/>
      <c r="G229" s="80"/>
      <c r="H229" s="81"/>
      <c r="I229" s="81"/>
      <c r="J229" s="79"/>
      <c r="K229" s="79"/>
      <c r="L229" s="79"/>
    </row>
    <row r="230" spans="1:12" x14ac:dyDescent="0.25">
      <c r="A230" s="77"/>
      <c r="B230" s="78"/>
      <c r="C230" s="78"/>
      <c r="D230" s="78"/>
      <c r="E230" s="79"/>
      <c r="F230" s="79"/>
      <c r="G230" s="80"/>
      <c r="H230" s="81"/>
      <c r="I230" s="81"/>
      <c r="J230" s="79"/>
      <c r="K230" s="79"/>
      <c r="L230" s="79"/>
    </row>
    <row r="231" spans="1:12" x14ac:dyDescent="0.25">
      <c r="A231" s="77"/>
      <c r="B231" s="78"/>
      <c r="C231" s="78"/>
      <c r="D231" s="78"/>
      <c r="E231" s="79"/>
      <c r="F231" s="79"/>
      <c r="G231" s="80"/>
      <c r="H231" s="81"/>
      <c r="I231" s="81"/>
      <c r="J231" s="79"/>
      <c r="K231" s="79"/>
      <c r="L231" s="79"/>
    </row>
    <row r="232" spans="1:12" x14ac:dyDescent="0.25">
      <c r="A232" s="77"/>
      <c r="B232" s="78"/>
      <c r="C232" s="78"/>
      <c r="D232" s="78"/>
      <c r="E232" s="79"/>
      <c r="F232" s="79"/>
      <c r="G232" s="80"/>
      <c r="H232" s="81"/>
      <c r="I232" s="81"/>
      <c r="J232" s="79"/>
      <c r="K232" s="79"/>
      <c r="L232" s="79"/>
    </row>
    <row r="233" spans="1:12" x14ac:dyDescent="0.25">
      <c r="A233" s="77"/>
      <c r="B233" s="78"/>
      <c r="C233" s="78"/>
      <c r="D233" s="78"/>
      <c r="E233" s="79"/>
      <c r="F233" s="79"/>
      <c r="G233" s="80"/>
      <c r="H233" s="81"/>
      <c r="I233" s="81"/>
      <c r="J233" s="79"/>
      <c r="K233" s="79"/>
      <c r="L233" s="79"/>
    </row>
    <row r="234" spans="1:12" x14ac:dyDescent="0.25">
      <c r="A234" s="77"/>
      <c r="B234" s="78"/>
      <c r="C234" s="78"/>
      <c r="D234" s="78"/>
      <c r="E234" s="79"/>
      <c r="F234" s="79"/>
      <c r="G234" s="80"/>
      <c r="H234" s="81"/>
      <c r="I234" s="81"/>
      <c r="J234" s="79"/>
      <c r="K234" s="79"/>
      <c r="L234" s="79"/>
    </row>
    <row r="235" spans="1:12" x14ac:dyDescent="0.25">
      <c r="A235" s="77"/>
      <c r="B235" s="78"/>
      <c r="C235" s="78"/>
      <c r="D235" s="78"/>
      <c r="E235" s="79"/>
      <c r="F235" s="79"/>
      <c r="G235" s="80"/>
      <c r="H235" s="81"/>
      <c r="I235" s="81"/>
      <c r="J235" s="79"/>
      <c r="K235" s="79"/>
      <c r="L235" s="79"/>
    </row>
    <row r="236" spans="1:12" x14ac:dyDescent="0.25">
      <c r="A236" s="77"/>
      <c r="B236" s="78"/>
      <c r="C236" s="78"/>
      <c r="D236" s="78"/>
      <c r="E236" s="79"/>
      <c r="F236" s="79"/>
      <c r="G236" s="80"/>
      <c r="H236" s="81"/>
      <c r="I236" s="81"/>
      <c r="J236" s="79"/>
      <c r="K236" s="79"/>
      <c r="L236" s="79"/>
    </row>
    <row r="237" spans="1:12" x14ac:dyDescent="0.25">
      <c r="A237" s="77"/>
      <c r="B237" s="78"/>
      <c r="C237" s="78"/>
      <c r="D237" s="78"/>
      <c r="E237" s="79"/>
      <c r="F237" s="79"/>
      <c r="G237" s="80"/>
      <c r="H237" s="81"/>
      <c r="I237" s="81"/>
      <c r="J237" s="79"/>
      <c r="K237" s="79"/>
      <c r="L237" s="79"/>
    </row>
    <row r="238" spans="1:12" x14ac:dyDescent="0.25">
      <c r="A238" s="77"/>
      <c r="B238" s="78"/>
      <c r="C238" s="78"/>
      <c r="D238" s="78"/>
      <c r="E238" s="79"/>
      <c r="F238" s="79"/>
      <c r="G238" s="80"/>
      <c r="H238" s="81"/>
      <c r="I238" s="81"/>
      <c r="J238" s="79"/>
      <c r="K238" s="79"/>
      <c r="L238" s="79"/>
    </row>
    <row r="239" spans="1:12" x14ac:dyDescent="0.25">
      <c r="A239" s="77"/>
      <c r="B239" s="78"/>
      <c r="C239" s="78"/>
      <c r="D239" s="78"/>
      <c r="E239" s="79"/>
      <c r="F239" s="79"/>
      <c r="G239" s="80"/>
      <c r="H239" s="81"/>
      <c r="I239" s="81"/>
      <c r="J239" s="79"/>
      <c r="K239" s="79"/>
      <c r="L239" s="79"/>
    </row>
    <row r="240" spans="1:12" x14ac:dyDescent="0.25">
      <c r="A240" s="77"/>
      <c r="B240" s="78"/>
      <c r="C240" s="78"/>
      <c r="D240" s="78"/>
      <c r="E240" s="79"/>
      <c r="F240" s="79"/>
      <c r="G240" s="80"/>
      <c r="H240" s="81"/>
      <c r="I240" s="81"/>
      <c r="J240" s="79"/>
      <c r="K240" s="79"/>
      <c r="L240" s="79"/>
    </row>
    <row r="241" spans="1:12" x14ac:dyDescent="0.25">
      <c r="A241" s="77"/>
      <c r="B241" s="78"/>
      <c r="C241" s="78"/>
      <c r="D241" s="78"/>
      <c r="E241" s="79"/>
      <c r="F241" s="79"/>
      <c r="G241" s="80"/>
      <c r="H241" s="81"/>
      <c r="I241" s="81"/>
      <c r="J241" s="79"/>
      <c r="K241" s="79"/>
      <c r="L241" s="79"/>
    </row>
    <row r="242" spans="1:12" x14ac:dyDescent="0.25">
      <c r="A242" s="77"/>
      <c r="B242" s="78"/>
      <c r="C242" s="78"/>
      <c r="D242" s="78"/>
      <c r="E242" s="79"/>
      <c r="F242" s="79"/>
      <c r="G242" s="80"/>
      <c r="H242" s="81"/>
      <c r="I242" s="81"/>
      <c r="J242" s="79"/>
      <c r="K242" s="79"/>
      <c r="L242" s="79"/>
    </row>
    <row r="243" spans="1:12" x14ac:dyDescent="0.25">
      <c r="A243" s="77"/>
      <c r="B243" s="78"/>
      <c r="C243" s="78"/>
      <c r="D243" s="78"/>
      <c r="E243" s="79"/>
      <c r="F243" s="79"/>
      <c r="G243" s="80"/>
      <c r="H243" s="81"/>
      <c r="I243" s="81"/>
      <c r="J243" s="79"/>
      <c r="K243" s="79"/>
      <c r="L243" s="79"/>
    </row>
    <row r="244" spans="1:12" x14ac:dyDescent="0.25">
      <c r="A244" s="77"/>
      <c r="B244" s="78"/>
      <c r="C244" s="78"/>
      <c r="D244" s="78"/>
      <c r="E244" s="79"/>
      <c r="F244" s="79"/>
      <c r="G244" s="80"/>
      <c r="H244" s="81"/>
      <c r="I244" s="81"/>
      <c r="J244" s="79"/>
      <c r="K244" s="79"/>
      <c r="L244" s="79"/>
    </row>
    <row r="245" spans="1:12" x14ac:dyDescent="0.25">
      <c r="A245" s="77"/>
      <c r="B245" s="78"/>
      <c r="C245" s="78"/>
      <c r="D245" s="78"/>
      <c r="E245" s="79"/>
      <c r="F245" s="79"/>
      <c r="G245" s="80"/>
      <c r="H245" s="81"/>
      <c r="I245" s="81"/>
      <c r="J245" s="79"/>
      <c r="K245" s="79"/>
      <c r="L245" s="79"/>
    </row>
    <row r="246" spans="1:12" x14ac:dyDescent="0.25">
      <c r="A246" s="77"/>
      <c r="B246" s="78"/>
      <c r="C246" s="78"/>
      <c r="D246" s="78"/>
      <c r="E246" s="79"/>
      <c r="F246" s="79"/>
      <c r="G246" s="80"/>
      <c r="H246" s="81"/>
      <c r="I246" s="81"/>
      <c r="J246" s="79"/>
      <c r="K246" s="79"/>
      <c r="L246" s="79"/>
    </row>
    <row r="247" spans="1:12" x14ac:dyDescent="0.25">
      <c r="A247" s="77"/>
      <c r="B247" s="78"/>
      <c r="C247" s="78"/>
      <c r="D247" s="78"/>
      <c r="E247" s="79"/>
      <c r="F247" s="79"/>
      <c r="G247" s="80"/>
      <c r="H247" s="81"/>
      <c r="I247" s="81"/>
      <c r="J247" s="79"/>
      <c r="K247" s="79"/>
      <c r="L247" s="79"/>
    </row>
    <row r="248" spans="1:12" x14ac:dyDescent="0.25">
      <c r="A248" s="77"/>
      <c r="B248" s="78"/>
      <c r="C248" s="78"/>
      <c r="D248" s="78"/>
      <c r="E248" s="79"/>
      <c r="F248" s="79"/>
      <c r="G248" s="80"/>
      <c r="H248" s="81"/>
      <c r="I248" s="81"/>
      <c r="J248" s="79"/>
      <c r="K248" s="79"/>
      <c r="L248" s="79"/>
    </row>
    <row r="249" spans="1:12" x14ac:dyDescent="0.25">
      <c r="A249" s="77"/>
      <c r="B249" s="78"/>
      <c r="C249" s="78"/>
      <c r="D249" s="78"/>
      <c r="E249" s="79"/>
      <c r="F249" s="79"/>
      <c r="G249" s="80"/>
      <c r="H249" s="81"/>
      <c r="I249" s="81"/>
      <c r="J249" s="79"/>
      <c r="K249" s="79"/>
      <c r="L249" s="79"/>
    </row>
    <row r="250" spans="1:12" x14ac:dyDescent="0.25">
      <c r="A250" s="77"/>
      <c r="B250" s="78"/>
      <c r="C250" s="78"/>
      <c r="D250" s="78"/>
      <c r="E250" s="79"/>
      <c r="F250" s="79"/>
      <c r="G250" s="80"/>
      <c r="H250" s="81"/>
      <c r="I250" s="81"/>
      <c r="J250" s="79"/>
      <c r="K250" s="79"/>
      <c r="L250" s="79"/>
    </row>
    <row r="251" spans="1:12" x14ac:dyDescent="0.25">
      <c r="A251" s="77"/>
      <c r="B251" s="78"/>
      <c r="C251" s="78"/>
      <c r="D251" s="78"/>
      <c r="E251" s="79"/>
      <c r="F251" s="79"/>
      <c r="G251" s="80"/>
      <c r="H251" s="81"/>
      <c r="I251" s="81"/>
      <c r="J251" s="79"/>
      <c r="K251" s="79"/>
      <c r="L251" s="79"/>
    </row>
    <row r="252" spans="1:12" x14ac:dyDescent="0.25">
      <c r="A252" s="77"/>
      <c r="B252" s="78"/>
      <c r="C252" s="78"/>
      <c r="D252" s="78"/>
      <c r="E252" s="79"/>
      <c r="F252" s="79"/>
      <c r="G252" s="80"/>
      <c r="H252" s="81"/>
      <c r="I252" s="81"/>
      <c r="J252" s="79"/>
      <c r="K252" s="79"/>
      <c r="L252" s="79"/>
    </row>
    <row r="253" spans="1:12" x14ac:dyDescent="0.25">
      <c r="A253" s="77"/>
      <c r="B253" s="78"/>
      <c r="C253" s="78"/>
      <c r="D253" s="78"/>
      <c r="E253" s="79"/>
      <c r="F253" s="79"/>
      <c r="G253" s="80"/>
      <c r="H253" s="81"/>
      <c r="I253" s="81"/>
      <c r="J253" s="79"/>
      <c r="K253" s="79"/>
      <c r="L253" s="79"/>
    </row>
    <row r="254" spans="1:12" x14ac:dyDescent="0.25">
      <c r="A254" s="77"/>
      <c r="B254" s="78"/>
      <c r="C254" s="78"/>
      <c r="D254" s="78"/>
      <c r="E254" s="79"/>
      <c r="F254" s="79"/>
      <c r="G254" s="80"/>
      <c r="H254" s="81"/>
      <c r="I254" s="81"/>
      <c r="J254" s="79"/>
      <c r="K254" s="79"/>
      <c r="L254" s="79"/>
    </row>
    <row r="255" spans="1:12" x14ac:dyDescent="0.25">
      <c r="A255" s="77"/>
      <c r="B255" s="78"/>
      <c r="C255" s="78"/>
      <c r="D255" s="78"/>
      <c r="E255" s="79"/>
      <c r="F255" s="79"/>
      <c r="G255" s="80"/>
      <c r="H255" s="81"/>
      <c r="I255" s="81"/>
      <c r="J255" s="79"/>
      <c r="K255" s="79"/>
      <c r="L255" s="79"/>
    </row>
    <row r="256" spans="1:12" x14ac:dyDescent="0.25">
      <c r="A256" s="77"/>
      <c r="B256" s="78"/>
      <c r="C256" s="78"/>
      <c r="D256" s="78"/>
      <c r="E256" s="79"/>
      <c r="F256" s="79"/>
      <c r="G256" s="80"/>
      <c r="H256" s="81"/>
      <c r="I256" s="81"/>
      <c r="J256" s="79"/>
      <c r="K256" s="79"/>
      <c r="L256" s="79"/>
    </row>
    <row r="257" spans="1:12" x14ac:dyDescent="0.25">
      <c r="A257" s="77"/>
      <c r="B257" s="78"/>
      <c r="C257" s="78"/>
      <c r="D257" s="78"/>
      <c r="E257" s="79"/>
      <c r="F257" s="79"/>
      <c r="G257" s="80"/>
      <c r="H257" s="81"/>
      <c r="I257" s="81"/>
      <c r="J257" s="79"/>
      <c r="K257" s="79"/>
      <c r="L257" s="79"/>
    </row>
    <row r="258" spans="1:12" x14ac:dyDescent="0.25">
      <c r="A258" s="77"/>
      <c r="B258" s="78"/>
      <c r="C258" s="78"/>
      <c r="D258" s="78"/>
      <c r="E258" s="79"/>
      <c r="F258" s="79"/>
      <c r="G258" s="80"/>
      <c r="H258" s="81"/>
      <c r="I258" s="81"/>
      <c r="J258" s="79"/>
      <c r="K258" s="79"/>
      <c r="L258" s="79"/>
    </row>
    <row r="259" spans="1:12" x14ac:dyDescent="0.25">
      <c r="A259" s="77"/>
      <c r="B259" s="78"/>
      <c r="C259" s="78"/>
      <c r="D259" s="78"/>
      <c r="E259" s="79"/>
      <c r="F259" s="79"/>
      <c r="G259" s="80"/>
      <c r="H259" s="81"/>
      <c r="I259" s="81"/>
      <c r="J259" s="79"/>
      <c r="K259" s="79"/>
      <c r="L259" s="79"/>
    </row>
    <row r="260" spans="1:12" x14ac:dyDescent="0.25">
      <c r="A260" s="77"/>
      <c r="B260" s="78"/>
      <c r="C260" s="78"/>
      <c r="D260" s="78"/>
      <c r="E260" s="79"/>
      <c r="F260" s="79"/>
      <c r="G260" s="80"/>
      <c r="H260" s="81"/>
      <c r="I260" s="81"/>
      <c r="J260" s="79"/>
      <c r="K260" s="79"/>
      <c r="L260" s="79"/>
    </row>
    <row r="261" spans="1:12" x14ac:dyDescent="0.25">
      <c r="A261" s="77"/>
      <c r="B261" s="78"/>
      <c r="C261" s="78"/>
      <c r="D261" s="78"/>
      <c r="E261" s="79"/>
      <c r="F261" s="79"/>
      <c r="G261" s="80"/>
      <c r="H261" s="81"/>
      <c r="I261" s="81"/>
      <c r="J261" s="79"/>
      <c r="K261" s="79"/>
      <c r="L261" s="79"/>
    </row>
    <row r="262" spans="1:12" x14ac:dyDescent="0.25">
      <c r="A262" s="77"/>
      <c r="B262" s="78"/>
      <c r="C262" s="78"/>
      <c r="D262" s="78"/>
      <c r="E262" s="79"/>
      <c r="F262" s="79"/>
      <c r="G262" s="80"/>
      <c r="H262" s="81"/>
      <c r="I262" s="81"/>
      <c r="J262" s="79"/>
      <c r="K262" s="79"/>
      <c r="L262" s="79"/>
    </row>
    <row r="263" spans="1:12" x14ac:dyDescent="0.25">
      <c r="A263" s="77"/>
      <c r="B263" s="78"/>
      <c r="C263" s="78"/>
      <c r="D263" s="78"/>
      <c r="E263" s="79"/>
      <c r="F263" s="79"/>
      <c r="G263" s="80"/>
      <c r="H263" s="81"/>
      <c r="I263" s="81"/>
      <c r="J263" s="79"/>
      <c r="K263" s="79"/>
      <c r="L263" s="79"/>
    </row>
    <row r="264" spans="1:12" x14ac:dyDescent="0.25">
      <c r="A264" s="77"/>
      <c r="B264" s="78"/>
      <c r="C264" s="78"/>
      <c r="D264" s="78"/>
      <c r="E264" s="79"/>
      <c r="F264" s="79"/>
      <c r="G264" s="80"/>
      <c r="H264" s="81"/>
      <c r="I264" s="81"/>
      <c r="J264" s="79"/>
      <c r="K264" s="79"/>
      <c r="L264" s="79"/>
    </row>
    <row r="265" spans="1:12" x14ac:dyDescent="0.25">
      <c r="A265" s="77"/>
      <c r="B265" s="78"/>
      <c r="C265" s="78"/>
      <c r="D265" s="78"/>
      <c r="E265" s="79"/>
      <c r="F265" s="79"/>
      <c r="G265" s="80"/>
      <c r="H265" s="81"/>
      <c r="I265" s="81"/>
      <c r="J265" s="79"/>
      <c r="K265" s="79"/>
      <c r="L265" s="79"/>
    </row>
    <row r="266" spans="1:12" x14ac:dyDescent="0.25">
      <c r="A266" s="77"/>
      <c r="B266" s="78"/>
      <c r="C266" s="78"/>
      <c r="D266" s="78"/>
      <c r="E266" s="79"/>
      <c r="F266" s="79"/>
      <c r="G266" s="80"/>
      <c r="H266" s="81"/>
      <c r="I266" s="81"/>
      <c r="J266" s="79"/>
      <c r="K266" s="79"/>
      <c r="L266" s="79"/>
    </row>
    <row r="267" spans="1:12" x14ac:dyDescent="0.25">
      <c r="A267" s="77"/>
      <c r="B267" s="78"/>
      <c r="C267" s="78"/>
      <c r="D267" s="78"/>
      <c r="E267" s="79"/>
      <c r="F267" s="79"/>
      <c r="G267" s="80"/>
      <c r="H267" s="81"/>
      <c r="I267" s="81"/>
      <c r="J267" s="79"/>
      <c r="K267" s="79"/>
      <c r="L267" s="79"/>
    </row>
    <row r="268" spans="1:12" x14ac:dyDescent="0.25">
      <c r="A268" s="77"/>
      <c r="B268" s="78"/>
      <c r="C268" s="78"/>
      <c r="D268" s="78"/>
      <c r="E268" s="79"/>
      <c r="F268" s="79"/>
      <c r="G268" s="80"/>
      <c r="H268" s="81"/>
      <c r="I268" s="81"/>
      <c r="J268" s="79"/>
      <c r="K268" s="79"/>
      <c r="L268" s="79"/>
    </row>
    <row r="269" spans="1:12" x14ac:dyDescent="0.25">
      <c r="A269" s="77"/>
      <c r="B269" s="78"/>
      <c r="C269" s="78"/>
      <c r="D269" s="78"/>
      <c r="E269" s="79"/>
      <c r="F269" s="79"/>
      <c r="G269" s="80"/>
      <c r="H269" s="81"/>
      <c r="I269" s="81"/>
      <c r="J269" s="79"/>
      <c r="K269" s="79"/>
      <c r="L269" s="79"/>
    </row>
    <row r="270" spans="1:12" x14ac:dyDescent="0.25">
      <c r="A270" s="77"/>
      <c r="B270" s="78"/>
      <c r="C270" s="78"/>
      <c r="D270" s="78"/>
      <c r="E270" s="79"/>
      <c r="F270" s="79"/>
      <c r="G270" s="80"/>
      <c r="H270" s="81"/>
      <c r="I270" s="81"/>
      <c r="J270" s="79"/>
      <c r="K270" s="79"/>
      <c r="L270" s="79"/>
    </row>
    <row r="271" spans="1:12" x14ac:dyDescent="0.25">
      <c r="A271" s="77"/>
      <c r="B271" s="78"/>
      <c r="C271" s="78"/>
      <c r="D271" s="78"/>
      <c r="E271" s="79"/>
      <c r="F271" s="79"/>
      <c r="G271" s="80"/>
      <c r="H271" s="81"/>
      <c r="I271" s="81"/>
      <c r="J271" s="79"/>
      <c r="K271" s="79"/>
      <c r="L271" s="79"/>
    </row>
    <row r="272" spans="1:12" x14ac:dyDescent="0.25">
      <c r="A272" s="77"/>
      <c r="B272" s="78"/>
      <c r="C272" s="78"/>
      <c r="D272" s="78"/>
      <c r="E272" s="79"/>
      <c r="F272" s="79"/>
      <c r="G272" s="80"/>
      <c r="H272" s="81"/>
      <c r="I272" s="81"/>
      <c r="J272" s="79"/>
      <c r="K272" s="79"/>
      <c r="L272" s="79"/>
    </row>
    <row r="273" spans="1:12" x14ac:dyDescent="0.25">
      <c r="A273" s="77"/>
      <c r="B273" s="78"/>
      <c r="C273" s="78"/>
      <c r="D273" s="78"/>
      <c r="E273" s="79"/>
      <c r="F273" s="79"/>
      <c r="G273" s="80"/>
      <c r="H273" s="81"/>
      <c r="I273" s="81"/>
      <c r="J273" s="79"/>
      <c r="K273" s="79"/>
      <c r="L273" s="79"/>
    </row>
    <row r="274" spans="1:12" x14ac:dyDescent="0.25">
      <c r="A274" s="77"/>
      <c r="B274" s="78"/>
      <c r="C274" s="78"/>
      <c r="D274" s="78"/>
      <c r="E274" s="79"/>
      <c r="F274" s="79"/>
      <c r="G274" s="80"/>
      <c r="H274" s="81"/>
      <c r="I274" s="81"/>
      <c r="J274" s="79"/>
      <c r="K274" s="79"/>
      <c r="L274" s="79"/>
    </row>
    <row r="275" spans="1:12" x14ac:dyDescent="0.25">
      <c r="A275" s="77"/>
      <c r="B275" s="78"/>
      <c r="C275" s="78"/>
      <c r="D275" s="78"/>
      <c r="E275" s="79"/>
      <c r="F275" s="79"/>
      <c r="G275" s="80"/>
      <c r="H275" s="81"/>
      <c r="I275" s="81"/>
      <c r="J275" s="79"/>
      <c r="K275" s="79"/>
      <c r="L275" s="79"/>
    </row>
    <row r="276" spans="1:12" x14ac:dyDescent="0.25">
      <c r="A276" s="77"/>
      <c r="B276" s="78"/>
      <c r="C276" s="78"/>
      <c r="D276" s="78"/>
      <c r="E276" s="79"/>
      <c r="F276" s="79"/>
      <c r="G276" s="80"/>
      <c r="H276" s="81"/>
      <c r="I276" s="81"/>
      <c r="J276" s="79"/>
      <c r="K276" s="79"/>
      <c r="L276" s="79"/>
    </row>
    <row r="277" spans="1:12" x14ac:dyDescent="0.25">
      <c r="A277" s="77"/>
      <c r="B277" s="78"/>
      <c r="C277" s="78"/>
      <c r="D277" s="78"/>
      <c r="E277" s="79"/>
      <c r="F277" s="79"/>
      <c r="G277" s="80"/>
      <c r="H277" s="81"/>
      <c r="I277" s="81"/>
      <c r="J277" s="79"/>
      <c r="K277" s="79"/>
      <c r="L277" s="79"/>
    </row>
    <row r="278" spans="1:12" x14ac:dyDescent="0.25">
      <c r="A278" s="77"/>
      <c r="B278" s="78"/>
      <c r="C278" s="78"/>
      <c r="D278" s="78"/>
      <c r="E278" s="79"/>
      <c r="F278" s="79"/>
      <c r="G278" s="80"/>
      <c r="H278" s="81"/>
      <c r="I278" s="81"/>
      <c r="J278" s="79"/>
      <c r="K278" s="79"/>
      <c r="L278" s="79"/>
    </row>
    <row r="279" spans="1:12" x14ac:dyDescent="0.25">
      <c r="A279" s="77"/>
      <c r="B279" s="78"/>
      <c r="C279" s="78"/>
      <c r="D279" s="78"/>
      <c r="E279" s="79"/>
      <c r="F279" s="79"/>
      <c r="G279" s="80"/>
      <c r="H279" s="81"/>
      <c r="I279" s="81"/>
      <c r="J279" s="79"/>
      <c r="K279" s="79"/>
      <c r="L279" s="79"/>
    </row>
    <row r="280" spans="1:12" x14ac:dyDescent="0.25">
      <c r="A280" s="77"/>
      <c r="B280" s="78"/>
      <c r="C280" s="78"/>
      <c r="D280" s="78"/>
      <c r="E280" s="79"/>
      <c r="F280" s="79"/>
      <c r="G280" s="80"/>
      <c r="H280" s="81"/>
      <c r="I280" s="81"/>
      <c r="J280" s="79"/>
      <c r="K280" s="79"/>
      <c r="L280" s="79"/>
    </row>
    <row r="281" spans="1:12" x14ac:dyDescent="0.25">
      <c r="A281" s="77"/>
      <c r="B281" s="78"/>
      <c r="C281" s="78"/>
      <c r="D281" s="78"/>
      <c r="E281" s="79"/>
      <c r="F281" s="79"/>
      <c r="G281" s="80"/>
      <c r="H281" s="81"/>
      <c r="I281" s="81"/>
      <c r="J281" s="79"/>
      <c r="K281" s="79"/>
      <c r="L281" s="79"/>
    </row>
    <row r="282" spans="1:12" x14ac:dyDescent="0.25">
      <c r="A282" s="77"/>
      <c r="B282" s="78"/>
      <c r="C282" s="78"/>
      <c r="D282" s="78"/>
      <c r="E282" s="79"/>
      <c r="F282" s="79"/>
      <c r="G282" s="80"/>
      <c r="H282" s="81"/>
      <c r="I282" s="81"/>
      <c r="J282" s="79"/>
      <c r="K282" s="79"/>
      <c r="L282" s="79"/>
    </row>
    <row r="283" spans="1:12" x14ac:dyDescent="0.25">
      <c r="A283" s="77"/>
      <c r="B283" s="78"/>
      <c r="C283" s="78"/>
      <c r="D283" s="78"/>
      <c r="E283" s="79"/>
      <c r="F283" s="79"/>
      <c r="G283" s="80"/>
      <c r="H283" s="81"/>
      <c r="I283" s="81"/>
      <c r="J283" s="79"/>
      <c r="K283" s="79"/>
      <c r="L283" s="79"/>
    </row>
    <row r="284" spans="1:12" x14ac:dyDescent="0.25">
      <c r="A284" s="77"/>
      <c r="B284" s="78"/>
      <c r="C284" s="78"/>
      <c r="D284" s="78"/>
      <c r="E284" s="79"/>
      <c r="F284" s="79"/>
      <c r="G284" s="80"/>
      <c r="H284" s="81"/>
      <c r="I284" s="81"/>
      <c r="J284" s="79"/>
      <c r="K284" s="79"/>
      <c r="L284" s="79"/>
    </row>
    <row r="285" spans="1:12" x14ac:dyDescent="0.25">
      <c r="A285" s="77"/>
      <c r="B285" s="78"/>
      <c r="C285" s="78"/>
      <c r="D285" s="78"/>
      <c r="E285" s="79"/>
      <c r="F285" s="79"/>
      <c r="G285" s="80"/>
      <c r="H285" s="81"/>
      <c r="I285" s="81"/>
      <c r="J285" s="79"/>
      <c r="K285" s="79"/>
      <c r="L285" s="79"/>
    </row>
    <row r="286" spans="1:12" x14ac:dyDescent="0.25">
      <c r="A286" s="77"/>
      <c r="B286" s="78"/>
      <c r="C286" s="78"/>
      <c r="D286" s="78"/>
      <c r="E286" s="79"/>
      <c r="F286" s="79"/>
      <c r="G286" s="80"/>
      <c r="H286" s="81"/>
      <c r="I286" s="81"/>
      <c r="J286" s="79"/>
      <c r="K286" s="79"/>
      <c r="L286" s="79"/>
    </row>
    <row r="287" spans="1:12" x14ac:dyDescent="0.25">
      <c r="A287" s="77"/>
      <c r="B287" s="78"/>
      <c r="C287" s="78"/>
      <c r="D287" s="78"/>
      <c r="E287" s="79"/>
      <c r="F287" s="79"/>
      <c r="G287" s="80"/>
      <c r="H287" s="81"/>
      <c r="I287" s="81"/>
      <c r="J287" s="79"/>
      <c r="K287" s="79"/>
      <c r="L287" s="79"/>
    </row>
    <row r="288" spans="1:12" x14ac:dyDescent="0.25">
      <c r="A288" s="77"/>
      <c r="B288" s="78"/>
      <c r="C288" s="78"/>
      <c r="D288" s="78"/>
      <c r="E288" s="79"/>
      <c r="F288" s="79"/>
      <c r="G288" s="80"/>
      <c r="H288" s="81"/>
      <c r="I288" s="81"/>
      <c r="J288" s="79"/>
      <c r="K288" s="79"/>
      <c r="L288" s="79"/>
    </row>
    <row r="289" spans="1:12" x14ac:dyDescent="0.25">
      <c r="A289" s="77"/>
      <c r="B289" s="78"/>
      <c r="C289" s="78"/>
      <c r="D289" s="78"/>
      <c r="E289" s="79"/>
      <c r="F289" s="79"/>
      <c r="G289" s="80"/>
      <c r="H289" s="81"/>
      <c r="I289" s="81"/>
      <c r="J289" s="79"/>
      <c r="K289" s="79"/>
      <c r="L289" s="79"/>
    </row>
    <row r="290" spans="1:12" x14ac:dyDescent="0.25">
      <c r="A290" s="77"/>
      <c r="B290" s="78"/>
      <c r="C290" s="78"/>
      <c r="D290" s="78"/>
      <c r="E290" s="79"/>
      <c r="F290" s="79"/>
      <c r="G290" s="80"/>
      <c r="H290" s="81"/>
      <c r="I290" s="81"/>
      <c r="J290" s="79"/>
      <c r="K290" s="79"/>
      <c r="L290" s="79"/>
    </row>
    <row r="291" spans="1:12" x14ac:dyDescent="0.25">
      <c r="A291" s="77"/>
      <c r="B291" s="78"/>
      <c r="C291" s="78"/>
      <c r="D291" s="78"/>
      <c r="E291" s="79"/>
      <c r="F291" s="79"/>
      <c r="G291" s="80"/>
      <c r="H291" s="81"/>
      <c r="I291" s="81"/>
      <c r="J291" s="79"/>
      <c r="K291" s="79"/>
      <c r="L291" s="79"/>
    </row>
    <row r="292" spans="1:12" x14ac:dyDescent="0.25">
      <c r="A292" s="77"/>
      <c r="B292" s="78"/>
      <c r="C292" s="78"/>
      <c r="D292" s="78"/>
      <c r="E292" s="79"/>
      <c r="F292" s="79"/>
      <c r="G292" s="80"/>
      <c r="H292" s="81"/>
      <c r="I292" s="81"/>
      <c r="J292" s="79"/>
      <c r="K292" s="79"/>
      <c r="L292" s="79"/>
    </row>
    <row r="293" spans="1:12" x14ac:dyDescent="0.25">
      <c r="A293" s="77"/>
      <c r="B293" s="78"/>
      <c r="C293" s="78"/>
      <c r="D293" s="78"/>
      <c r="E293" s="79"/>
      <c r="F293" s="79"/>
      <c r="G293" s="80"/>
      <c r="H293" s="81"/>
      <c r="I293" s="81"/>
      <c r="J293" s="79"/>
      <c r="K293" s="79"/>
      <c r="L293" s="79"/>
    </row>
    <row r="294" spans="1:12" x14ac:dyDescent="0.25">
      <c r="A294" s="77"/>
      <c r="B294" s="78"/>
      <c r="C294" s="78"/>
      <c r="D294" s="78"/>
      <c r="E294" s="79"/>
      <c r="F294" s="79"/>
      <c r="G294" s="80"/>
      <c r="H294" s="81"/>
      <c r="I294" s="81"/>
      <c r="J294" s="79"/>
      <c r="K294" s="79"/>
      <c r="L294" s="79"/>
    </row>
    <row r="295" spans="1:12" x14ac:dyDescent="0.25">
      <c r="A295" s="77"/>
      <c r="B295" s="78"/>
      <c r="C295" s="78"/>
      <c r="D295" s="78"/>
      <c r="E295" s="79"/>
      <c r="F295" s="79"/>
      <c r="G295" s="80"/>
      <c r="H295" s="81"/>
      <c r="I295" s="81"/>
      <c r="J295" s="79"/>
      <c r="K295" s="79"/>
      <c r="L295" s="79"/>
    </row>
    <row r="296" spans="1:12" x14ac:dyDescent="0.25">
      <c r="A296" s="77"/>
      <c r="B296" s="78"/>
      <c r="C296" s="78"/>
      <c r="D296" s="78"/>
      <c r="E296" s="79"/>
      <c r="F296" s="79"/>
      <c r="G296" s="80"/>
      <c r="H296" s="81"/>
      <c r="I296" s="81"/>
      <c r="J296" s="79"/>
      <c r="K296" s="79"/>
      <c r="L296" s="79"/>
    </row>
    <row r="297" spans="1:12" x14ac:dyDescent="0.25">
      <c r="A297" s="77"/>
      <c r="B297" s="78"/>
      <c r="C297" s="78"/>
      <c r="D297" s="78"/>
      <c r="E297" s="79"/>
      <c r="F297" s="79"/>
      <c r="G297" s="80"/>
      <c r="H297" s="81"/>
      <c r="I297" s="81"/>
      <c r="J297" s="79"/>
      <c r="K297" s="79"/>
      <c r="L297" s="79"/>
    </row>
    <row r="298" spans="1:12" x14ac:dyDescent="0.25">
      <c r="A298" s="77"/>
      <c r="B298" s="78"/>
      <c r="C298" s="78"/>
      <c r="D298" s="78"/>
      <c r="E298" s="79"/>
      <c r="F298" s="79"/>
      <c r="G298" s="80"/>
      <c r="H298" s="81"/>
      <c r="I298" s="81"/>
      <c r="J298" s="79"/>
      <c r="K298" s="79"/>
      <c r="L298" s="79"/>
    </row>
    <row r="299" spans="1:12" x14ac:dyDescent="0.25">
      <c r="A299" s="77"/>
      <c r="B299" s="78"/>
      <c r="C299" s="78"/>
      <c r="D299" s="78"/>
      <c r="E299" s="79"/>
      <c r="F299" s="79"/>
      <c r="G299" s="80"/>
      <c r="H299" s="81"/>
      <c r="I299" s="81"/>
      <c r="J299" s="79"/>
      <c r="K299" s="79"/>
      <c r="L299" s="79"/>
    </row>
    <row r="300" spans="1:12" x14ac:dyDescent="0.25">
      <c r="A300" s="77"/>
      <c r="B300" s="78"/>
      <c r="C300" s="78"/>
      <c r="D300" s="78"/>
      <c r="E300" s="79"/>
      <c r="F300" s="79"/>
      <c r="G300" s="80"/>
      <c r="H300" s="81"/>
      <c r="I300" s="81"/>
      <c r="J300" s="79"/>
      <c r="K300" s="79"/>
      <c r="L300" s="79"/>
    </row>
    <row r="301" spans="1:12" x14ac:dyDescent="0.25">
      <c r="A301" s="77"/>
      <c r="B301" s="78"/>
      <c r="C301" s="78"/>
      <c r="D301" s="78"/>
      <c r="E301" s="79"/>
      <c r="F301" s="79"/>
      <c r="G301" s="80"/>
      <c r="H301" s="81"/>
      <c r="I301" s="81"/>
      <c r="J301" s="79"/>
      <c r="K301" s="79"/>
      <c r="L301" s="79"/>
    </row>
    <row r="302" spans="1:12" x14ac:dyDescent="0.25">
      <c r="A302" s="77"/>
      <c r="B302" s="78"/>
      <c r="C302" s="78"/>
      <c r="D302" s="78"/>
      <c r="E302" s="79"/>
      <c r="F302" s="79"/>
      <c r="G302" s="80"/>
      <c r="H302" s="81"/>
      <c r="I302" s="81"/>
      <c r="J302" s="79"/>
      <c r="K302" s="79"/>
      <c r="L302" s="79"/>
    </row>
    <row r="303" spans="1:12" x14ac:dyDescent="0.25">
      <c r="A303" s="77"/>
      <c r="B303" s="78"/>
      <c r="C303" s="78"/>
      <c r="D303" s="78"/>
      <c r="E303" s="79"/>
      <c r="F303" s="79"/>
      <c r="G303" s="80"/>
      <c r="H303" s="81"/>
      <c r="I303" s="81"/>
      <c r="J303" s="79"/>
      <c r="K303" s="79"/>
      <c r="L303" s="79"/>
    </row>
    <row r="304" spans="1:12" x14ac:dyDescent="0.25">
      <c r="A304" s="77"/>
      <c r="B304" s="78"/>
      <c r="C304" s="78"/>
      <c r="D304" s="78"/>
      <c r="E304" s="79"/>
      <c r="F304" s="79"/>
      <c r="G304" s="80"/>
      <c r="H304" s="81"/>
      <c r="I304" s="81"/>
      <c r="J304" s="79"/>
      <c r="K304" s="79"/>
      <c r="L304" s="79"/>
    </row>
    <row r="305" spans="1:12" x14ac:dyDescent="0.25">
      <c r="A305" s="77"/>
      <c r="B305" s="78"/>
      <c r="C305" s="78"/>
      <c r="D305" s="78"/>
      <c r="E305" s="79"/>
      <c r="F305" s="79"/>
      <c r="G305" s="80"/>
      <c r="H305" s="81"/>
      <c r="I305" s="81"/>
      <c r="J305" s="79"/>
      <c r="K305" s="79"/>
      <c r="L305" s="79"/>
    </row>
    <row r="306" spans="1:12" x14ac:dyDescent="0.25">
      <c r="A306" s="77"/>
      <c r="B306" s="78"/>
      <c r="C306" s="78"/>
      <c r="D306" s="78"/>
      <c r="E306" s="79"/>
      <c r="F306" s="79"/>
      <c r="G306" s="80"/>
      <c r="H306" s="81"/>
      <c r="I306" s="81"/>
      <c r="J306" s="79"/>
      <c r="K306" s="79"/>
      <c r="L306" s="79"/>
    </row>
    <row r="307" spans="1:12" x14ac:dyDescent="0.25">
      <c r="A307" s="77"/>
      <c r="B307" s="78"/>
      <c r="C307" s="78"/>
      <c r="D307" s="78"/>
      <c r="E307" s="79"/>
      <c r="F307" s="79"/>
      <c r="G307" s="80"/>
      <c r="H307" s="81"/>
      <c r="I307" s="81"/>
      <c r="J307" s="79"/>
      <c r="K307" s="79"/>
      <c r="L307" s="79"/>
    </row>
    <row r="308" spans="1:12" x14ac:dyDescent="0.25">
      <c r="A308" s="77"/>
      <c r="B308" s="78"/>
      <c r="C308" s="78"/>
      <c r="D308" s="78"/>
      <c r="E308" s="79"/>
      <c r="F308" s="79"/>
      <c r="G308" s="80"/>
      <c r="H308" s="81"/>
      <c r="I308" s="81"/>
      <c r="J308" s="79"/>
      <c r="K308" s="79"/>
      <c r="L308" s="79"/>
    </row>
    <row r="309" spans="1:12" x14ac:dyDescent="0.25">
      <c r="A309" s="77"/>
      <c r="B309" s="78"/>
      <c r="C309" s="78"/>
      <c r="D309" s="78"/>
      <c r="E309" s="79"/>
      <c r="F309" s="79"/>
      <c r="G309" s="80"/>
      <c r="H309" s="81"/>
      <c r="I309" s="81"/>
      <c r="J309" s="79"/>
      <c r="K309" s="79"/>
      <c r="L309" s="79"/>
    </row>
    <row r="310" spans="1:12" x14ac:dyDescent="0.25">
      <c r="A310" s="77"/>
      <c r="B310" s="78"/>
      <c r="C310" s="78"/>
      <c r="D310" s="78"/>
      <c r="E310" s="79"/>
      <c r="F310" s="79"/>
      <c r="G310" s="80"/>
      <c r="H310" s="81"/>
      <c r="I310" s="81"/>
      <c r="J310" s="79"/>
      <c r="K310" s="79"/>
      <c r="L310" s="79"/>
    </row>
    <row r="311" spans="1:12" x14ac:dyDescent="0.25">
      <c r="A311" s="77"/>
      <c r="B311" s="78"/>
      <c r="C311" s="78"/>
      <c r="D311" s="78"/>
      <c r="E311" s="79"/>
      <c r="F311" s="79"/>
      <c r="G311" s="80"/>
      <c r="H311" s="81"/>
      <c r="I311" s="81"/>
      <c r="J311" s="79"/>
      <c r="K311" s="79"/>
      <c r="L311" s="79"/>
    </row>
    <row r="312" spans="1:12" x14ac:dyDescent="0.25">
      <c r="A312" s="77"/>
      <c r="B312" s="78"/>
      <c r="C312" s="78"/>
      <c r="D312" s="78"/>
      <c r="E312" s="79"/>
      <c r="F312" s="79"/>
      <c r="G312" s="80"/>
      <c r="H312" s="81"/>
      <c r="I312" s="81"/>
      <c r="J312" s="79"/>
      <c r="K312" s="79"/>
      <c r="L312" s="79"/>
    </row>
    <row r="313" spans="1:12" x14ac:dyDescent="0.25">
      <c r="A313" s="77"/>
      <c r="B313" s="78"/>
      <c r="C313" s="78"/>
      <c r="D313" s="78"/>
      <c r="E313" s="79"/>
      <c r="F313" s="79"/>
      <c r="G313" s="80"/>
      <c r="H313" s="81"/>
      <c r="I313" s="81"/>
      <c r="J313" s="79"/>
      <c r="K313" s="79"/>
      <c r="L313" s="79"/>
    </row>
    <row r="314" spans="1:12" x14ac:dyDescent="0.25">
      <c r="A314" s="77"/>
      <c r="B314" s="78"/>
      <c r="C314" s="78"/>
      <c r="D314" s="78"/>
      <c r="E314" s="79"/>
      <c r="F314" s="79"/>
      <c r="G314" s="80"/>
      <c r="H314" s="81"/>
      <c r="I314" s="81"/>
      <c r="J314" s="79"/>
      <c r="K314" s="79"/>
      <c r="L314" s="79"/>
    </row>
    <row r="315" spans="1:12" x14ac:dyDescent="0.25">
      <c r="A315" s="77"/>
      <c r="B315" s="78"/>
      <c r="C315" s="78"/>
      <c r="D315" s="78"/>
      <c r="E315" s="79"/>
      <c r="F315" s="79"/>
      <c r="G315" s="80"/>
      <c r="H315" s="81"/>
      <c r="I315" s="81"/>
      <c r="J315" s="79"/>
      <c r="K315" s="79"/>
      <c r="L315" s="79"/>
    </row>
    <row r="316" spans="1:12" x14ac:dyDescent="0.25">
      <c r="A316" s="77"/>
      <c r="B316" s="78"/>
      <c r="C316" s="78"/>
      <c r="D316" s="78"/>
      <c r="E316" s="79"/>
      <c r="F316" s="79"/>
      <c r="G316" s="80"/>
      <c r="H316" s="81"/>
      <c r="I316" s="81"/>
      <c r="J316" s="79"/>
      <c r="K316" s="79"/>
      <c r="L316" s="79"/>
    </row>
    <row r="317" spans="1:12" x14ac:dyDescent="0.25">
      <c r="A317" s="77"/>
      <c r="B317" s="78"/>
      <c r="C317" s="78"/>
      <c r="D317" s="78"/>
      <c r="E317" s="79"/>
      <c r="F317" s="79"/>
      <c r="G317" s="80"/>
      <c r="H317" s="81"/>
      <c r="I317" s="81"/>
      <c r="J317" s="79"/>
      <c r="K317" s="79"/>
      <c r="L317" s="79"/>
    </row>
    <row r="318" spans="1:12" x14ac:dyDescent="0.25">
      <c r="A318" s="77"/>
      <c r="B318" s="78"/>
      <c r="C318" s="78"/>
      <c r="D318" s="78"/>
      <c r="E318" s="79"/>
      <c r="F318" s="79"/>
      <c r="G318" s="80"/>
      <c r="H318" s="81"/>
      <c r="I318" s="81"/>
      <c r="J318" s="79"/>
      <c r="K318" s="79"/>
      <c r="L318" s="79"/>
    </row>
    <row r="319" spans="1:12" x14ac:dyDescent="0.25">
      <c r="A319" s="77"/>
      <c r="B319" s="78"/>
      <c r="C319" s="78"/>
      <c r="D319" s="78"/>
      <c r="E319" s="79"/>
      <c r="F319" s="79"/>
      <c r="G319" s="80"/>
      <c r="H319" s="81"/>
      <c r="I319" s="81"/>
      <c r="J319" s="79"/>
      <c r="K319" s="79"/>
      <c r="L319" s="79"/>
    </row>
    <row r="320" spans="1:12" x14ac:dyDescent="0.25">
      <c r="A320" s="77"/>
      <c r="B320" s="78"/>
      <c r="C320" s="78"/>
      <c r="D320" s="78"/>
      <c r="E320" s="79"/>
      <c r="F320" s="79"/>
      <c r="G320" s="80"/>
      <c r="H320" s="81"/>
      <c r="I320" s="81"/>
      <c r="J320" s="79"/>
      <c r="K320" s="79"/>
      <c r="L320" s="79"/>
    </row>
    <row r="321" spans="1:12" x14ac:dyDescent="0.25">
      <c r="A321" s="77"/>
      <c r="B321" s="78"/>
      <c r="C321" s="78"/>
      <c r="D321" s="78"/>
      <c r="E321" s="79"/>
      <c r="F321" s="79"/>
      <c r="G321" s="80"/>
      <c r="H321" s="81"/>
      <c r="I321" s="81"/>
      <c r="J321" s="79"/>
      <c r="K321" s="79"/>
      <c r="L321" s="79"/>
    </row>
    <row r="322" spans="1:12" x14ac:dyDescent="0.25">
      <c r="A322" s="77"/>
      <c r="B322" s="78"/>
      <c r="C322" s="78"/>
      <c r="D322" s="78"/>
      <c r="E322" s="79"/>
      <c r="F322" s="79"/>
      <c r="G322" s="80"/>
      <c r="H322" s="81"/>
      <c r="I322" s="81"/>
      <c r="J322" s="79"/>
      <c r="K322" s="79"/>
      <c r="L322" s="79"/>
    </row>
    <row r="323" spans="1:12" x14ac:dyDescent="0.25">
      <c r="A323" s="77"/>
      <c r="B323" s="78"/>
      <c r="C323" s="78"/>
      <c r="D323" s="78"/>
      <c r="E323" s="79"/>
      <c r="F323" s="79"/>
      <c r="G323" s="80"/>
      <c r="H323" s="81"/>
      <c r="I323" s="81"/>
      <c r="J323" s="79"/>
      <c r="K323" s="79"/>
      <c r="L323" s="79"/>
    </row>
    <row r="324" spans="1:12" x14ac:dyDescent="0.25">
      <c r="A324" s="77"/>
      <c r="B324" s="78"/>
      <c r="C324" s="78"/>
      <c r="D324" s="78"/>
      <c r="E324" s="79"/>
      <c r="F324" s="79"/>
      <c r="G324" s="80"/>
      <c r="H324" s="81"/>
      <c r="I324" s="81"/>
      <c r="J324" s="79"/>
      <c r="K324" s="79"/>
      <c r="L324" s="79"/>
    </row>
    <row r="325" spans="1:12" x14ac:dyDescent="0.25">
      <c r="A325" s="77"/>
      <c r="B325" s="78"/>
      <c r="C325" s="78"/>
      <c r="D325" s="78"/>
      <c r="E325" s="79"/>
      <c r="F325" s="79"/>
      <c r="G325" s="80"/>
      <c r="H325" s="81"/>
      <c r="I325" s="81"/>
      <c r="J325" s="79"/>
      <c r="K325" s="79"/>
      <c r="L325" s="79"/>
    </row>
    <row r="326" spans="1:12" x14ac:dyDescent="0.25">
      <c r="A326" s="77"/>
      <c r="B326" s="78"/>
      <c r="C326" s="78"/>
      <c r="D326" s="78"/>
      <c r="E326" s="79"/>
      <c r="F326" s="79"/>
      <c r="G326" s="80"/>
      <c r="H326" s="81"/>
      <c r="I326" s="81"/>
      <c r="J326" s="79"/>
      <c r="K326" s="79"/>
      <c r="L326" s="79"/>
    </row>
    <row r="327" spans="1:12" x14ac:dyDescent="0.25">
      <c r="A327" s="77"/>
      <c r="B327" s="78"/>
      <c r="C327" s="78"/>
      <c r="D327" s="78"/>
      <c r="E327" s="79"/>
      <c r="F327" s="79"/>
      <c r="G327" s="80"/>
      <c r="H327" s="81"/>
      <c r="I327" s="81"/>
      <c r="J327" s="79"/>
      <c r="K327" s="79"/>
      <c r="L327" s="79"/>
    </row>
    <row r="328" spans="1:12" x14ac:dyDescent="0.25">
      <c r="A328" s="77"/>
      <c r="B328" s="78"/>
      <c r="C328" s="78"/>
      <c r="D328" s="78"/>
      <c r="E328" s="79"/>
      <c r="F328" s="79"/>
      <c r="G328" s="80"/>
      <c r="H328" s="81"/>
      <c r="I328" s="81"/>
      <c r="J328" s="79"/>
      <c r="K328" s="79"/>
      <c r="L328" s="79"/>
    </row>
    <row r="329" spans="1:12" x14ac:dyDescent="0.25">
      <c r="A329" s="77"/>
      <c r="B329" s="78"/>
      <c r="C329" s="78"/>
      <c r="D329" s="78"/>
      <c r="E329" s="79"/>
      <c r="F329" s="79"/>
      <c r="G329" s="80"/>
      <c r="H329" s="81"/>
      <c r="I329" s="81"/>
      <c r="J329" s="79"/>
      <c r="K329" s="79"/>
      <c r="L329" s="79"/>
    </row>
    <row r="330" spans="1:12" x14ac:dyDescent="0.25">
      <c r="A330" s="77"/>
      <c r="B330" s="78"/>
      <c r="C330" s="78"/>
      <c r="D330" s="78"/>
      <c r="E330" s="79"/>
      <c r="F330" s="79"/>
      <c r="G330" s="80"/>
      <c r="H330" s="81"/>
      <c r="I330" s="81"/>
      <c r="J330" s="79"/>
      <c r="K330" s="79"/>
      <c r="L330" s="79"/>
    </row>
    <row r="331" spans="1:12" x14ac:dyDescent="0.25">
      <c r="A331" s="77"/>
      <c r="B331" s="78"/>
      <c r="C331" s="78"/>
      <c r="D331" s="78"/>
      <c r="E331" s="79"/>
      <c r="F331" s="79"/>
      <c r="G331" s="80"/>
      <c r="H331" s="81"/>
      <c r="I331" s="81"/>
      <c r="J331" s="79"/>
      <c r="K331" s="79"/>
      <c r="L331" s="79"/>
    </row>
    <row r="332" spans="1:12" x14ac:dyDescent="0.25">
      <c r="A332" s="77"/>
      <c r="B332" s="78"/>
      <c r="C332" s="78"/>
      <c r="D332" s="78"/>
      <c r="E332" s="79"/>
      <c r="F332" s="79"/>
      <c r="G332" s="80"/>
      <c r="H332" s="81"/>
      <c r="I332" s="81"/>
      <c r="J332" s="79"/>
      <c r="K332" s="79"/>
      <c r="L332" s="79"/>
    </row>
    <row r="333" spans="1:12" x14ac:dyDescent="0.25">
      <c r="A333" s="77"/>
      <c r="B333" s="78"/>
      <c r="C333" s="78"/>
      <c r="D333" s="78"/>
      <c r="E333" s="79"/>
      <c r="F333" s="79"/>
      <c r="G333" s="80"/>
      <c r="H333" s="81"/>
      <c r="I333" s="81"/>
      <c r="J333" s="79"/>
      <c r="K333" s="79"/>
      <c r="L333" s="79"/>
    </row>
    <row r="334" spans="1:12" x14ac:dyDescent="0.25">
      <c r="A334" s="77"/>
      <c r="B334" s="78"/>
      <c r="C334" s="78"/>
      <c r="D334" s="78"/>
      <c r="E334" s="79"/>
      <c r="F334" s="79"/>
      <c r="G334" s="80"/>
      <c r="H334" s="81"/>
      <c r="I334" s="81"/>
      <c r="J334" s="79"/>
      <c r="K334" s="79"/>
      <c r="L334" s="79"/>
    </row>
    <row r="335" spans="1:12" x14ac:dyDescent="0.25">
      <c r="A335" s="77"/>
      <c r="B335" s="78"/>
      <c r="C335" s="78"/>
      <c r="D335" s="78"/>
      <c r="E335" s="79"/>
      <c r="F335" s="79"/>
      <c r="G335" s="80"/>
      <c r="H335" s="81"/>
      <c r="I335" s="81"/>
      <c r="J335" s="79"/>
      <c r="K335" s="79"/>
      <c r="L335" s="79"/>
    </row>
    <row r="336" spans="1:12" x14ac:dyDescent="0.25">
      <c r="A336" s="77"/>
      <c r="B336" s="78"/>
      <c r="C336" s="78"/>
      <c r="D336" s="78"/>
      <c r="E336" s="79"/>
      <c r="F336" s="79"/>
      <c r="G336" s="80"/>
      <c r="H336" s="81"/>
      <c r="I336" s="81"/>
      <c r="J336" s="79"/>
      <c r="K336" s="79"/>
      <c r="L336" s="79"/>
    </row>
    <row r="337" spans="1:12" x14ac:dyDescent="0.25">
      <c r="A337" s="77"/>
      <c r="B337" s="78"/>
      <c r="C337" s="78"/>
      <c r="D337" s="78"/>
      <c r="E337" s="79"/>
      <c r="F337" s="79"/>
      <c r="G337" s="80"/>
      <c r="H337" s="81"/>
      <c r="I337" s="81"/>
      <c r="J337" s="79"/>
      <c r="K337" s="79"/>
      <c r="L337" s="79"/>
    </row>
    <row r="338" spans="1:12" x14ac:dyDescent="0.25">
      <c r="A338" s="77"/>
      <c r="B338" s="78"/>
      <c r="C338" s="78"/>
      <c r="D338" s="78"/>
      <c r="E338" s="79"/>
      <c r="F338" s="79"/>
      <c r="G338" s="80"/>
      <c r="H338" s="81"/>
      <c r="I338" s="81"/>
      <c r="J338" s="79"/>
      <c r="K338" s="79"/>
      <c r="L338" s="79"/>
    </row>
    <row r="339" spans="1:12" x14ac:dyDescent="0.25">
      <c r="A339" s="77"/>
      <c r="B339" s="78"/>
      <c r="C339" s="78"/>
      <c r="D339" s="78"/>
      <c r="E339" s="79"/>
      <c r="F339" s="79"/>
      <c r="G339" s="80"/>
      <c r="H339" s="81"/>
      <c r="I339" s="81"/>
      <c r="J339" s="79"/>
      <c r="K339" s="79"/>
      <c r="L339" s="79"/>
    </row>
    <row r="340" spans="1:12" x14ac:dyDescent="0.25">
      <c r="A340" s="77"/>
      <c r="B340" s="78"/>
      <c r="C340" s="78"/>
      <c r="D340" s="78"/>
      <c r="E340" s="79"/>
      <c r="F340" s="79"/>
      <c r="G340" s="80"/>
      <c r="H340" s="81"/>
      <c r="I340" s="81"/>
      <c r="J340" s="79"/>
      <c r="K340" s="79"/>
      <c r="L340" s="79"/>
    </row>
    <row r="341" spans="1:12" x14ac:dyDescent="0.25">
      <c r="A341" s="77"/>
      <c r="B341" s="78"/>
      <c r="C341" s="78"/>
      <c r="D341" s="78"/>
      <c r="E341" s="79"/>
      <c r="F341" s="79"/>
      <c r="G341" s="80"/>
      <c r="H341" s="81"/>
      <c r="I341" s="81"/>
      <c r="J341" s="79"/>
      <c r="K341" s="79"/>
      <c r="L341" s="79"/>
    </row>
    <row r="342" spans="1:12" x14ac:dyDescent="0.25">
      <c r="A342" s="77"/>
      <c r="B342" s="78"/>
      <c r="C342" s="78"/>
      <c r="D342" s="78"/>
      <c r="E342" s="79"/>
      <c r="F342" s="79"/>
      <c r="G342" s="80"/>
      <c r="H342" s="81"/>
      <c r="I342" s="81"/>
      <c r="J342" s="79"/>
      <c r="K342" s="79"/>
      <c r="L342" s="79"/>
    </row>
    <row r="343" spans="1:12" x14ac:dyDescent="0.25">
      <c r="A343" s="77"/>
      <c r="B343" s="78"/>
      <c r="C343" s="78"/>
      <c r="D343" s="78"/>
      <c r="E343" s="79"/>
      <c r="F343" s="79"/>
      <c r="G343" s="80"/>
      <c r="H343" s="81"/>
      <c r="I343" s="81"/>
      <c r="J343" s="79"/>
      <c r="K343" s="79"/>
      <c r="L343" s="79"/>
    </row>
    <row r="344" spans="1:12" x14ac:dyDescent="0.25">
      <c r="A344" s="77"/>
      <c r="B344" s="78"/>
      <c r="C344" s="78"/>
      <c r="D344" s="78"/>
      <c r="E344" s="79"/>
      <c r="F344" s="79"/>
      <c r="G344" s="80"/>
      <c r="H344" s="81"/>
      <c r="I344" s="81"/>
      <c r="J344" s="79"/>
      <c r="K344" s="79"/>
      <c r="L344" s="79"/>
    </row>
    <row r="345" spans="1:12" x14ac:dyDescent="0.25">
      <c r="A345" s="77"/>
      <c r="B345" s="78"/>
      <c r="C345" s="78"/>
      <c r="D345" s="78"/>
      <c r="E345" s="79"/>
      <c r="F345" s="79"/>
      <c r="G345" s="80"/>
      <c r="H345" s="81"/>
      <c r="I345" s="81"/>
      <c r="J345" s="79"/>
      <c r="K345" s="79"/>
      <c r="L345" s="79"/>
    </row>
    <row r="346" spans="1:12" x14ac:dyDescent="0.25">
      <c r="A346" s="77"/>
      <c r="B346" s="78"/>
      <c r="C346" s="78"/>
      <c r="D346" s="78"/>
      <c r="E346" s="79"/>
      <c r="F346" s="79"/>
      <c r="G346" s="80"/>
      <c r="H346" s="81"/>
      <c r="I346" s="81"/>
      <c r="J346" s="79"/>
      <c r="K346" s="79"/>
      <c r="L346" s="79"/>
    </row>
    <row r="347" spans="1:12" x14ac:dyDescent="0.25">
      <c r="A347" s="77"/>
      <c r="B347" s="78"/>
      <c r="C347" s="78"/>
      <c r="D347" s="78"/>
      <c r="E347" s="79"/>
      <c r="F347" s="79"/>
      <c r="G347" s="80"/>
      <c r="H347" s="81"/>
      <c r="I347" s="81"/>
      <c r="J347" s="79"/>
      <c r="K347" s="79"/>
      <c r="L347" s="79"/>
    </row>
    <row r="348" spans="1:12" x14ac:dyDescent="0.25">
      <c r="A348" s="77"/>
      <c r="B348" s="78"/>
      <c r="C348" s="78"/>
      <c r="D348" s="78"/>
      <c r="E348" s="79"/>
      <c r="F348" s="79"/>
      <c r="G348" s="80"/>
      <c r="H348" s="81"/>
      <c r="I348" s="81"/>
      <c r="J348" s="79"/>
      <c r="K348" s="79"/>
      <c r="L348" s="79"/>
    </row>
    <row r="349" spans="1:12" x14ac:dyDescent="0.25">
      <c r="A349" s="77"/>
      <c r="B349" s="78"/>
      <c r="C349" s="78"/>
      <c r="D349" s="78"/>
      <c r="E349" s="79"/>
      <c r="F349" s="79"/>
      <c r="G349" s="80"/>
      <c r="H349" s="81"/>
      <c r="I349" s="81"/>
      <c r="J349" s="79"/>
      <c r="K349" s="79"/>
      <c r="L349" s="79"/>
    </row>
    <row r="350" spans="1:12" x14ac:dyDescent="0.25">
      <c r="A350" s="77"/>
      <c r="B350" s="78"/>
      <c r="C350" s="78"/>
      <c r="D350" s="78"/>
      <c r="E350" s="79"/>
      <c r="F350" s="79"/>
      <c r="G350" s="80"/>
      <c r="H350" s="81"/>
      <c r="I350" s="81"/>
      <c r="J350" s="79"/>
      <c r="K350" s="79"/>
      <c r="L350" s="79"/>
    </row>
    <row r="351" spans="1:12" x14ac:dyDescent="0.25">
      <c r="A351" s="77"/>
      <c r="B351" s="78"/>
      <c r="C351" s="78"/>
      <c r="D351" s="78"/>
      <c r="E351" s="79"/>
      <c r="F351" s="79"/>
      <c r="G351" s="80"/>
      <c r="H351" s="81"/>
      <c r="I351" s="81"/>
      <c r="J351" s="79"/>
      <c r="K351" s="79"/>
      <c r="L351" s="79"/>
    </row>
    <row r="352" spans="1:12" x14ac:dyDescent="0.25">
      <c r="A352" s="77"/>
      <c r="B352" s="78"/>
      <c r="C352" s="78"/>
      <c r="D352" s="78"/>
      <c r="E352" s="79"/>
      <c r="F352" s="79"/>
      <c r="G352" s="80"/>
      <c r="H352" s="81"/>
      <c r="I352" s="81"/>
      <c r="J352" s="79"/>
      <c r="K352" s="79"/>
      <c r="L352" s="79"/>
    </row>
    <row r="353" spans="1:12" x14ac:dyDescent="0.25">
      <c r="A353" s="77"/>
      <c r="B353" s="78"/>
      <c r="C353" s="78"/>
      <c r="D353" s="78"/>
      <c r="E353" s="79"/>
      <c r="F353" s="79"/>
      <c r="G353" s="80"/>
      <c r="H353" s="81"/>
      <c r="I353" s="81"/>
      <c r="J353" s="79"/>
      <c r="K353" s="79"/>
      <c r="L353" s="79"/>
    </row>
    <row r="354" spans="1:12" x14ac:dyDescent="0.25">
      <c r="A354" s="77"/>
      <c r="B354" s="78"/>
      <c r="C354" s="78"/>
      <c r="D354" s="78"/>
      <c r="E354" s="79"/>
      <c r="F354" s="79"/>
      <c r="G354" s="80"/>
      <c r="H354" s="81"/>
      <c r="I354" s="81"/>
      <c r="J354" s="79"/>
      <c r="K354" s="79"/>
      <c r="L354" s="79"/>
    </row>
    <row r="355" spans="1:12" x14ac:dyDescent="0.25">
      <c r="A355" s="77"/>
      <c r="B355" s="78"/>
      <c r="C355" s="78"/>
      <c r="D355" s="78"/>
      <c r="E355" s="79"/>
      <c r="F355" s="79"/>
      <c r="G355" s="80"/>
      <c r="H355" s="81"/>
      <c r="I355" s="81"/>
      <c r="J355" s="79"/>
      <c r="K355" s="79"/>
      <c r="L355" s="79"/>
    </row>
    <row r="356" spans="1:12" x14ac:dyDescent="0.25">
      <c r="A356" s="77"/>
      <c r="B356" s="78"/>
      <c r="C356" s="78"/>
      <c r="D356" s="78"/>
      <c r="E356" s="79"/>
      <c r="F356" s="79"/>
      <c r="G356" s="80"/>
      <c r="H356" s="81"/>
      <c r="I356" s="81"/>
      <c r="J356" s="79"/>
      <c r="K356" s="79"/>
      <c r="L356" s="79"/>
    </row>
    <row r="357" spans="1:12" x14ac:dyDescent="0.25">
      <c r="A357" s="77"/>
      <c r="B357" s="78"/>
      <c r="C357" s="78"/>
      <c r="D357" s="78"/>
      <c r="E357" s="79"/>
      <c r="F357" s="79"/>
      <c r="G357" s="80"/>
      <c r="H357" s="81"/>
      <c r="I357" s="81"/>
      <c r="J357" s="79"/>
      <c r="K357" s="79"/>
      <c r="L357" s="79"/>
    </row>
    <row r="358" spans="1:12" x14ac:dyDescent="0.25">
      <c r="A358" s="77"/>
      <c r="B358" s="78"/>
      <c r="C358" s="78"/>
      <c r="D358" s="78"/>
      <c r="E358" s="79"/>
      <c r="F358" s="79"/>
      <c r="G358" s="80"/>
      <c r="H358" s="81"/>
      <c r="I358" s="81"/>
      <c r="J358" s="79"/>
      <c r="K358" s="79"/>
      <c r="L358" s="79"/>
    </row>
    <row r="359" spans="1:12" x14ac:dyDescent="0.25">
      <c r="A359" s="77"/>
      <c r="B359" s="78"/>
      <c r="C359" s="78"/>
      <c r="D359" s="78"/>
      <c r="E359" s="79"/>
      <c r="F359" s="79"/>
      <c r="G359" s="80"/>
      <c r="H359" s="81"/>
      <c r="I359" s="81"/>
      <c r="J359" s="79"/>
      <c r="K359" s="79"/>
      <c r="L359" s="79"/>
    </row>
    <row r="360" spans="1:12" x14ac:dyDescent="0.25">
      <c r="A360" s="77"/>
      <c r="B360" s="78"/>
      <c r="C360" s="78"/>
      <c r="D360" s="78"/>
      <c r="E360" s="79"/>
      <c r="F360" s="79"/>
      <c r="G360" s="80"/>
      <c r="H360" s="81"/>
      <c r="I360" s="81"/>
      <c r="J360" s="79"/>
      <c r="K360" s="79"/>
      <c r="L360" s="79"/>
    </row>
    <row r="361" spans="1:12" x14ac:dyDescent="0.25">
      <c r="A361" s="77"/>
      <c r="B361" s="78"/>
      <c r="C361" s="78"/>
      <c r="D361" s="78"/>
      <c r="E361" s="79"/>
      <c r="F361" s="79"/>
      <c r="G361" s="80"/>
      <c r="H361" s="81"/>
      <c r="I361" s="81"/>
      <c r="J361" s="79"/>
      <c r="K361" s="79"/>
      <c r="L361" s="79"/>
    </row>
    <row r="362" spans="1:12" x14ac:dyDescent="0.25">
      <c r="A362" s="77"/>
      <c r="B362" s="78"/>
      <c r="C362" s="78"/>
      <c r="D362" s="78"/>
      <c r="E362" s="79"/>
      <c r="F362" s="79"/>
      <c r="G362" s="80"/>
      <c r="H362" s="81"/>
      <c r="I362" s="81"/>
      <c r="J362" s="79"/>
      <c r="K362" s="79"/>
      <c r="L362" s="79"/>
    </row>
    <row r="363" spans="1:12" x14ac:dyDescent="0.25">
      <c r="A363" s="77"/>
      <c r="B363" s="78"/>
      <c r="C363" s="78"/>
      <c r="D363" s="78"/>
      <c r="E363" s="79"/>
      <c r="F363" s="79"/>
      <c r="G363" s="80"/>
      <c r="H363" s="81"/>
      <c r="I363" s="81"/>
      <c r="J363" s="79"/>
      <c r="K363" s="79"/>
      <c r="L363" s="79"/>
    </row>
    <row r="364" spans="1:12" x14ac:dyDescent="0.25">
      <c r="A364" s="77"/>
      <c r="B364" s="78"/>
      <c r="C364" s="78"/>
      <c r="D364" s="78"/>
      <c r="E364" s="79"/>
      <c r="F364" s="79"/>
      <c r="G364" s="80"/>
      <c r="H364" s="81"/>
      <c r="I364" s="81"/>
      <c r="J364" s="79"/>
      <c r="K364" s="79"/>
      <c r="L364" s="79"/>
    </row>
    <row r="365" spans="1:12" x14ac:dyDescent="0.25">
      <c r="A365" s="77"/>
      <c r="B365" s="78"/>
      <c r="C365" s="78"/>
      <c r="D365" s="78"/>
      <c r="E365" s="79"/>
      <c r="F365" s="79"/>
      <c r="G365" s="80"/>
      <c r="H365" s="81"/>
      <c r="I365" s="81"/>
      <c r="J365" s="79"/>
      <c r="K365" s="79"/>
      <c r="L365" s="79"/>
    </row>
    <row r="366" spans="1:12" x14ac:dyDescent="0.25">
      <c r="A366" s="77"/>
      <c r="B366" s="78"/>
      <c r="C366" s="78"/>
      <c r="D366" s="78"/>
      <c r="E366" s="79"/>
      <c r="F366" s="79"/>
      <c r="G366" s="80"/>
      <c r="H366" s="81"/>
      <c r="I366" s="81"/>
      <c r="J366" s="79"/>
      <c r="K366" s="79"/>
      <c r="L366" s="79"/>
    </row>
    <row r="367" spans="1:12" x14ac:dyDescent="0.25">
      <c r="A367" s="77"/>
      <c r="B367" s="78"/>
      <c r="C367" s="78"/>
      <c r="D367" s="78"/>
      <c r="E367" s="79"/>
      <c r="F367" s="79"/>
      <c r="G367" s="80"/>
      <c r="H367" s="81"/>
      <c r="I367" s="81"/>
      <c r="J367" s="79"/>
      <c r="K367" s="79"/>
      <c r="L367" s="79"/>
    </row>
    <row r="368" spans="1:12" x14ac:dyDescent="0.25">
      <c r="A368" s="77"/>
      <c r="B368" s="78"/>
      <c r="C368" s="78"/>
      <c r="D368" s="78"/>
      <c r="E368" s="79"/>
      <c r="F368" s="79"/>
      <c r="G368" s="80"/>
      <c r="H368" s="81"/>
      <c r="I368" s="81"/>
      <c r="J368" s="79"/>
      <c r="K368" s="79"/>
      <c r="L368" s="79"/>
    </row>
    <row r="369" spans="1:12" x14ac:dyDescent="0.25">
      <c r="A369" s="77"/>
      <c r="B369" s="78"/>
      <c r="C369" s="78"/>
      <c r="D369" s="78"/>
      <c r="E369" s="79"/>
      <c r="F369" s="79"/>
      <c r="G369" s="80"/>
      <c r="H369" s="81"/>
      <c r="I369" s="81"/>
      <c r="J369" s="79"/>
      <c r="K369" s="79"/>
      <c r="L369" s="79"/>
    </row>
    <row r="370" spans="1:12" x14ac:dyDescent="0.25">
      <c r="A370" s="77"/>
      <c r="B370" s="78"/>
      <c r="C370" s="78"/>
      <c r="D370" s="78"/>
      <c r="E370" s="79"/>
      <c r="F370" s="79"/>
      <c r="G370" s="80"/>
      <c r="H370" s="81"/>
      <c r="I370" s="81"/>
      <c r="J370" s="79"/>
      <c r="K370" s="79"/>
      <c r="L370" s="79"/>
    </row>
    <row r="371" spans="1:12" x14ac:dyDescent="0.25">
      <c r="A371" s="77"/>
      <c r="B371" s="78"/>
      <c r="C371" s="78"/>
      <c r="D371" s="78"/>
      <c r="E371" s="79"/>
      <c r="F371" s="79"/>
      <c r="G371" s="80"/>
      <c r="H371" s="81"/>
      <c r="I371" s="81"/>
      <c r="J371" s="79"/>
      <c r="K371" s="79"/>
      <c r="L371" s="79"/>
    </row>
    <row r="372" spans="1:12" x14ac:dyDescent="0.25">
      <c r="A372" s="77"/>
      <c r="B372" s="78"/>
      <c r="C372" s="78"/>
      <c r="D372" s="78"/>
      <c r="E372" s="79"/>
      <c r="F372" s="79"/>
      <c r="G372" s="80"/>
      <c r="H372" s="81"/>
      <c r="I372" s="81"/>
      <c r="J372" s="79"/>
      <c r="K372" s="79"/>
      <c r="L372" s="79"/>
    </row>
    <row r="373" spans="1:12" x14ac:dyDescent="0.25">
      <c r="A373" s="77"/>
      <c r="B373" s="78"/>
      <c r="C373" s="78"/>
      <c r="D373" s="78"/>
      <c r="E373" s="79"/>
      <c r="F373" s="79"/>
      <c r="G373" s="80"/>
      <c r="H373" s="81"/>
      <c r="I373" s="81"/>
      <c r="J373" s="79"/>
      <c r="K373" s="79"/>
      <c r="L373" s="79"/>
    </row>
    <row r="374" spans="1:12" x14ac:dyDescent="0.25">
      <c r="A374" s="77"/>
      <c r="B374" s="78"/>
      <c r="C374" s="78"/>
      <c r="D374" s="78"/>
      <c r="E374" s="79"/>
      <c r="F374" s="79"/>
      <c r="G374" s="80"/>
      <c r="H374" s="81"/>
      <c r="I374" s="81"/>
      <c r="J374" s="79"/>
      <c r="K374" s="79"/>
      <c r="L374" s="79"/>
    </row>
    <row r="375" spans="1:12" x14ac:dyDescent="0.25">
      <c r="A375" s="77"/>
      <c r="B375" s="78"/>
      <c r="C375" s="78"/>
      <c r="D375" s="78"/>
      <c r="E375" s="79"/>
      <c r="F375" s="79"/>
      <c r="G375" s="80"/>
      <c r="H375" s="81"/>
      <c r="I375" s="81"/>
      <c r="J375" s="79"/>
      <c r="K375" s="79"/>
      <c r="L375" s="79"/>
    </row>
    <row r="376" spans="1:12" x14ac:dyDescent="0.25">
      <c r="A376" s="77"/>
      <c r="B376" s="78"/>
      <c r="C376" s="78"/>
      <c r="D376" s="78"/>
      <c r="E376" s="79"/>
      <c r="F376" s="79"/>
      <c r="G376" s="80"/>
      <c r="H376" s="81"/>
      <c r="I376" s="81"/>
      <c r="J376" s="79"/>
      <c r="K376" s="79"/>
      <c r="L376" s="79"/>
    </row>
    <row r="377" spans="1:12" x14ac:dyDescent="0.25">
      <c r="A377" s="77"/>
      <c r="B377" s="78"/>
      <c r="C377" s="78"/>
      <c r="D377" s="78"/>
      <c r="E377" s="79"/>
      <c r="F377" s="79"/>
      <c r="G377" s="80"/>
      <c r="H377" s="81"/>
      <c r="I377" s="81"/>
      <c r="J377" s="79"/>
      <c r="K377" s="79"/>
      <c r="L377" s="79"/>
    </row>
    <row r="378" spans="1:12" x14ac:dyDescent="0.25">
      <c r="A378" s="77"/>
      <c r="B378" s="78"/>
      <c r="C378" s="78"/>
      <c r="D378" s="78"/>
      <c r="E378" s="79"/>
      <c r="F378" s="79"/>
      <c r="G378" s="80"/>
      <c r="H378" s="81"/>
      <c r="I378" s="81"/>
      <c r="J378" s="79"/>
      <c r="K378" s="79"/>
      <c r="L378" s="79"/>
    </row>
    <row r="379" spans="1:12" x14ac:dyDescent="0.25">
      <c r="A379" s="77"/>
      <c r="B379" s="78"/>
      <c r="C379" s="78"/>
      <c r="D379" s="78"/>
      <c r="E379" s="79"/>
      <c r="F379" s="79"/>
      <c r="G379" s="80"/>
      <c r="H379" s="81"/>
      <c r="I379" s="81"/>
      <c r="J379" s="79"/>
      <c r="K379" s="79"/>
      <c r="L379" s="79"/>
    </row>
    <row r="380" spans="1:12" x14ac:dyDescent="0.25">
      <c r="A380" s="77"/>
      <c r="B380" s="78"/>
      <c r="C380" s="78"/>
      <c r="D380" s="78"/>
      <c r="E380" s="79"/>
      <c r="F380" s="79"/>
      <c r="G380" s="80"/>
      <c r="H380" s="81"/>
      <c r="I380" s="81"/>
      <c r="J380" s="79"/>
      <c r="K380" s="79"/>
      <c r="L380" s="79"/>
    </row>
    <row r="381" spans="1:12" x14ac:dyDescent="0.25">
      <c r="A381" s="77"/>
      <c r="B381" s="78"/>
      <c r="C381" s="78"/>
      <c r="D381" s="78"/>
      <c r="E381" s="79"/>
      <c r="F381" s="79"/>
      <c r="G381" s="80"/>
      <c r="H381" s="81"/>
      <c r="I381" s="81"/>
      <c r="J381" s="79"/>
      <c r="K381" s="79"/>
      <c r="L381" s="79"/>
    </row>
    <row r="382" spans="1:12" x14ac:dyDescent="0.25">
      <c r="A382" s="77"/>
      <c r="B382" s="78"/>
      <c r="C382" s="78"/>
      <c r="D382" s="78"/>
      <c r="E382" s="79"/>
      <c r="F382" s="79"/>
      <c r="G382" s="80"/>
      <c r="H382" s="81"/>
      <c r="I382" s="81"/>
      <c r="J382" s="79"/>
      <c r="K382" s="79"/>
      <c r="L382" s="79"/>
    </row>
    <row r="383" spans="1:12" x14ac:dyDescent="0.25">
      <c r="A383" s="77"/>
      <c r="B383" s="78"/>
      <c r="C383" s="78"/>
      <c r="D383" s="78"/>
      <c r="E383" s="79"/>
      <c r="F383" s="79"/>
      <c r="G383" s="80"/>
      <c r="H383" s="81"/>
      <c r="I383" s="81"/>
      <c r="J383" s="79"/>
      <c r="K383" s="79"/>
      <c r="L383" s="79"/>
    </row>
    <row r="384" spans="1:12" x14ac:dyDescent="0.25">
      <c r="A384" s="77"/>
      <c r="B384" s="78"/>
      <c r="C384" s="78"/>
      <c r="D384" s="78"/>
      <c r="E384" s="79"/>
      <c r="F384" s="79"/>
      <c r="G384" s="80"/>
      <c r="H384" s="81"/>
      <c r="I384" s="81"/>
      <c r="J384" s="79"/>
      <c r="K384" s="79"/>
      <c r="L384" s="79"/>
    </row>
    <row r="385" spans="1:12" x14ac:dyDescent="0.25">
      <c r="A385" s="77"/>
      <c r="B385" s="78"/>
      <c r="C385" s="78"/>
      <c r="D385" s="78"/>
      <c r="E385" s="79"/>
      <c r="F385" s="79"/>
      <c r="G385" s="80"/>
      <c r="H385" s="81"/>
      <c r="I385" s="81"/>
      <c r="J385" s="79"/>
      <c r="K385" s="79"/>
      <c r="L385" s="79"/>
    </row>
    <row r="386" spans="1:12" x14ac:dyDescent="0.25">
      <c r="A386" s="77"/>
      <c r="B386" s="78"/>
      <c r="C386" s="78"/>
      <c r="D386" s="78"/>
      <c r="E386" s="79"/>
      <c r="F386" s="79"/>
      <c r="G386" s="80"/>
      <c r="H386" s="81"/>
      <c r="I386" s="81"/>
      <c r="J386" s="79"/>
      <c r="K386" s="79"/>
      <c r="L386" s="79"/>
    </row>
    <row r="387" spans="1:12" x14ac:dyDescent="0.25">
      <c r="A387" s="77"/>
      <c r="B387" s="78"/>
      <c r="C387" s="78"/>
      <c r="D387" s="78"/>
      <c r="E387" s="79"/>
      <c r="F387" s="79"/>
      <c r="G387" s="80"/>
      <c r="H387" s="81"/>
      <c r="I387" s="81"/>
      <c r="J387" s="79"/>
      <c r="K387" s="79"/>
      <c r="L387" s="79"/>
    </row>
    <row r="388" spans="1:12" x14ac:dyDescent="0.25">
      <c r="A388" s="77"/>
      <c r="B388" s="78"/>
      <c r="C388" s="78"/>
      <c r="D388" s="78"/>
      <c r="E388" s="79"/>
      <c r="F388" s="79"/>
      <c r="G388" s="80"/>
      <c r="H388" s="81"/>
      <c r="I388" s="81"/>
      <c r="J388" s="79"/>
      <c r="K388" s="79"/>
      <c r="L388" s="79"/>
    </row>
    <row r="389" spans="1:12" x14ac:dyDescent="0.25">
      <c r="A389" s="77"/>
      <c r="B389" s="78"/>
      <c r="C389" s="78"/>
      <c r="D389" s="78"/>
      <c r="E389" s="79"/>
      <c r="F389" s="79"/>
      <c r="G389" s="80"/>
      <c r="H389" s="81"/>
      <c r="I389" s="81"/>
      <c r="J389" s="79"/>
      <c r="K389" s="79"/>
      <c r="L389" s="79"/>
    </row>
    <row r="390" spans="1:12" x14ac:dyDescent="0.25">
      <c r="A390" s="77"/>
      <c r="B390" s="78"/>
      <c r="C390" s="78"/>
      <c r="D390" s="78"/>
      <c r="E390" s="79"/>
      <c r="F390" s="79"/>
      <c r="G390" s="80"/>
      <c r="H390" s="81"/>
      <c r="I390" s="81"/>
      <c r="J390" s="79"/>
      <c r="K390" s="79"/>
      <c r="L390" s="79"/>
    </row>
    <row r="391" spans="1:12" x14ac:dyDescent="0.25">
      <c r="A391" s="77"/>
      <c r="B391" s="78"/>
      <c r="C391" s="78"/>
      <c r="D391" s="78"/>
      <c r="E391" s="79"/>
      <c r="F391" s="79"/>
      <c r="G391" s="80"/>
      <c r="H391" s="81"/>
      <c r="I391" s="81"/>
      <c r="J391" s="79"/>
      <c r="K391" s="79"/>
      <c r="L391" s="79"/>
    </row>
    <row r="392" spans="1:12" x14ac:dyDescent="0.25">
      <c r="A392" s="77"/>
      <c r="B392" s="78"/>
      <c r="C392" s="78"/>
      <c r="D392" s="78"/>
      <c r="E392" s="79"/>
      <c r="F392" s="79"/>
      <c r="G392" s="80"/>
      <c r="H392" s="81"/>
      <c r="I392" s="81"/>
      <c r="J392" s="79"/>
      <c r="K392" s="79"/>
      <c r="L392" s="79"/>
    </row>
    <row r="393" spans="1:12" x14ac:dyDescent="0.25">
      <c r="A393" s="77"/>
      <c r="B393" s="78"/>
      <c r="C393" s="78"/>
      <c r="D393" s="78"/>
      <c r="E393" s="79"/>
      <c r="F393" s="79"/>
      <c r="G393" s="80"/>
      <c r="H393" s="81"/>
      <c r="I393" s="81"/>
      <c r="J393" s="79"/>
      <c r="K393" s="79"/>
      <c r="L393" s="79"/>
    </row>
    <row r="394" spans="1:12" x14ac:dyDescent="0.25">
      <c r="A394" s="77"/>
      <c r="B394" s="78"/>
      <c r="C394" s="78"/>
      <c r="D394" s="78"/>
      <c r="E394" s="79"/>
      <c r="F394" s="79"/>
      <c r="G394" s="80"/>
      <c r="H394" s="81"/>
      <c r="I394" s="81"/>
      <c r="J394" s="79"/>
      <c r="K394" s="79"/>
      <c r="L394" s="79"/>
    </row>
    <row r="395" spans="1:12" x14ac:dyDescent="0.25">
      <c r="A395" s="77"/>
      <c r="B395" s="78"/>
      <c r="C395" s="78"/>
      <c r="D395" s="78"/>
      <c r="E395" s="79"/>
      <c r="F395" s="79"/>
      <c r="G395" s="80"/>
      <c r="H395" s="81"/>
      <c r="I395" s="81"/>
      <c r="J395" s="79"/>
      <c r="K395" s="79"/>
      <c r="L395" s="79"/>
    </row>
    <row r="396" spans="1:12" x14ac:dyDescent="0.25">
      <c r="A396" s="77"/>
      <c r="B396" s="78"/>
      <c r="C396" s="78"/>
      <c r="D396" s="78"/>
      <c r="E396" s="79"/>
      <c r="F396" s="79"/>
      <c r="G396" s="80"/>
      <c r="H396" s="81"/>
      <c r="I396" s="81"/>
      <c r="J396" s="79"/>
      <c r="K396" s="79"/>
      <c r="L396" s="79"/>
    </row>
    <row r="397" spans="1:12" x14ac:dyDescent="0.25">
      <c r="A397" s="77"/>
      <c r="B397" s="78"/>
      <c r="C397" s="78"/>
      <c r="D397" s="78"/>
      <c r="E397" s="79"/>
      <c r="F397" s="79"/>
      <c r="G397" s="80"/>
      <c r="H397" s="81"/>
      <c r="I397" s="81"/>
      <c r="J397" s="79"/>
      <c r="K397" s="79"/>
      <c r="L397" s="79"/>
    </row>
    <row r="398" spans="1:12" x14ac:dyDescent="0.25">
      <c r="A398" s="77"/>
      <c r="B398" s="78"/>
      <c r="C398" s="78"/>
      <c r="D398" s="78"/>
      <c r="E398" s="79"/>
      <c r="F398" s="79"/>
      <c r="G398" s="80"/>
      <c r="H398" s="81"/>
      <c r="I398" s="81"/>
      <c r="J398" s="79"/>
      <c r="K398" s="79"/>
      <c r="L398" s="79"/>
    </row>
    <row r="399" spans="1:12" x14ac:dyDescent="0.25">
      <c r="A399" s="77"/>
      <c r="B399" s="78"/>
      <c r="C399" s="78"/>
      <c r="D399" s="78"/>
      <c r="E399" s="79"/>
      <c r="F399" s="79"/>
      <c r="G399" s="80"/>
      <c r="H399" s="81"/>
      <c r="I399" s="81"/>
      <c r="J399" s="79"/>
      <c r="K399" s="79"/>
      <c r="L399" s="79"/>
    </row>
    <row r="400" spans="1:12" x14ac:dyDescent="0.25">
      <c r="A400" s="77"/>
      <c r="B400" s="78"/>
      <c r="C400" s="78"/>
      <c r="D400" s="78"/>
      <c r="E400" s="79"/>
      <c r="F400" s="79"/>
      <c r="G400" s="80"/>
      <c r="H400" s="81"/>
      <c r="I400" s="81"/>
      <c r="J400" s="79"/>
      <c r="K400" s="79"/>
      <c r="L400" s="79"/>
    </row>
    <row r="401" spans="1:12" x14ac:dyDescent="0.25">
      <c r="A401" s="77"/>
      <c r="B401" s="78"/>
      <c r="C401" s="78"/>
      <c r="D401" s="78"/>
      <c r="E401" s="79"/>
      <c r="F401" s="79"/>
      <c r="G401" s="80"/>
      <c r="H401" s="81"/>
      <c r="I401" s="81"/>
      <c r="J401" s="79"/>
      <c r="K401" s="79"/>
      <c r="L401" s="79"/>
    </row>
    <row r="402" spans="1:12" x14ac:dyDescent="0.25">
      <c r="A402" s="77"/>
      <c r="B402" s="78"/>
      <c r="C402" s="78"/>
      <c r="D402" s="78"/>
      <c r="E402" s="79"/>
      <c r="F402" s="79"/>
      <c r="G402" s="80"/>
      <c r="H402" s="81"/>
      <c r="I402" s="81"/>
      <c r="J402" s="79"/>
      <c r="K402" s="79"/>
      <c r="L402" s="79"/>
    </row>
    <row r="403" spans="1:12" x14ac:dyDescent="0.25">
      <c r="A403" s="77"/>
      <c r="B403" s="78"/>
      <c r="C403" s="78"/>
      <c r="D403" s="78"/>
      <c r="E403" s="79"/>
      <c r="F403" s="79"/>
      <c r="G403" s="80"/>
      <c r="H403" s="81"/>
      <c r="I403" s="81"/>
      <c r="J403" s="79"/>
      <c r="K403" s="79"/>
      <c r="L403" s="79"/>
    </row>
    <row r="404" spans="1:12" x14ac:dyDescent="0.25">
      <c r="A404" s="77"/>
      <c r="B404" s="78"/>
      <c r="C404" s="78"/>
      <c r="D404" s="78"/>
      <c r="E404" s="79"/>
      <c r="F404" s="79"/>
      <c r="G404" s="80"/>
      <c r="H404" s="81"/>
      <c r="I404" s="81"/>
      <c r="J404" s="79"/>
      <c r="K404" s="79"/>
      <c r="L404" s="79"/>
    </row>
    <row r="405" spans="1:12" x14ac:dyDescent="0.25">
      <c r="A405" s="77"/>
      <c r="B405" s="78"/>
      <c r="C405" s="78"/>
      <c r="D405" s="78"/>
      <c r="E405" s="79"/>
      <c r="F405" s="79"/>
      <c r="G405" s="80"/>
      <c r="H405" s="81"/>
      <c r="I405" s="81"/>
      <c r="J405" s="79"/>
      <c r="K405" s="79"/>
      <c r="L405" s="79"/>
    </row>
    <row r="406" spans="1:12" x14ac:dyDescent="0.25">
      <c r="A406" s="77"/>
      <c r="B406" s="78"/>
      <c r="C406" s="78"/>
      <c r="D406" s="78"/>
      <c r="E406" s="79"/>
      <c r="F406" s="79"/>
      <c r="G406" s="80"/>
      <c r="H406" s="81"/>
      <c r="I406" s="81"/>
      <c r="J406" s="79"/>
      <c r="K406" s="79"/>
      <c r="L406" s="79"/>
    </row>
    <row r="407" spans="1:12" x14ac:dyDescent="0.25">
      <c r="A407" s="77"/>
      <c r="B407" s="78"/>
      <c r="C407" s="78"/>
      <c r="D407" s="78"/>
      <c r="E407" s="79"/>
      <c r="F407" s="79"/>
      <c r="G407" s="80"/>
      <c r="H407" s="81"/>
      <c r="I407" s="81"/>
      <c r="J407" s="79"/>
      <c r="K407" s="79"/>
      <c r="L407" s="79"/>
    </row>
    <row r="408" spans="1:12" x14ac:dyDescent="0.25">
      <c r="A408" s="77"/>
      <c r="B408" s="78"/>
      <c r="C408" s="78"/>
      <c r="D408" s="78"/>
      <c r="E408" s="79"/>
      <c r="F408" s="79"/>
      <c r="G408" s="80"/>
      <c r="H408" s="81"/>
      <c r="I408" s="81"/>
      <c r="J408" s="79"/>
      <c r="K408" s="79"/>
      <c r="L408" s="79"/>
    </row>
    <row r="409" spans="1:12" x14ac:dyDescent="0.25">
      <c r="A409" s="77"/>
      <c r="B409" s="78"/>
      <c r="C409" s="78"/>
      <c r="D409" s="78"/>
      <c r="E409" s="79"/>
      <c r="F409" s="79"/>
      <c r="G409" s="80"/>
      <c r="H409" s="81"/>
      <c r="I409" s="81"/>
      <c r="J409" s="79"/>
      <c r="K409" s="79"/>
      <c r="L409" s="79"/>
    </row>
    <row r="410" spans="1:12" x14ac:dyDescent="0.25">
      <c r="A410" s="77"/>
      <c r="B410" s="78"/>
      <c r="C410" s="78"/>
      <c r="D410" s="78"/>
      <c r="E410" s="79"/>
      <c r="F410" s="79"/>
      <c r="G410" s="80"/>
      <c r="H410" s="81"/>
      <c r="I410" s="81"/>
      <c r="J410" s="79"/>
      <c r="K410" s="79"/>
      <c r="L410" s="79"/>
    </row>
    <row r="411" spans="1:12" x14ac:dyDescent="0.25">
      <c r="A411" s="77"/>
      <c r="B411" s="78"/>
      <c r="C411" s="78"/>
      <c r="D411" s="78"/>
      <c r="E411" s="79"/>
      <c r="F411" s="79"/>
      <c r="G411" s="80"/>
      <c r="H411" s="81"/>
      <c r="I411" s="81"/>
      <c r="J411" s="79"/>
      <c r="K411" s="79"/>
      <c r="L411" s="79"/>
    </row>
    <row r="412" spans="1:12" x14ac:dyDescent="0.25">
      <c r="A412" s="77"/>
      <c r="B412" s="78"/>
      <c r="C412" s="78"/>
      <c r="D412" s="78"/>
      <c r="E412" s="79"/>
      <c r="F412" s="79"/>
      <c r="G412" s="80"/>
      <c r="H412" s="81"/>
      <c r="I412" s="81"/>
      <c r="J412" s="79"/>
      <c r="K412" s="79"/>
      <c r="L412" s="79"/>
    </row>
    <row r="413" spans="1:12" x14ac:dyDescent="0.25">
      <c r="A413" s="77"/>
      <c r="B413" s="78"/>
      <c r="C413" s="78"/>
      <c r="D413" s="78"/>
      <c r="E413" s="79"/>
      <c r="F413" s="79"/>
      <c r="G413" s="80"/>
      <c r="H413" s="81"/>
      <c r="I413" s="81"/>
      <c r="J413" s="79"/>
      <c r="K413" s="79"/>
      <c r="L413" s="79"/>
    </row>
    <row r="414" spans="1:12" x14ac:dyDescent="0.25">
      <c r="A414" s="77"/>
      <c r="B414" s="78"/>
      <c r="C414" s="78"/>
      <c r="D414" s="78"/>
      <c r="E414" s="79"/>
      <c r="F414" s="79"/>
      <c r="G414" s="80"/>
      <c r="H414" s="81"/>
      <c r="I414" s="81"/>
      <c r="J414" s="79"/>
      <c r="K414" s="79"/>
      <c r="L414" s="79"/>
    </row>
    <row r="415" spans="1:12" x14ac:dyDescent="0.25">
      <c r="A415" s="77"/>
      <c r="B415" s="78"/>
      <c r="C415" s="78"/>
      <c r="D415" s="78"/>
      <c r="E415" s="79"/>
      <c r="F415" s="79"/>
      <c r="G415" s="80"/>
      <c r="H415" s="81"/>
      <c r="I415" s="81"/>
      <c r="J415" s="79"/>
      <c r="K415" s="79"/>
      <c r="L415" s="79"/>
    </row>
    <row r="416" spans="1:12" x14ac:dyDescent="0.25">
      <c r="A416" s="77"/>
      <c r="B416" s="78"/>
      <c r="C416" s="78"/>
      <c r="D416" s="78"/>
      <c r="E416" s="79"/>
      <c r="F416" s="79"/>
      <c r="G416" s="80"/>
      <c r="H416" s="81"/>
      <c r="I416" s="81"/>
      <c r="J416" s="79"/>
      <c r="K416" s="79"/>
      <c r="L416" s="79"/>
    </row>
    <row r="417" spans="1:12" x14ac:dyDescent="0.25">
      <c r="A417" s="77"/>
      <c r="B417" s="78"/>
      <c r="C417" s="78"/>
      <c r="D417" s="78"/>
      <c r="E417" s="79"/>
      <c r="F417" s="79"/>
      <c r="G417" s="80"/>
      <c r="H417" s="81"/>
      <c r="I417" s="81"/>
      <c r="J417" s="79"/>
      <c r="K417" s="79"/>
      <c r="L417" s="79"/>
    </row>
    <row r="418" spans="1:12" x14ac:dyDescent="0.25">
      <c r="A418" s="77"/>
      <c r="B418" s="78"/>
      <c r="C418" s="78"/>
      <c r="D418" s="78"/>
      <c r="E418" s="79"/>
      <c r="F418" s="79"/>
      <c r="G418" s="80"/>
      <c r="H418" s="81"/>
      <c r="I418" s="81"/>
      <c r="J418" s="79"/>
      <c r="K418" s="79"/>
      <c r="L418" s="79"/>
    </row>
    <row r="419" spans="1:12" x14ac:dyDescent="0.25">
      <c r="A419" s="77"/>
      <c r="B419" s="78"/>
      <c r="C419" s="78"/>
      <c r="D419" s="78"/>
      <c r="E419" s="79"/>
      <c r="F419" s="79"/>
      <c r="G419" s="80"/>
      <c r="H419" s="81"/>
      <c r="I419" s="81"/>
      <c r="J419" s="79"/>
      <c r="K419" s="79"/>
      <c r="L419" s="79"/>
    </row>
    <row r="420" spans="1:12" x14ac:dyDescent="0.25">
      <c r="A420" s="77"/>
      <c r="B420" s="78"/>
      <c r="C420" s="78"/>
      <c r="D420" s="78"/>
      <c r="E420" s="79"/>
      <c r="F420" s="79"/>
      <c r="G420" s="80"/>
      <c r="H420" s="81"/>
      <c r="I420" s="81"/>
      <c r="J420" s="79"/>
      <c r="K420" s="79"/>
      <c r="L420" s="79"/>
    </row>
    <row r="421" spans="1:12" x14ac:dyDescent="0.25">
      <c r="A421" s="77"/>
      <c r="B421" s="78"/>
      <c r="C421" s="78"/>
      <c r="D421" s="78"/>
      <c r="E421" s="79"/>
      <c r="F421" s="79"/>
      <c r="G421" s="80"/>
      <c r="H421" s="81"/>
      <c r="I421" s="81"/>
      <c r="J421" s="79"/>
      <c r="K421" s="79"/>
      <c r="L421" s="79"/>
    </row>
    <row r="422" spans="1:12" x14ac:dyDescent="0.25">
      <c r="A422" s="77"/>
      <c r="B422" s="78"/>
      <c r="C422" s="78"/>
      <c r="D422" s="78"/>
      <c r="E422" s="79"/>
      <c r="F422" s="79"/>
      <c r="G422" s="80"/>
      <c r="H422" s="81"/>
      <c r="I422" s="81"/>
      <c r="J422" s="79"/>
      <c r="K422" s="79"/>
      <c r="L422" s="79"/>
    </row>
    <row r="423" spans="1:12" x14ac:dyDescent="0.25">
      <c r="A423" s="77"/>
      <c r="B423" s="78"/>
      <c r="C423" s="78"/>
      <c r="D423" s="78"/>
      <c r="E423" s="79"/>
      <c r="F423" s="79"/>
      <c r="G423" s="80"/>
      <c r="H423" s="81"/>
      <c r="I423" s="81"/>
      <c r="J423" s="79"/>
      <c r="K423" s="79"/>
      <c r="L423" s="79"/>
    </row>
    <row r="424" spans="1:12" x14ac:dyDescent="0.25">
      <c r="A424" s="77"/>
      <c r="B424" s="78"/>
      <c r="C424" s="78"/>
      <c r="D424" s="78"/>
      <c r="E424" s="79"/>
      <c r="F424" s="79"/>
      <c r="G424" s="80"/>
      <c r="H424" s="81"/>
      <c r="I424" s="81"/>
      <c r="J424" s="79"/>
      <c r="K424" s="79"/>
      <c r="L424" s="79"/>
    </row>
    <row r="425" spans="1:12" x14ac:dyDescent="0.25">
      <c r="A425" s="77"/>
      <c r="B425" s="78"/>
      <c r="C425" s="78"/>
      <c r="D425" s="78"/>
      <c r="E425" s="79"/>
      <c r="F425" s="79"/>
      <c r="G425" s="80"/>
      <c r="H425" s="81"/>
      <c r="I425" s="81"/>
      <c r="J425" s="79"/>
      <c r="K425" s="79"/>
      <c r="L425" s="79"/>
    </row>
    <row r="426" spans="1:12" x14ac:dyDescent="0.25">
      <c r="A426" s="77"/>
      <c r="B426" s="78"/>
      <c r="C426" s="78"/>
      <c r="D426" s="78"/>
      <c r="E426" s="79"/>
      <c r="F426" s="79"/>
      <c r="G426" s="80"/>
      <c r="H426" s="81"/>
      <c r="I426" s="81"/>
      <c r="J426" s="79"/>
      <c r="K426" s="79"/>
      <c r="L426" s="79"/>
    </row>
    <row r="427" spans="1:12" x14ac:dyDescent="0.25">
      <c r="A427" s="77"/>
      <c r="B427" s="78"/>
      <c r="C427" s="78"/>
      <c r="D427" s="78"/>
      <c r="E427" s="79"/>
      <c r="F427" s="79"/>
      <c r="G427" s="80"/>
      <c r="H427" s="81"/>
      <c r="I427" s="81"/>
      <c r="J427" s="79"/>
      <c r="K427" s="79"/>
      <c r="L427" s="79"/>
    </row>
    <row r="428" spans="1:12" x14ac:dyDescent="0.25">
      <c r="A428" s="77"/>
      <c r="B428" s="78"/>
      <c r="C428" s="78"/>
      <c r="D428" s="78"/>
      <c r="E428" s="79"/>
      <c r="F428" s="79"/>
      <c r="G428" s="80"/>
      <c r="H428" s="81"/>
      <c r="I428" s="81"/>
      <c r="J428" s="79"/>
      <c r="K428" s="79"/>
      <c r="L428" s="79"/>
    </row>
    <row r="429" spans="1:12" x14ac:dyDescent="0.25">
      <c r="A429" s="77"/>
      <c r="B429" s="78"/>
      <c r="C429" s="78"/>
      <c r="D429" s="78"/>
      <c r="E429" s="79"/>
      <c r="F429" s="79"/>
      <c r="G429" s="80"/>
      <c r="H429" s="81"/>
      <c r="I429" s="81"/>
      <c r="J429" s="79"/>
      <c r="K429" s="79"/>
      <c r="L429" s="79"/>
    </row>
    <row r="430" spans="1:12" x14ac:dyDescent="0.25">
      <c r="A430" s="77"/>
      <c r="B430" s="78"/>
      <c r="C430" s="78"/>
      <c r="D430" s="78"/>
      <c r="E430" s="79"/>
      <c r="F430" s="79"/>
      <c r="G430" s="80"/>
      <c r="H430" s="81"/>
      <c r="I430" s="81"/>
      <c r="J430" s="79"/>
      <c r="K430" s="79"/>
      <c r="L430" s="79"/>
    </row>
    <row r="431" spans="1:12" x14ac:dyDescent="0.25">
      <c r="A431" s="77"/>
      <c r="B431" s="78"/>
      <c r="C431" s="78"/>
      <c r="D431" s="78"/>
      <c r="E431" s="79"/>
      <c r="F431" s="79"/>
      <c r="G431" s="80"/>
      <c r="H431" s="81"/>
      <c r="I431" s="81"/>
      <c r="J431" s="79"/>
      <c r="K431" s="79"/>
      <c r="L431" s="79"/>
    </row>
    <row r="432" spans="1:12" x14ac:dyDescent="0.25">
      <c r="A432" s="77"/>
      <c r="B432" s="78"/>
      <c r="C432" s="78"/>
      <c r="D432" s="78"/>
      <c r="E432" s="79"/>
      <c r="F432" s="79"/>
      <c r="G432" s="80"/>
      <c r="H432" s="81"/>
      <c r="I432" s="81"/>
      <c r="J432" s="79"/>
      <c r="K432" s="79"/>
      <c r="L432" s="79"/>
    </row>
    <row r="433" spans="1:12" x14ac:dyDescent="0.25">
      <c r="A433" s="77"/>
      <c r="B433" s="78"/>
      <c r="C433" s="78"/>
      <c r="D433" s="78"/>
      <c r="E433" s="79"/>
      <c r="F433" s="79"/>
      <c r="G433" s="80"/>
      <c r="H433" s="81"/>
      <c r="I433" s="81"/>
      <c r="J433" s="79"/>
      <c r="K433" s="79"/>
      <c r="L433" s="79"/>
    </row>
    <row r="434" spans="1:12" x14ac:dyDescent="0.25">
      <c r="A434" s="77"/>
      <c r="B434" s="78"/>
      <c r="C434" s="78"/>
      <c r="D434" s="78"/>
      <c r="E434" s="79"/>
      <c r="F434" s="79"/>
      <c r="G434" s="80"/>
      <c r="H434" s="81"/>
      <c r="I434" s="81"/>
      <c r="J434" s="79"/>
      <c r="K434" s="79"/>
      <c r="L434" s="79"/>
    </row>
    <row r="435" spans="1:12" x14ac:dyDescent="0.25">
      <c r="A435" s="77"/>
      <c r="B435" s="78"/>
      <c r="C435" s="78"/>
      <c r="D435" s="78"/>
      <c r="E435" s="79"/>
      <c r="F435" s="79"/>
      <c r="G435" s="80"/>
      <c r="H435" s="81"/>
      <c r="I435" s="81"/>
      <c r="J435" s="79"/>
      <c r="K435" s="79"/>
      <c r="L435" s="79"/>
    </row>
    <row r="436" spans="1:12" x14ac:dyDescent="0.25">
      <c r="A436" s="77"/>
      <c r="B436" s="78"/>
      <c r="C436" s="78"/>
      <c r="D436" s="78"/>
      <c r="E436" s="79"/>
      <c r="F436" s="79"/>
      <c r="G436" s="80"/>
      <c r="H436" s="81"/>
      <c r="I436" s="81"/>
      <c r="J436" s="79"/>
      <c r="K436" s="79"/>
      <c r="L436" s="79"/>
    </row>
    <row r="437" spans="1:12" x14ac:dyDescent="0.25">
      <c r="A437" s="77"/>
      <c r="B437" s="78"/>
      <c r="C437" s="78"/>
      <c r="D437" s="78"/>
      <c r="E437" s="79"/>
      <c r="F437" s="79"/>
      <c r="G437" s="80"/>
      <c r="H437" s="81"/>
      <c r="I437" s="81"/>
      <c r="J437" s="79"/>
      <c r="K437" s="79"/>
      <c r="L437" s="79"/>
    </row>
    <row r="438" spans="1:12" x14ac:dyDescent="0.25">
      <c r="A438" s="77"/>
      <c r="B438" s="78"/>
      <c r="C438" s="78"/>
      <c r="D438" s="78"/>
      <c r="E438" s="79"/>
      <c r="F438" s="79"/>
      <c r="G438" s="80"/>
      <c r="H438" s="81"/>
      <c r="I438" s="81"/>
      <c r="J438" s="79"/>
      <c r="K438" s="79"/>
      <c r="L438" s="79"/>
    </row>
    <row r="439" spans="1:12" x14ac:dyDescent="0.25">
      <c r="A439" s="77"/>
      <c r="B439" s="78"/>
      <c r="C439" s="78"/>
      <c r="D439" s="78"/>
      <c r="E439" s="79"/>
      <c r="F439" s="79"/>
      <c r="G439" s="80"/>
      <c r="H439" s="81"/>
      <c r="I439" s="81"/>
      <c r="J439" s="79"/>
      <c r="K439" s="79"/>
      <c r="L439" s="79"/>
    </row>
    <row r="440" spans="1:12" x14ac:dyDescent="0.25">
      <c r="A440" s="77"/>
      <c r="B440" s="78"/>
      <c r="C440" s="78"/>
      <c r="D440" s="78"/>
      <c r="E440" s="79"/>
      <c r="F440" s="79"/>
      <c r="G440" s="80"/>
      <c r="H440" s="81"/>
      <c r="I440" s="81"/>
      <c r="J440" s="79"/>
      <c r="K440" s="79"/>
      <c r="L440" s="79"/>
    </row>
    <row r="441" spans="1:12" x14ac:dyDescent="0.25">
      <c r="A441" s="77"/>
      <c r="B441" s="78"/>
      <c r="C441" s="78"/>
      <c r="D441" s="78"/>
      <c r="E441" s="79"/>
      <c r="F441" s="79"/>
      <c r="G441" s="80"/>
      <c r="H441" s="81"/>
      <c r="I441" s="81"/>
      <c r="J441" s="79"/>
      <c r="K441" s="79"/>
      <c r="L441" s="79"/>
    </row>
    <row r="442" spans="1:12" x14ac:dyDescent="0.25">
      <c r="A442" s="77"/>
      <c r="B442" s="78"/>
      <c r="C442" s="78"/>
      <c r="D442" s="78"/>
      <c r="E442" s="79"/>
      <c r="F442" s="79"/>
      <c r="G442" s="80"/>
      <c r="H442" s="81"/>
      <c r="I442" s="81"/>
      <c r="J442" s="79"/>
      <c r="K442" s="79"/>
      <c r="L442" s="79"/>
    </row>
    <row r="443" spans="1:12" x14ac:dyDescent="0.25">
      <c r="A443" s="77"/>
      <c r="B443" s="78"/>
      <c r="C443" s="78"/>
      <c r="D443" s="78"/>
      <c r="E443" s="79"/>
      <c r="F443" s="79"/>
      <c r="G443" s="80"/>
      <c r="H443" s="81"/>
      <c r="I443" s="81"/>
      <c r="J443" s="79"/>
      <c r="K443" s="79"/>
      <c r="L443" s="79"/>
    </row>
    <row r="444" spans="1:12" x14ac:dyDescent="0.25">
      <c r="A444" s="77"/>
      <c r="B444" s="78"/>
      <c r="C444" s="78"/>
      <c r="D444" s="78"/>
      <c r="E444" s="79"/>
      <c r="F444" s="79"/>
      <c r="G444" s="80"/>
      <c r="H444" s="81"/>
      <c r="I444" s="81"/>
      <c r="J444" s="79"/>
      <c r="K444" s="79"/>
      <c r="L444" s="79"/>
    </row>
    <row r="445" spans="1:12" x14ac:dyDescent="0.25">
      <c r="A445" s="77"/>
      <c r="B445" s="78"/>
      <c r="C445" s="78"/>
      <c r="D445" s="78"/>
      <c r="E445" s="79"/>
      <c r="F445" s="79"/>
      <c r="G445" s="80"/>
      <c r="H445" s="81"/>
      <c r="I445" s="81"/>
      <c r="J445" s="79"/>
      <c r="K445" s="79"/>
      <c r="L445" s="79"/>
    </row>
    <row r="446" spans="1:12" x14ac:dyDescent="0.25">
      <c r="A446" s="77"/>
      <c r="B446" s="78"/>
      <c r="C446" s="78"/>
      <c r="D446" s="78"/>
      <c r="E446" s="79"/>
      <c r="F446" s="79"/>
      <c r="G446" s="80"/>
      <c r="H446" s="81"/>
      <c r="I446" s="81"/>
      <c r="J446" s="79"/>
      <c r="K446" s="79"/>
      <c r="L446" s="79"/>
    </row>
    <row r="447" spans="1:12" x14ac:dyDescent="0.25">
      <c r="A447" s="77"/>
      <c r="B447" s="78"/>
      <c r="C447" s="78"/>
      <c r="D447" s="78"/>
      <c r="E447" s="79"/>
      <c r="F447" s="79"/>
      <c r="G447" s="80"/>
      <c r="H447" s="81"/>
      <c r="I447" s="81"/>
      <c r="J447" s="79"/>
      <c r="K447" s="79"/>
      <c r="L447" s="79"/>
    </row>
    <row r="448" spans="1:12" x14ac:dyDescent="0.25">
      <c r="A448" s="77"/>
      <c r="B448" s="78"/>
      <c r="C448" s="78"/>
      <c r="D448" s="78"/>
      <c r="E448" s="79"/>
      <c r="F448" s="79"/>
      <c r="G448" s="80"/>
      <c r="H448" s="81"/>
      <c r="I448" s="81"/>
      <c r="J448" s="79"/>
      <c r="K448" s="79"/>
      <c r="L448" s="79"/>
    </row>
    <row r="449" spans="1:12" x14ac:dyDescent="0.25">
      <c r="A449" s="77"/>
      <c r="B449" s="78"/>
      <c r="C449" s="78"/>
      <c r="D449" s="78"/>
      <c r="E449" s="79"/>
      <c r="F449" s="79"/>
      <c r="G449" s="80"/>
      <c r="H449" s="81"/>
      <c r="I449" s="81"/>
      <c r="J449" s="79"/>
      <c r="K449" s="79"/>
      <c r="L449" s="79"/>
    </row>
    <row r="450" spans="1:12" x14ac:dyDescent="0.25">
      <c r="A450" s="77"/>
      <c r="B450" s="78"/>
      <c r="C450" s="78"/>
      <c r="D450" s="78"/>
      <c r="E450" s="79"/>
      <c r="F450" s="79"/>
      <c r="G450" s="80"/>
      <c r="H450" s="81"/>
      <c r="I450" s="81"/>
      <c r="J450" s="79"/>
      <c r="K450" s="79"/>
      <c r="L450" s="79"/>
    </row>
    <row r="451" spans="1:12" x14ac:dyDescent="0.25">
      <c r="A451" s="77"/>
      <c r="B451" s="78"/>
      <c r="C451" s="78"/>
      <c r="D451" s="78"/>
      <c r="E451" s="79"/>
      <c r="F451" s="79"/>
      <c r="G451" s="80"/>
      <c r="H451" s="81"/>
      <c r="I451" s="81"/>
      <c r="J451" s="79"/>
      <c r="K451" s="79"/>
      <c r="L451" s="7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S4668"/>
  <sheetViews>
    <sheetView workbookViewId="0">
      <selection activeCell="D30" sqref="D30"/>
    </sheetView>
  </sheetViews>
  <sheetFormatPr defaultColWidth="38.5546875" defaultRowHeight="13.2" x14ac:dyDescent="0.25"/>
  <cols>
    <col min="1" max="1" width="20.6640625" style="53" customWidth="1"/>
    <col min="2" max="2" width="8.109375" style="53" customWidth="1"/>
    <col min="3" max="3" width="4.88671875" style="53" customWidth="1"/>
    <col min="4" max="4" width="17.6640625" style="53" customWidth="1"/>
    <col min="5" max="6" width="13" style="54" customWidth="1"/>
    <col min="7" max="7" width="13" style="1" customWidth="1"/>
    <col min="8" max="9" width="8.88671875" style="2" hidden="1" customWidth="1"/>
    <col min="10" max="10" width="10.6640625" style="3" hidden="1" customWidth="1"/>
    <col min="11" max="11" width="10.6640625" style="4" hidden="1" customWidth="1"/>
    <col min="12" max="12" width="10.6640625" style="4" customWidth="1"/>
    <col min="13" max="13" width="8.33203125" style="5" hidden="1" customWidth="1"/>
    <col min="14" max="14" width="14.6640625" style="5" hidden="1" customWidth="1"/>
    <col min="15" max="15" width="14.6640625" style="2" hidden="1" customWidth="1"/>
    <col min="16" max="16" width="14.6640625" style="2" customWidth="1"/>
    <col min="17" max="17" width="13" style="6" customWidth="1"/>
    <col min="18" max="18" width="12.33203125" style="21" customWidth="1"/>
    <col min="19" max="19" width="10.5546875" style="21" customWidth="1"/>
    <col min="20" max="16384" width="38.5546875" style="6"/>
  </cols>
  <sheetData>
    <row r="1" spans="1:19" x14ac:dyDescent="0.25">
      <c r="A1" s="9"/>
      <c r="B1" s="9"/>
      <c r="C1" s="9" t="s">
        <v>0</v>
      </c>
      <c r="D1" s="9"/>
      <c r="E1" s="63" t="s">
        <v>57</v>
      </c>
      <c r="F1" s="63" t="s">
        <v>58</v>
      </c>
      <c r="G1" s="63" t="s">
        <v>9</v>
      </c>
      <c r="H1" s="10" t="s">
        <v>8</v>
      </c>
      <c r="I1" s="10" t="s">
        <v>10</v>
      </c>
      <c r="J1" s="11" t="s">
        <v>11</v>
      </c>
      <c r="K1" s="12" t="s">
        <v>6</v>
      </c>
      <c r="L1" s="13" t="s">
        <v>60</v>
      </c>
      <c r="M1" s="14"/>
      <c r="N1" s="14" t="s">
        <v>6</v>
      </c>
      <c r="O1" s="7"/>
      <c r="P1" s="13" t="s">
        <v>62</v>
      </c>
      <c r="Q1" s="8"/>
    </row>
    <row r="2" spans="1:19" ht="12.75" customHeight="1" x14ac:dyDescent="0.25">
      <c r="A2" s="15" t="s">
        <v>4</v>
      </c>
      <c r="B2" s="15" t="s">
        <v>2</v>
      </c>
      <c r="C2" s="15" t="s">
        <v>1</v>
      </c>
      <c r="D2" s="15" t="s">
        <v>3</v>
      </c>
      <c r="E2" s="62" t="s">
        <v>5</v>
      </c>
      <c r="F2" s="62" t="s">
        <v>5</v>
      </c>
      <c r="G2" s="62" t="s">
        <v>59</v>
      </c>
      <c r="H2" s="16" t="s">
        <v>9</v>
      </c>
      <c r="I2" s="16" t="s">
        <v>9</v>
      </c>
      <c r="J2" s="17" t="s">
        <v>12</v>
      </c>
      <c r="K2" s="18" t="s">
        <v>7</v>
      </c>
      <c r="L2" s="19" t="s">
        <v>61</v>
      </c>
      <c r="M2" s="20" t="s">
        <v>13</v>
      </c>
      <c r="N2" s="20" t="s">
        <v>14</v>
      </c>
      <c r="O2" s="7" t="s">
        <v>56</v>
      </c>
      <c r="P2" s="19" t="s">
        <v>61</v>
      </c>
      <c r="Q2" s="8"/>
      <c r="R2" s="22"/>
      <c r="S2" s="22"/>
    </row>
    <row r="3" spans="1:19" x14ac:dyDescent="0.25">
      <c r="A3" s="55" t="s">
        <v>15</v>
      </c>
      <c r="B3" s="55" t="s">
        <v>16</v>
      </c>
      <c r="C3" s="55" t="s">
        <v>17</v>
      </c>
      <c r="D3" s="55" t="s">
        <v>18</v>
      </c>
      <c r="E3" s="54">
        <v>37257</v>
      </c>
      <c r="F3" s="54">
        <v>37346</v>
      </c>
      <c r="G3" s="64">
        <v>3500</v>
      </c>
      <c r="H3" s="2">
        <v>0</v>
      </c>
      <c r="I3" s="2">
        <v>0</v>
      </c>
      <c r="J3" s="3">
        <v>1</v>
      </c>
      <c r="K3" s="4">
        <v>3.56793687</v>
      </c>
      <c r="L3" s="66">
        <v>7.6449999999999996</v>
      </c>
      <c r="M3" s="5">
        <v>0</v>
      </c>
      <c r="N3" s="5">
        <v>442361.35009999998</v>
      </c>
      <c r="O3" s="2">
        <v>1467371</v>
      </c>
      <c r="R3" s="22"/>
      <c r="S3" s="22"/>
    </row>
    <row r="4" spans="1:19" x14ac:dyDescent="0.25">
      <c r="A4" s="55" t="s">
        <v>15</v>
      </c>
      <c r="B4" s="55" t="s">
        <v>16</v>
      </c>
      <c r="C4" s="55" t="s">
        <v>17</v>
      </c>
      <c r="D4" s="55" t="s">
        <v>18</v>
      </c>
      <c r="G4" s="64"/>
      <c r="H4" s="2">
        <v>-98000</v>
      </c>
      <c r="I4" s="2">
        <v>-97910.652300000002</v>
      </c>
      <c r="J4" s="3">
        <v>0.99908828880964207</v>
      </c>
      <c r="K4" s="4">
        <v>2.9649999999999999</v>
      </c>
      <c r="L4" s="66">
        <v>7.6449999999999996</v>
      </c>
      <c r="M4" s="5">
        <v>0</v>
      </c>
      <c r="N4" s="5">
        <v>458221.85279999999</v>
      </c>
      <c r="O4" s="2">
        <v>1467371</v>
      </c>
      <c r="R4" s="22"/>
      <c r="S4" s="23"/>
    </row>
    <row r="5" spans="1:19" x14ac:dyDescent="0.25">
      <c r="A5" s="55" t="s">
        <v>15</v>
      </c>
      <c r="B5" s="55" t="s">
        <v>16</v>
      </c>
      <c r="C5" s="55" t="s">
        <v>17</v>
      </c>
      <c r="D5" s="55" t="s">
        <v>18</v>
      </c>
      <c r="G5" s="64"/>
      <c r="H5" s="2">
        <v>-108500</v>
      </c>
      <c r="I5" s="2">
        <v>-108221.8364</v>
      </c>
      <c r="J5" s="3">
        <v>0.99743628059166811</v>
      </c>
      <c r="K5" s="4">
        <v>2.9207090400000002</v>
      </c>
      <c r="L5" s="66">
        <v>7.6449999999999996</v>
      </c>
      <c r="M5" s="5">
        <v>0</v>
      </c>
      <c r="N5" s="5">
        <v>511271.4436</v>
      </c>
      <c r="O5" s="2">
        <v>1467371</v>
      </c>
      <c r="R5" s="22"/>
      <c r="S5" s="23"/>
    </row>
    <row r="6" spans="1:19" x14ac:dyDescent="0.25">
      <c r="A6" s="55" t="s">
        <v>15</v>
      </c>
      <c r="B6" s="55" t="s">
        <v>19</v>
      </c>
      <c r="C6" s="55" t="s">
        <v>17</v>
      </c>
      <c r="D6" s="55" t="s">
        <v>18</v>
      </c>
      <c r="E6" s="54">
        <v>37257</v>
      </c>
      <c r="F6" s="54">
        <v>37346</v>
      </c>
      <c r="G6" s="64">
        <v>5000</v>
      </c>
      <c r="H6" s="2">
        <v>0</v>
      </c>
      <c r="I6" s="2">
        <v>0</v>
      </c>
      <c r="J6" s="3">
        <v>1</v>
      </c>
      <c r="K6" s="4">
        <v>3.56793687</v>
      </c>
      <c r="L6" s="66">
        <v>7.42</v>
      </c>
      <c r="M6" s="5">
        <v>0</v>
      </c>
      <c r="N6" s="5">
        <v>-597069.78579999995</v>
      </c>
      <c r="O6" s="2">
        <v>1467371</v>
      </c>
      <c r="R6" s="22"/>
      <c r="S6" s="23"/>
    </row>
    <row r="7" spans="1:19" x14ac:dyDescent="0.25">
      <c r="A7" s="55" t="s">
        <v>15</v>
      </c>
      <c r="B7" s="55" t="s">
        <v>19</v>
      </c>
      <c r="C7" s="55" t="s">
        <v>17</v>
      </c>
      <c r="D7" s="55" t="s">
        <v>18</v>
      </c>
      <c r="G7" s="64"/>
      <c r="H7" s="2">
        <v>140000</v>
      </c>
      <c r="I7" s="2">
        <v>139872.36040000001</v>
      </c>
      <c r="J7" s="3">
        <v>0.99908828880964207</v>
      </c>
      <c r="K7" s="27">
        <v>2.9649999999999999</v>
      </c>
      <c r="L7" s="66">
        <v>7.42</v>
      </c>
      <c r="M7" s="5">
        <v>0</v>
      </c>
      <c r="N7" s="5">
        <v>-623131.36569999997</v>
      </c>
      <c r="O7" s="2">
        <v>1467371</v>
      </c>
      <c r="R7" s="22"/>
      <c r="S7" s="23"/>
    </row>
    <row r="8" spans="1:19" x14ac:dyDescent="0.25">
      <c r="A8" s="55" t="s">
        <v>15</v>
      </c>
      <c r="B8" s="55" t="s">
        <v>19</v>
      </c>
      <c r="C8" s="55" t="s">
        <v>17</v>
      </c>
      <c r="D8" s="55" t="s">
        <v>18</v>
      </c>
      <c r="G8" s="64"/>
      <c r="H8" s="2">
        <v>155000</v>
      </c>
      <c r="I8" s="2">
        <v>154602.62349999999</v>
      </c>
      <c r="J8" s="3">
        <v>0.99743628059166811</v>
      </c>
      <c r="K8" s="27">
        <v>2.9207090400000002</v>
      </c>
      <c r="L8" s="66">
        <v>7.42</v>
      </c>
      <c r="M8" s="5">
        <v>0</v>
      </c>
      <c r="N8" s="5">
        <v>-695602.18640000001</v>
      </c>
      <c r="O8" s="2">
        <v>1467371</v>
      </c>
      <c r="R8" s="22"/>
      <c r="S8" s="23"/>
    </row>
    <row r="9" spans="1:19" x14ac:dyDescent="0.25">
      <c r="A9" s="55" t="s">
        <v>15</v>
      </c>
      <c r="B9" s="55" t="s">
        <v>20</v>
      </c>
      <c r="C9" s="55" t="s">
        <v>17</v>
      </c>
      <c r="D9" s="55" t="s">
        <v>18</v>
      </c>
      <c r="E9" s="54">
        <v>37257</v>
      </c>
      <c r="F9" s="54">
        <v>37346</v>
      </c>
      <c r="G9" s="64">
        <v>4200</v>
      </c>
      <c r="H9" s="2">
        <v>0</v>
      </c>
      <c r="I9" s="2">
        <v>0</v>
      </c>
      <c r="J9" s="3">
        <v>1</v>
      </c>
      <c r="K9" s="27">
        <v>3.56793687</v>
      </c>
      <c r="L9" s="66">
        <v>7.17</v>
      </c>
      <c r="M9" s="5">
        <v>0</v>
      </c>
      <c r="N9" s="5">
        <v>-468988.6201</v>
      </c>
      <c r="O9" s="2">
        <v>1467371</v>
      </c>
      <c r="R9" s="22"/>
      <c r="S9" s="23"/>
    </row>
    <row r="10" spans="1:19" x14ac:dyDescent="0.25">
      <c r="A10" s="55" t="s">
        <v>15</v>
      </c>
      <c r="B10" s="55" t="s">
        <v>20</v>
      </c>
      <c r="C10" s="55" t="s">
        <v>17</v>
      </c>
      <c r="D10" s="55" t="s">
        <v>18</v>
      </c>
      <c r="G10" s="64"/>
      <c r="H10" s="2">
        <v>117600</v>
      </c>
      <c r="I10" s="2">
        <v>117492.7828</v>
      </c>
      <c r="J10" s="3">
        <v>0.99908828880964207</v>
      </c>
      <c r="K10" s="27">
        <v>2.9649999999999999</v>
      </c>
      <c r="L10" s="66">
        <v>7.17</v>
      </c>
      <c r="M10" s="5">
        <v>0</v>
      </c>
      <c r="N10" s="5">
        <v>-494057.15149999998</v>
      </c>
      <c r="O10" s="2">
        <v>1467371</v>
      </c>
      <c r="R10" s="22"/>
      <c r="S10" s="23"/>
    </row>
    <row r="11" spans="1:19" x14ac:dyDescent="0.25">
      <c r="A11" s="55" t="s">
        <v>15</v>
      </c>
      <c r="B11" s="55" t="s">
        <v>20</v>
      </c>
      <c r="C11" s="55" t="s">
        <v>17</v>
      </c>
      <c r="D11" s="55" t="s">
        <v>18</v>
      </c>
      <c r="G11" s="64"/>
      <c r="H11" s="2">
        <v>130200</v>
      </c>
      <c r="I11" s="2">
        <v>129866.2037</v>
      </c>
      <c r="J11" s="3">
        <v>0.99743628059166811</v>
      </c>
      <c r="K11" s="27">
        <v>2.9207090400000002</v>
      </c>
      <c r="L11" s="66">
        <v>7.17</v>
      </c>
      <c r="M11" s="5">
        <v>0</v>
      </c>
      <c r="N11" s="5">
        <v>-551839.28559999994</v>
      </c>
      <c r="O11" s="2">
        <v>1467371</v>
      </c>
      <c r="R11" s="22"/>
      <c r="S11" s="23"/>
    </row>
    <row r="12" spans="1:19" x14ac:dyDescent="0.25">
      <c r="A12" s="55" t="s">
        <v>15</v>
      </c>
      <c r="B12" s="55" t="s">
        <v>21</v>
      </c>
      <c r="C12" s="55" t="s">
        <v>17</v>
      </c>
      <c r="D12" s="55" t="s">
        <v>18</v>
      </c>
      <c r="E12" s="54">
        <v>37257</v>
      </c>
      <c r="F12" s="54">
        <v>37346</v>
      </c>
      <c r="G12" s="64">
        <v>3500</v>
      </c>
      <c r="H12" s="2">
        <v>0</v>
      </c>
      <c r="I12" s="2">
        <v>0</v>
      </c>
      <c r="J12" s="3">
        <v>1</v>
      </c>
      <c r="K12" s="4">
        <v>3.56793687</v>
      </c>
      <c r="L12" s="66">
        <v>7.02</v>
      </c>
      <c r="M12" s="5">
        <v>0</v>
      </c>
      <c r="N12" s="5">
        <v>-374548.85009999998</v>
      </c>
      <c r="O12" s="2">
        <v>1467371</v>
      </c>
      <c r="R12" s="22"/>
      <c r="S12" s="23"/>
    </row>
    <row r="13" spans="1:19" x14ac:dyDescent="0.25">
      <c r="A13" s="55" t="s">
        <v>15</v>
      </c>
      <c r="B13" s="55" t="s">
        <v>21</v>
      </c>
      <c r="C13" s="55" t="s">
        <v>17</v>
      </c>
      <c r="D13" s="55" t="s">
        <v>18</v>
      </c>
      <c r="G13" s="64"/>
      <c r="H13" s="2">
        <v>98000</v>
      </c>
      <c r="I13" s="2">
        <v>97910.652300000002</v>
      </c>
      <c r="J13" s="3">
        <v>0.99908828880964207</v>
      </c>
      <c r="K13" s="4">
        <v>2.9649999999999999</v>
      </c>
      <c r="L13" s="66">
        <v>7.02</v>
      </c>
      <c r="M13" s="5">
        <v>0</v>
      </c>
      <c r="N13" s="5">
        <v>-397027.69510000001</v>
      </c>
      <c r="O13" s="2">
        <v>1467371</v>
      </c>
      <c r="R13" s="22"/>
      <c r="S13" s="23"/>
    </row>
    <row r="14" spans="1:19" x14ac:dyDescent="0.25">
      <c r="A14" s="55" t="s">
        <v>15</v>
      </c>
      <c r="B14" s="55" t="s">
        <v>21</v>
      </c>
      <c r="C14" s="55" t="s">
        <v>17</v>
      </c>
      <c r="D14" s="55" t="s">
        <v>18</v>
      </c>
      <c r="G14" s="64"/>
      <c r="H14" s="2">
        <v>108500</v>
      </c>
      <c r="I14" s="2">
        <v>108221.8364</v>
      </c>
      <c r="J14" s="3">
        <v>0.99743628059166811</v>
      </c>
      <c r="K14" s="4">
        <v>2.9207090400000002</v>
      </c>
      <c r="L14" s="66">
        <v>7.02</v>
      </c>
      <c r="M14" s="5">
        <v>0</v>
      </c>
      <c r="N14" s="5">
        <v>-443632.79590000003</v>
      </c>
      <c r="O14" s="2">
        <v>1467371</v>
      </c>
      <c r="R14" s="22"/>
      <c r="S14" s="23"/>
    </row>
    <row r="15" spans="1:19" x14ac:dyDescent="0.25">
      <c r="A15" s="55" t="s">
        <v>15</v>
      </c>
      <c r="B15" s="55" t="s">
        <v>22</v>
      </c>
      <c r="C15" s="55" t="s">
        <v>17</v>
      </c>
      <c r="D15" s="55" t="s">
        <v>23</v>
      </c>
      <c r="E15" s="54">
        <v>37257</v>
      </c>
      <c r="F15" s="54">
        <v>37346</v>
      </c>
      <c r="G15" s="64">
        <v>5275</v>
      </c>
      <c r="H15" s="2">
        <v>0</v>
      </c>
      <c r="I15" s="2">
        <v>0</v>
      </c>
      <c r="J15" s="3">
        <v>1</v>
      </c>
      <c r="K15" s="4">
        <v>-0.32901837</v>
      </c>
      <c r="L15" s="66">
        <v>-0.48044654000000003</v>
      </c>
      <c r="M15" s="5">
        <v>0</v>
      </c>
      <c r="N15" s="5">
        <v>24763.6057</v>
      </c>
      <c r="O15" s="2">
        <v>1467371</v>
      </c>
      <c r="R15" s="22"/>
      <c r="S15" s="23"/>
    </row>
    <row r="16" spans="1:19" x14ac:dyDescent="0.25">
      <c r="A16" s="55" t="s">
        <v>15</v>
      </c>
      <c r="B16" s="55" t="s">
        <v>22</v>
      </c>
      <c r="C16" s="55" t="s">
        <v>17</v>
      </c>
      <c r="D16" s="55" t="s">
        <v>23</v>
      </c>
      <c r="G16" s="64"/>
      <c r="H16" s="2">
        <v>147707.8401</v>
      </c>
      <c r="I16" s="2">
        <v>147573.17329999999</v>
      </c>
      <c r="J16" s="3">
        <v>0.99908828880964207</v>
      </c>
      <c r="K16" s="4">
        <v>-0.47345576</v>
      </c>
      <c r="L16" s="66">
        <v>-0.48052952999999998</v>
      </c>
      <c r="M16" s="5">
        <v>0</v>
      </c>
      <c r="N16" s="5">
        <v>1043.8994</v>
      </c>
      <c r="O16" s="2">
        <v>1467371</v>
      </c>
      <c r="R16" s="22"/>
      <c r="S16" s="23"/>
    </row>
    <row r="17" spans="1:19" x14ac:dyDescent="0.25">
      <c r="A17" s="55" t="s">
        <v>15</v>
      </c>
      <c r="B17" s="55" t="s">
        <v>22</v>
      </c>
      <c r="C17" s="55" t="s">
        <v>17</v>
      </c>
      <c r="D17" s="55" t="s">
        <v>23</v>
      </c>
      <c r="G17" s="64"/>
      <c r="H17" s="2">
        <v>163533.6802</v>
      </c>
      <c r="I17" s="2">
        <v>163114.42569999999</v>
      </c>
      <c r="J17" s="3">
        <v>0.99743628059166811</v>
      </c>
      <c r="K17" s="4">
        <v>-0.51883024</v>
      </c>
      <c r="L17" s="66">
        <v>-0.48068095</v>
      </c>
      <c r="M17" s="5">
        <v>0</v>
      </c>
      <c r="N17" s="5">
        <v>-6222.6982000000007</v>
      </c>
      <c r="O17" s="2">
        <v>1467371</v>
      </c>
      <c r="R17" s="22"/>
      <c r="S17" s="23"/>
    </row>
    <row r="18" spans="1:19" x14ac:dyDescent="0.25">
      <c r="A18" s="55" t="s">
        <v>15</v>
      </c>
      <c r="B18" s="55" t="s">
        <v>22</v>
      </c>
      <c r="C18" s="55" t="s">
        <v>17</v>
      </c>
      <c r="D18" s="55" t="s">
        <v>23</v>
      </c>
      <c r="E18" s="54">
        <v>37347</v>
      </c>
      <c r="F18" s="54">
        <v>37560</v>
      </c>
      <c r="G18" s="64">
        <v>5275.2800066666668</v>
      </c>
      <c r="H18" s="2">
        <v>158258.4002</v>
      </c>
      <c r="I18" s="2">
        <v>157586.04680000001</v>
      </c>
      <c r="J18" s="3">
        <v>0.99575154731721993</v>
      </c>
      <c r="K18" s="4">
        <v>-0.66392742000000005</v>
      </c>
      <c r="L18" s="66">
        <v>-0.48077502999999999</v>
      </c>
      <c r="M18" s="5">
        <v>0</v>
      </c>
      <c r="N18" s="5">
        <v>-28862.261599999998</v>
      </c>
      <c r="O18" s="2">
        <v>1467371</v>
      </c>
      <c r="R18" s="22"/>
      <c r="S18" s="23"/>
    </row>
    <row r="19" spans="1:19" x14ac:dyDescent="0.25">
      <c r="A19" s="55" t="s">
        <v>15</v>
      </c>
      <c r="B19" s="55" t="s">
        <v>22</v>
      </c>
      <c r="C19" s="55" t="s">
        <v>17</v>
      </c>
      <c r="D19" s="55" t="s">
        <v>23</v>
      </c>
      <c r="G19" s="64"/>
      <c r="H19" s="2">
        <v>163533.6802</v>
      </c>
      <c r="I19" s="2">
        <v>162565.758</v>
      </c>
      <c r="J19" s="3">
        <v>0.99408120624870799</v>
      </c>
      <c r="K19" s="4">
        <v>-0.66405789000000004</v>
      </c>
      <c r="L19" s="66">
        <v>-0.48086951</v>
      </c>
      <c r="M19" s="5">
        <v>0</v>
      </c>
      <c r="N19" s="5">
        <v>-29780.158500000001</v>
      </c>
      <c r="O19" s="2">
        <v>1467371</v>
      </c>
      <c r="R19" s="22"/>
      <c r="S19" s="23"/>
    </row>
    <row r="20" spans="1:19" x14ac:dyDescent="0.25">
      <c r="A20" s="55" t="s">
        <v>15</v>
      </c>
      <c r="B20" s="55" t="s">
        <v>22</v>
      </c>
      <c r="C20" s="55" t="s">
        <v>17</v>
      </c>
      <c r="D20" s="55" t="s">
        <v>23</v>
      </c>
      <c r="G20" s="64"/>
      <c r="H20" s="2">
        <v>158258.4002</v>
      </c>
      <c r="I20" s="2">
        <v>157040.83970000001</v>
      </c>
      <c r="J20" s="3">
        <v>0.99230650345268601</v>
      </c>
      <c r="K20" s="4">
        <v>-0.66413880999999997</v>
      </c>
      <c r="L20" s="66">
        <v>-0.48092810000000003</v>
      </c>
      <c r="M20" s="5">
        <v>0</v>
      </c>
      <c r="N20" s="5">
        <v>-28771.563099999999</v>
      </c>
      <c r="O20" s="2">
        <v>1467371</v>
      </c>
      <c r="R20" s="22"/>
      <c r="S20" s="23"/>
    </row>
    <row r="21" spans="1:19" x14ac:dyDescent="0.25">
      <c r="A21" s="55" t="s">
        <v>15</v>
      </c>
      <c r="B21" s="55" t="s">
        <v>22</v>
      </c>
      <c r="C21" s="55" t="s">
        <v>17</v>
      </c>
      <c r="D21" s="55" t="s">
        <v>23</v>
      </c>
      <c r="G21" s="64"/>
      <c r="H21" s="2">
        <v>163533.6802</v>
      </c>
      <c r="I21" s="2">
        <v>161989.96189999999</v>
      </c>
      <c r="J21" s="3">
        <v>0.99056024290822198</v>
      </c>
      <c r="K21" s="4">
        <v>-0.65654908000000001</v>
      </c>
      <c r="L21" s="66">
        <v>-0.48096037000000003</v>
      </c>
      <c r="M21" s="5">
        <v>0</v>
      </c>
      <c r="N21" s="5">
        <v>-28443.607900000003</v>
      </c>
      <c r="O21" s="2">
        <v>1467371</v>
      </c>
      <c r="R21" s="22"/>
      <c r="S21" s="23"/>
    </row>
    <row r="22" spans="1:19" x14ac:dyDescent="0.25">
      <c r="A22" s="55" t="s">
        <v>15</v>
      </c>
      <c r="B22" s="55" t="s">
        <v>22</v>
      </c>
      <c r="C22" s="55" t="s">
        <v>17</v>
      </c>
      <c r="D22" s="55" t="s">
        <v>23</v>
      </c>
      <c r="G22" s="64"/>
      <c r="H22" s="2">
        <v>163533.6802</v>
      </c>
      <c r="I22" s="2">
        <v>161686.94099999999</v>
      </c>
      <c r="J22" s="3">
        <v>0.98870728581413192</v>
      </c>
      <c r="K22" s="4">
        <v>-0.65656270999999999</v>
      </c>
      <c r="L22" s="66">
        <v>-0.48097035999999999</v>
      </c>
      <c r="M22" s="5">
        <v>0</v>
      </c>
      <c r="N22" s="5">
        <v>-28390.9905</v>
      </c>
      <c r="O22" s="2">
        <v>1467371</v>
      </c>
      <c r="R22" s="22"/>
      <c r="S22" s="23"/>
    </row>
    <row r="23" spans="1:19" x14ac:dyDescent="0.25">
      <c r="A23" s="55" t="s">
        <v>15</v>
      </c>
      <c r="B23" s="55" t="s">
        <v>22</v>
      </c>
      <c r="C23" s="55" t="s">
        <v>17</v>
      </c>
      <c r="D23" s="55" t="s">
        <v>23</v>
      </c>
      <c r="G23" s="64"/>
      <c r="H23" s="2">
        <v>158258.4002</v>
      </c>
      <c r="I23" s="2">
        <v>156174.0705</v>
      </c>
      <c r="J23" s="3">
        <v>0.98682957982526509</v>
      </c>
      <c r="K23" s="4">
        <v>-0.65653899999999998</v>
      </c>
      <c r="L23" s="66">
        <v>-0.48095299000000002</v>
      </c>
      <c r="M23" s="5">
        <v>0</v>
      </c>
      <c r="N23" s="5">
        <v>-27421.982199999999</v>
      </c>
      <c r="O23" s="2">
        <v>1467371</v>
      </c>
      <c r="R23" s="22"/>
      <c r="S23" s="23"/>
    </row>
    <row r="24" spans="1:19" x14ac:dyDescent="0.25">
      <c r="A24" s="55" t="s">
        <v>15</v>
      </c>
      <c r="B24" s="55" t="s">
        <v>22</v>
      </c>
      <c r="C24" s="55" t="s">
        <v>17</v>
      </c>
      <c r="D24" s="55" t="s">
        <v>23</v>
      </c>
      <c r="G24" s="64"/>
      <c r="H24" s="2">
        <v>163533.6802</v>
      </c>
      <c r="I24" s="2">
        <v>161066.27840000001</v>
      </c>
      <c r="J24" s="3">
        <v>0.98491196568699801</v>
      </c>
      <c r="K24" s="4">
        <v>-0.61832757000000005</v>
      </c>
      <c r="L24" s="66">
        <v>-0.48092145000000003</v>
      </c>
      <c r="M24" s="5">
        <v>0</v>
      </c>
      <c r="N24" s="5">
        <v>-22131.4935</v>
      </c>
      <c r="O24" s="2">
        <v>1467371</v>
      </c>
      <c r="R24" s="22"/>
      <c r="S24" s="23"/>
    </row>
    <row r="25" spans="1:19" x14ac:dyDescent="0.25">
      <c r="A25" s="55" t="s">
        <v>15</v>
      </c>
      <c r="B25" s="55" t="s">
        <v>24</v>
      </c>
      <c r="C25" s="55" t="s">
        <v>17</v>
      </c>
      <c r="D25" s="55" t="s">
        <v>18</v>
      </c>
      <c r="E25" s="54">
        <v>37347</v>
      </c>
      <c r="F25" s="54">
        <v>37560</v>
      </c>
      <c r="G25" s="64">
        <v>-3500</v>
      </c>
      <c r="H25" s="2">
        <v>-105000</v>
      </c>
      <c r="I25" s="2">
        <v>-104553.91250000001</v>
      </c>
      <c r="J25" s="3">
        <v>0.99575154731721993</v>
      </c>
      <c r="K25" s="4">
        <v>2.8327570099999999</v>
      </c>
      <c r="L25" s="66">
        <v>5.9749999999999996</v>
      </c>
      <c r="M25" s="5">
        <v>0</v>
      </c>
      <c r="N25" s="5">
        <v>328533.79830000002</v>
      </c>
      <c r="O25" s="2">
        <v>1467371</v>
      </c>
      <c r="R25" s="22"/>
      <c r="S25" s="23"/>
    </row>
    <row r="26" spans="1:19" x14ac:dyDescent="0.25">
      <c r="A26" s="55" t="s">
        <v>15</v>
      </c>
      <c r="B26" s="55" t="s">
        <v>24</v>
      </c>
      <c r="C26" s="55" t="s">
        <v>17</v>
      </c>
      <c r="D26" s="55" t="s">
        <v>18</v>
      </c>
      <c r="G26" s="64"/>
      <c r="H26" s="2">
        <v>-108500</v>
      </c>
      <c r="I26" s="2">
        <v>-107857.8109</v>
      </c>
      <c r="J26" s="3">
        <v>0.99408120624870799</v>
      </c>
      <c r="K26" s="4">
        <v>2.9371204300000002</v>
      </c>
      <c r="L26" s="66">
        <v>5.9749999999999996</v>
      </c>
      <c r="M26" s="5">
        <v>0</v>
      </c>
      <c r="N26" s="5">
        <v>327659.04060000001</v>
      </c>
      <c r="O26" s="2">
        <v>1467371</v>
      </c>
      <c r="R26" s="22"/>
      <c r="S26" s="23"/>
    </row>
    <row r="27" spans="1:19" x14ac:dyDescent="0.25">
      <c r="A27" s="55" t="s">
        <v>15</v>
      </c>
      <c r="B27" s="55" t="s">
        <v>24</v>
      </c>
      <c r="C27" s="55" t="s">
        <v>17</v>
      </c>
      <c r="D27" s="55" t="s">
        <v>18</v>
      </c>
      <c r="G27" s="64"/>
      <c r="H27" s="2">
        <v>-105000</v>
      </c>
      <c r="I27" s="2">
        <v>-104192.1829</v>
      </c>
      <c r="J27" s="3">
        <v>0.99230650345268601</v>
      </c>
      <c r="K27" s="4">
        <v>3.0290836699999999</v>
      </c>
      <c r="L27" s="66">
        <v>5.9749999999999996</v>
      </c>
      <c r="M27" s="5">
        <v>0</v>
      </c>
      <c r="N27" s="5">
        <v>306941.45309999998</v>
      </c>
      <c r="O27" s="2">
        <v>1467371</v>
      </c>
      <c r="R27" s="22"/>
      <c r="S27" s="23"/>
    </row>
    <row r="28" spans="1:19" x14ac:dyDescent="0.25">
      <c r="A28" s="55" t="s">
        <v>15</v>
      </c>
      <c r="B28" s="55" t="s">
        <v>24</v>
      </c>
      <c r="C28" s="55" t="s">
        <v>17</v>
      </c>
      <c r="D28" s="55" t="s">
        <v>18</v>
      </c>
      <c r="G28" s="64"/>
      <c r="H28" s="2">
        <v>-108500</v>
      </c>
      <c r="I28" s="2">
        <v>-107475.7864</v>
      </c>
      <c r="J28" s="3">
        <v>0.99056024290822198</v>
      </c>
      <c r="K28" s="4">
        <v>3.1438012799999999</v>
      </c>
      <c r="L28" s="66">
        <v>5.9749999999999996</v>
      </c>
      <c r="M28" s="5">
        <v>0</v>
      </c>
      <c r="N28" s="5">
        <v>304285.3089</v>
      </c>
      <c r="O28" s="2">
        <v>1467371</v>
      </c>
      <c r="R28" s="22"/>
      <c r="S28" s="23"/>
    </row>
    <row r="29" spans="1:19" x14ac:dyDescent="0.25">
      <c r="A29" s="55" t="s">
        <v>15</v>
      </c>
      <c r="B29" s="55" t="s">
        <v>24</v>
      </c>
      <c r="C29" s="55" t="s">
        <v>17</v>
      </c>
      <c r="D29" s="55" t="s">
        <v>18</v>
      </c>
      <c r="G29" s="64"/>
      <c r="H29" s="2">
        <v>-108500</v>
      </c>
      <c r="I29" s="2">
        <v>-107274.7405</v>
      </c>
      <c r="J29" s="3">
        <v>0.98870728581413192</v>
      </c>
      <c r="K29" s="4">
        <v>3.2141035200000001</v>
      </c>
      <c r="L29" s="66">
        <v>5.9749999999999996</v>
      </c>
      <c r="M29" s="5">
        <v>0</v>
      </c>
      <c r="N29" s="5">
        <v>296174.4535</v>
      </c>
      <c r="O29" s="2">
        <v>1467371</v>
      </c>
      <c r="R29" s="22"/>
      <c r="S29" s="23"/>
    </row>
    <row r="30" spans="1:19" x14ac:dyDescent="0.25">
      <c r="A30" s="55" t="s">
        <v>15</v>
      </c>
      <c r="B30" s="55" t="s">
        <v>24</v>
      </c>
      <c r="C30" s="55" t="s">
        <v>17</v>
      </c>
      <c r="D30" s="55" t="s">
        <v>18</v>
      </c>
      <c r="G30" s="64"/>
      <c r="H30" s="2">
        <v>-105000</v>
      </c>
      <c r="I30" s="2">
        <v>-103617.1059</v>
      </c>
      <c r="J30" s="3">
        <v>0.98682957982526509</v>
      </c>
      <c r="K30" s="4">
        <v>3.2155142799999998</v>
      </c>
      <c r="L30" s="66">
        <v>5.9749999999999996</v>
      </c>
      <c r="M30" s="5">
        <v>0</v>
      </c>
      <c r="N30" s="5">
        <v>285929.92450000002</v>
      </c>
      <c r="O30" s="2">
        <v>1467371</v>
      </c>
      <c r="R30" s="22"/>
      <c r="S30" s="23"/>
    </row>
    <row r="31" spans="1:19" x14ac:dyDescent="0.25">
      <c r="A31" s="55" t="s">
        <v>15</v>
      </c>
      <c r="B31" s="55" t="s">
        <v>24</v>
      </c>
      <c r="C31" s="55" t="s">
        <v>17</v>
      </c>
      <c r="D31" s="55" t="s">
        <v>18</v>
      </c>
      <c r="G31" s="64"/>
      <c r="H31" s="2">
        <v>-108500</v>
      </c>
      <c r="I31" s="2">
        <v>-106862.9483</v>
      </c>
      <c r="J31" s="3">
        <v>0.98491196568699801</v>
      </c>
      <c r="K31" s="4">
        <v>3.2855331799999998</v>
      </c>
      <c r="L31" s="66">
        <v>5.9749999999999996</v>
      </c>
      <c r="M31" s="5">
        <v>0</v>
      </c>
      <c r="N31" s="5">
        <v>287404.35379999998</v>
      </c>
      <c r="O31" s="2">
        <v>1467371</v>
      </c>
      <c r="R31" s="22"/>
      <c r="S31" s="23"/>
    </row>
    <row r="32" spans="1:19" x14ac:dyDescent="0.25">
      <c r="A32" s="55" t="s">
        <v>15</v>
      </c>
      <c r="B32" s="55" t="s">
        <v>25</v>
      </c>
      <c r="C32" s="55" t="s">
        <v>17</v>
      </c>
      <c r="D32" s="55" t="s">
        <v>26</v>
      </c>
      <c r="E32" s="54">
        <v>37257</v>
      </c>
      <c r="F32" s="54">
        <v>37346</v>
      </c>
      <c r="G32" s="64">
        <v>-5275</v>
      </c>
      <c r="H32" s="2">
        <v>0</v>
      </c>
      <c r="I32" s="2">
        <v>0</v>
      </c>
      <c r="J32" s="3">
        <v>1</v>
      </c>
      <c r="K32" s="4">
        <v>3.5679368600000001</v>
      </c>
      <c r="L32" s="66">
        <v>6.1542913300000004</v>
      </c>
      <c r="M32" s="5">
        <v>0</v>
      </c>
      <c r="N32" s="5">
        <v>422956.06430000003</v>
      </c>
      <c r="O32" s="2">
        <v>1467371</v>
      </c>
      <c r="R32" s="22"/>
      <c r="S32" s="23"/>
    </row>
    <row r="33" spans="1:19" x14ac:dyDescent="0.25">
      <c r="A33" s="55" t="s">
        <v>15</v>
      </c>
      <c r="B33" s="55" t="s">
        <v>25</v>
      </c>
      <c r="C33" s="55" t="s">
        <v>17</v>
      </c>
      <c r="D33" s="55" t="s">
        <v>26</v>
      </c>
      <c r="G33" s="64"/>
      <c r="H33" s="2">
        <v>-147707.8401</v>
      </c>
      <c r="I33" s="2">
        <v>-147573.17329999999</v>
      </c>
      <c r="J33" s="3">
        <v>0.99908828880964207</v>
      </c>
      <c r="K33" s="4">
        <v>2.9649999999999999</v>
      </c>
      <c r="L33" s="66">
        <v>6.1553544599999999</v>
      </c>
      <c r="M33" s="5">
        <v>0</v>
      </c>
      <c r="N33" s="5">
        <v>470810.73249999998</v>
      </c>
      <c r="O33" s="2">
        <v>1467371</v>
      </c>
      <c r="R33" s="22"/>
      <c r="S33" s="23"/>
    </row>
    <row r="34" spans="1:19" x14ac:dyDescent="0.25">
      <c r="A34" s="55" t="s">
        <v>15</v>
      </c>
      <c r="B34" s="55" t="s">
        <v>25</v>
      </c>
      <c r="C34" s="55" t="s">
        <v>17</v>
      </c>
      <c r="D34" s="55" t="s">
        <v>26</v>
      </c>
      <c r="G34" s="64"/>
      <c r="H34" s="2">
        <v>-163533.6802</v>
      </c>
      <c r="I34" s="2">
        <v>-163114.42569999999</v>
      </c>
      <c r="J34" s="3">
        <v>0.99743628059166811</v>
      </c>
      <c r="K34" s="4">
        <v>2.9207090400000002</v>
      </c>
      <c r="L34" s="66">
        <v>6.1572941300000004</v>
      </c>
      <c r="M34" s="5">
        <v>0</v>
      </c>
      <c r="N34" s="5">
        <v>527933.71849999996</v>
      </c>
      <c r="O34" s="2">
        <v>1467371</v>
      </c>
      <c r="R34" s="22"/>
      <c r="S34" s="23"/>
    </row>
    <row r="35" spans="1:19" x14ac:dyDescent="0.25">
      <c r="A35" s="55" t="s">
        <v>15</v>
      </c>
      <c r="B35" s="55" t="s">
        <v>25</v>
      </c>
      <c r="C35" s="55" t="s">
        <v>17</v>
      </c>
      <c r="D35" s="55" t="s">
        <v>26</v>
      </c>
      <c r="E35" s="54">
        <v>37347</v>
      </c>
      <c r="F35" s="54">
        <v>37560</v>
      </c>
      <c r="G35" s="64">
        <v>-5275.2800066666668</v>
      </c>
      <c r="H35" s="2">
        <v>-158258.4002</v>
      </c>
      <c r="I35" s="2">
        <v>-157586.04680000001</v>
      </c>
      <c r="J35" s="3">
        <v>0.99575154731721993</v>
      </c>
      <c r="K35" s="4">
        <v>2.8327570099999999</v>
      </c>
      <c r="L35" s="66">
        <v>6.1584992100000004</v>
      </c>
      <c r="M35" s="5">
        <v>0</v>
      </c>
      <c r="N35" s="5">
        <v>524090.5662</v>
      </c>
      <c r="O35" s="2">
        <v>1467371</v>
      </c>
    </row>
    <row r="36" spans="1:19" x14ac:dyDescent="0.25">
      <c r="A36" s="55" t="s">
        <v>15</v>
      </c>
      <c r="B36" s="55" t="s">
        <v>25</v>
      </c>
      <c r="C36" s="55" t="s">
        <v>17</v>
      </c>
      <c r="D36" s="55" t="s">
        <v>26</v>
      </c>
      <c r="G36" s="64"/>
      <c r="H36" s="2">
        <v>-163533.6802</v>
      </c>
      <c r="I36" s="2">
        <v>-162565.758</v>
      </c>
      <c r="J36" s="3">
        <v>0.99408120624870799</v>
      </c>
      <c r="K36" s="4">
        <v>2.9371204200000003</v>
      </c>
      <c r="L36" s="66">
        <v>6.1597094099999996</v>
      </c>
      <c r="M36" s="5">
        <v>0</v>
      </c>
      <c r="N36" s="5">
        <v>523882.62160000001</v>
      </c>
      <c r="O36" s="2">
        <v>1467371</v>
      </c>
    </row>
    <row r="37" spans="1:19" x14ac:dyDescent="0.25">
      <c r="A37" s="55" t="s">
        <v>15</v>
      </c>
      <c r="B37" s="55" t="s">
        <v>25</v>
      </c>
      <c r="C37" s="55" t="s">
        <v>17</v>
      </c>
      <c r="D37" s="55" t="s">
        <v>26</v>
      </c>
      <c r="G37" s="64"/>
      <c r="H37" s="2">
        <v>-158258.4002</v>
      </c>
      <c r="I37" s="2">
        <v>-157040.83970000001</v>
      </c>
      <c r="J37" s="3">
        <v>0.99230650345268601</v>
      </c>
      <c r="K37" s="4">
        <v>3.0290836699999999</v>
      </c>
      <c r="L37" s="66">
        <v>6.1604599799999997</v>
      </c>
      <c r="M37" s="5">
        <v>0</v>
      </c>
      <c r="N37" s="5">
        <v>491753.96509999997</v>
      </c>
      <c r="O37" s="2">
        <v>1467371</v>
      </c>
    </row>
    <row r="38" spans="1:19" x14ac:dyDescent="0.25">
      <c r="A38" s="55" t="s">
        <v>15</v>
      </c>
      <c r="B38" s="55" t="s">
        <v>25</v>
      </c>
      <c r="C38" s="55" t="s">
        <v>17</v>
      </c>
      <c r="D38" s="55" t="s">
        <v>26</v>
      </c>
      <c r="G38" s="64"/>
      <c r="H38" s="2">
        <v>-163533.6802</v>
      </c>
      <c r="I38" s="2">
        <v>-161989.96189999999</v>
      </c>
      <c r="J38" s="3">
        <v>0.99056024290822198</v>
      </c>
      <c r="K38" s="4">
        <v>3.1438012799999999</v>
      </c>
      <c r="L38" s="66">
        <v>6.1608733100000004</v>
      </c>
      <c r="M38" s="5">
        <v>0</v>
      </c>
      <c r="N38" s="5">
        <v>488735.38410000002</v>
      </c>
      <c r="O38" s="2">
        <v>1467371</v>
      </c>
    </row>
    <row r="39" spans="1:19" x14ac:dyDescent="0.25">
      <c r="A39" s="55" t="s">
        <v>15</v>
      </c>
      <c r="B39" s="55" t="s">
        <v>25</v>
      </c>
      <c r="C39" s="55" t="s">
        <v>17</v>
      </c>
      <c r="D39" s="55" t="s">
        <v>26</v>
      </c>
      <c r="G39" s="64"/>
      <c r="H39" s="2">
        <v>-163533.6802</v>
      </c>
      <c r="I39" s="2">
        <v>-161686.94099999999</v>
      </c>
      <c r="J39" s="3">
        <v>0.98870728581413192</v>
      </c>
      <c r="K39" s="4">
        <v>3.2141035200000001</v>
      </c>
      <c r="L39" s="66">
        <v>6.1610012799999998</v>
      </c>
      <c r="M39" s="5">
        <v>0</v>
      </c>
      <c r="N39" s="5">
        <v>476474.88449999999</v>
      </c>
      <c r="O39" s="2">
        <v>1467371</v>
      </c>
    </row>
    <row r="40" spans="1:19" x14ac:dyDescent="0.25">
      <c r="A40" s="55" t="s">
        <v>15</v>
      </c>
      <c r="B40" s="55" t="s">
        <v>25</v>
      </c>
      <c r="C40" s="55" t="s">
        <v>17</v>
      </c>
      <c r="D40" s="55" t="s">
        <v>26</v>
      </c>
      <c r="G40" s="64"/>
      <c r="H40" s="2">
        <v>-158258.4002</v>
      </c>
      <c r="I40" s="2">
        <v>-156174.0705</v>
      </c>
      <c r="J40" s="3">
        <v>0.98682957982526509</v>
      </c>
      <c r="K40" s="4">
        <v>3.2155142699999999</v>
      </c>
      <c r="L40" s="66">
        <v>6.1607787700000003</v>
      </c>
      <c r="M40" s="5">
        <v>0</v>
      </c>
      <c r="N40" s="5">
        <v>459973.94530000002</v>
      </c>
      <c r="O40" s="2">
        <v>1467371</v>
      </c>
    </row>
    <row r="41" spans="1:19" x14ac:dyDescent="0.25">
      <c r="A41" s="55" t="s">
        <v>15</v>
      </c>
      <c r="B41" s="55" t="s">
        <v>25</v>
      </c>
      <c r="C41" s="55" t="s">
        <v>17</v>
      </c>
      <c r="D41" s="55" t="s">
        <v>26</v>
      </c>
      <c r="G41" s="64"/>
      <c r="H41" s="2">
        <v>-163533.6802</v>
      </c>
      <c r="I41" s="2">
        <v>-161066.27840000001</v>
      </c>
      <c r="J41" s="3">
        <v>0.98491196568699801</v>
      </c>
      <c r="K41" s="4">
        <v>3.2855331799999998</v>
      </c>
      <c r="L41" s="66">
        <v>6.1603747000000002</v>
      </c>
      <c r="M41" s="5">
        <v>0</v>
      </c>
      <c r="N41" s="5">
        <v>463040.02590000001</v>
      </c>
      <c r="O41" s="2">
        <v>1467371</v>
      </c>
    </row>
    <row r="42" spans="1:19" x14ac:dyDescent="0.25">
      <c r="A42" s="55" t="s">
        <v>15</v>
      </c>
      <c r="B42" s="55" t="s">
        <v>25</v>
      </c>
      <c r="C42" s="55" t="s">
        <v>17</v>
      </c>
      <c r="D42" s="55" t="s">
        <v>26</v>
      </c>
      <c r="E42" s="54">
        <v>37561</v>
      </c>
      <c r="F42" s="54">
        <v>37621</v>
      </c>
      <c r="G42" s="64">
        <v>-5275.2800066666668</v>
      </c>
      <c r="H42" s="2">
        <v>-158258.4002</v>
      </c>
      <c r="I42" s="2">
        <v>-155535.56890000001</v>
      </c>
      <c r="J42" s="3">
        <v>0.98279502830885612</v>
      </c>
      <c r="K42" s="4">
        <v>3.67444645</v>
      </c>
      <c r="L42" s="66">
        <v>6.1596973100000003</v>
      </c>
      <c r="M42" s="5">
        <v>0</v>
      </c>
      <c r="N42" s="5">
        <v>386544.90610000002</v>
      </c>
      <c r="O42" s="2">
        <v>1467371</v>
      </c>
    </row>
    <row r="43" spans="1:19" x14ac:dyDescent="0.25">
      <c r="A43" s="55" t="s">
        <v>15</v>
      </c>
      <c r="B43" s="55" t="s">
        <v>25</v>
      </c>
      <c r="C43" s="55" t="s">
        <v>17</v>
      </c>
      <c r="D43" s="55" t="s">
        <v>26</v>
      </c>
      <c r="G43" s="64"/>
      <c r="H43" s="2">
        <v>-163533.6802</v>
      </c>
      <c r="I43" s="2">
        <v>-160375.33499999999</v>
      </c>
      <c r="J43" s="3">
        <v>0.980686882404882</v>
      </c>
      <c r="K43" s="4">
        <v>3.9715182900000001</v>
      </c>
      <c r="L43" s="66">
        <v>6.1587533800000003</v>
      </c>
      <c r="M43" s="5">
        <v>0</v>
      </c>
      <c r="N43" s="5">
        <v>350778.56020000001</v>
      </c>
      <c r="O43" s="2">
        <v>1467371</v>
      </c>
    </row>
    <row r="44" spans="1:19" x14ac:dyDescent="0.25">
      <c r="A44" s="55" t="s">
        <v>15</v>
      </c>
      <c r="B44" s="55" t="s">
        <v>27</v>
      </c>
      <c r="C44" s="55" t="s">
        <v>17</v>
      </c>
      <c r="D44" s="55" t="s">
        <v>26</v>
      </c>
      <c r="E44" s="54">
        <v>37257</v>
      </c>
      <c r="F44" s="54">
        <v>37346</v>
      </c>
      <c r="G44" s="64">
        <v>-10550.560010714285</v>
      </c>
      <c r="H44" s="2">
        <v>0</v>
      </c>
      <c r="I44" s="2">
        <v>0</v>
      </c>
      <c r="J44" s="3">
        <v>1</v>
      </c>
      <c r="K44" s="4">
        <v>3.5679368600000001</v>
      </c>
      <c r="L44" s="66">
        <v>5.9178811299999996</v>
      </c>
      <c r="M44" s="5">
        <v>0</v>
      </c>
      <c r="N44" s="5">
        <v>768590.0686</v>
      </c>
      <c r="O44" s="2">
        <v>1467371</v>
      </c>
    </row>
    <row r="45" spans="1:19" x14ac:dyDescent="0.25">
      <c r="A45" s="55" t="s">
        <v>15</v>
      </c>
      <c r="B45" s="55" t="s">
        <v>27</v>
      </c>
      <c r="C45" s="55" t="s">
        <v>17</v>
      </c>
      <c r="D45" s="55" t="s">
        <v>26</v>
      </c>
      <c r="G45" s="64"/>
      <c r="H45" s="2">
        <v>-295415.68030000001</v>
      </c>
      <c r="I45" s="2">
        <v>-295146.34649999999</v>
      </c>
      <c r="J45" s="3">
        <v>0.99908828880964207</v>
      </c>
      <c r="K45" s="4">
        <v>2.9649999999999999</v>
      </c>
      <c r="L45" s="66">
        <v>5.9189034300000003</v>
      </c>
      <c r="M45" s="5">
        <v>0</v>
      </c>
      <c r="N45" s="5">
        <v>871833.80480000004</v>
      </c>
      <c r="O45" s="2">
        <v>1467371</v>
      </c>
    </row>
    <row r="46" spans="1:19" x14ac:dyDescent="0.25">
      <c r="A46" s="55" t="s">
        <v>15</v>
      </c>
      <c r="B46" s="55" t="s">
        <v>27</v>
      </c>
      <c r="C46" s="55" t="s">
        <v>17</v>
      </c>
      <c r="D46" s="55" t="s">
        <v>26</v>
      </c>
      <c r="G46" s="64"/>
      <c r="H46" s="2">
        <v>-327067.3603</v>
      </c>
      <c r="I46" s="2">
        <v>-326228.85139999999</v>
      </c>
      <c r="J46" s="3">
        <v>0.99743628059166811</v>
      </c>
      <c r="K46" s="4">
        <v>2.9207090400000002</v>
      </c>
      <c r="L46" s="66">
        <v>5.9207685799999998</v>
      </c>
      <c r="M46" s="5">
        <v>0</v>
      </c>
      <c r="N46" s="5">
        <v>978705.97889999999</v>
      </c>
      <c r="O46" s="2">
        <v>1467371</v>
      </c>
    </row>
    <row r="47" spans="1:19" x14ac:dyDescent="0.25">
      <c r="A47" s="55" t="s">
        <v>15</v>
      </c>
      <c r="B47" s="55" t="s">
        <v>27</v>
      </c>
      <c r="C47" s="55" t="s">
        <v>17</v>
      </c>
      <c r="D47" s="55" t="s">
        <v>26</v>
      </c>
      <c r="E47" s="54">
        <v>37347</v>
      </c>
      <c r="F47" s="54">
        <v>37560</v>
      </c>
      <c r="G47" s="64">
        <v>-10550.560009999999</v>
      </c>
      <c r="H47" s="2">
        <v>-316516.8003</v>
      </c>
      <c r="I47" s="2">
        <v>-315172.09370000003</v>
      </c>
      <c r="J47" s="3">
        <v>0.99575154731721993</v>
      </c>
      <c r="K47" s="4">
        <v>2.8327570099999999</v>
      </c>
      <c r="L47" s="66">
        <v>5.9219273699999997</v>
      </c>
      <c r="M47" s="5">
        <v>0</v>
      </c>
      <c r="N47" s="5">
        <v>973620.29</v>
      </c>
      <c r="O47" s="2">
        <v>1467371</v>
      </c>
    </row>
    <row r="48" spans="1:19" x14ac:dyDescent="0.25">
      <c r="A48" s="55" t="s">
        <v>15</v>
      </c>
      <c r="B48" s="55" t="s">
        <v>27</v>
      </c>
      <c r="C48" s="55" t="s">
        <v>17</v>
      </c>
      <c r="D48" s="55" t="s">
        <v>26</v>
      </c>
      <c r="G48" s="64"/>
      <c r="H48" s="2">
        <v>-327067.3603</v>
      </c>
      <c r="I48" s="2">
        <v>-325131.51610000001</v>
      </c>
      <c r="J48" s="3">
        <v>0.99408120624870799</v>
      </c>
      <c r="K48" s="4">
        <v>2.9371204200000003</v>
      </c>
      <c r="L48" s="66">
        <v>5.9230910799999998</v>
      </c>
      <c r="M48" s="5">
        <v>0</v>
      </c>
      <c r="N48" s="5">
        <v>970833.16709999996</v>
      </c>
      <c r="O48" s="2">
        <v>1467371</v>
      </c>
    </row>
    <row r="49" spans="1:15" x14ac:dyDescent="0.25">
      <c r="A49" s="55" t="s">
        <v>15</v>
      </c>
      <c r="B49" s="55" t="s">
        <v>27</v>
      </c>
      <c r="C49" s="55" t="s">
        <v>17</v>
      </c>
      <c r="D49" s="55" t="s">
        <v>26</v>
      </c>
      <c r="G49" s="64"/>
      <c r="H49" s="2">
        <v>-316516.8003</v>
      </c>
      <c r="I49" s="2">
        <v>-314081.67940000002</v>
      </c>
      <c r="J49" s="3">
        <v>0.99230650345268601</v>
      </c>
      <c r="K49" s="4">
        <v>3.0290836699999999</v>
      </c>
      <c r="L49" s="66">
        <v>5.9238128100000003</v>
      </c>
      <c r="M49" s="5">
        <v>0</v>
      </c>
      <c r="N49" s="5">
        <v>909181.39240000001</v>
      </c>
      <c r="O49" s="2">
        <v>1467371</v>
      </c>
    </row>
    <row r="50" spans="1:15" x14ac:dyDescent="0.25">
      <c r="A50" s="55" t="s">
        <v>15</v>
      </c>
      <c r="B50" s="55" t="s">
        <v>27</v>
      </c>
      <c r="C50" s="55" t="s">
        <v>17</v>
      </c>
      <c r="D50" s="55" t="s">
        <v>26</v>
      </c>
      <c r="G50" s="64"/>
      <c r="H50" s="2">
        <v>-327067.3603</v>
      </c>
      <c r="I50" s="2">
        <v>-323979.92389999999</v>
      </c>
      <c r="J50" s="3">
        <v>0.99056024290822198</v>
      </c>
      <c r="K50" s="4">
        <v>3.1438012799999999</v>
      </c>
      <c r="L50" s="66">
        <v>5.9242102699999997</v>
      </c>
      <c r="M50" s="5">
        <v>0</v>
      </c>
      <c r="N50" s="5">
        <v>900796.69480000006</v>
      </c>
      <c r="O50" s="2">
        <v>1467371</v>
      </c>
    </row>
    <row r="51" spans="1:15" x14ac:dyDescent="0.25">
      <c r="A51" s="55" t="s">
        <v>15</v>
      </c>
      <c r="B51" s="55" t="s">
        <v>27</v>
      </c>
      <c r="C51" s="55" t="s">
        <v>17</v>
      </c>
      <c r="D51" s="55" t="s">
        <v>26</v>
      </c>
      <c r="G51" s="64"/>
      <c r="H51" s="2">
        <v>-327067.3603</v>
      </c>
      <c r="I51" s="2">
        <v>-323373.88209999999</v>
      </c>
      <c r="J51" s="3">
        <v>0.98870728581413192</v>
      </c>
      <c r="K51" s="4">
        <v>3.2141035200000001</v>
      </c>
      <c r="L51" s="66">
        <v>5.9243333199999997</v>
      </c>
      <c r="M51" s="5">
        <v>0</v>
      </c>
      <c r="N51" s="5">
        <v>876417.53370000003</v>
      </c>
      <c r="O51" s="2">
        <v>1467371</v>
      </c>
    </row>
    <row r="52" spans="1:15" x14ac:dyDescent="0.25">
      <c r="A52" s="55" t="s">
        <v>15</v>
      </c>
      <c r="B52" s="55" t="s">
        <v>27</v>
      </c>
      <c r="C52" s="55" t="s">
        <v>17</v>
      </c>
      <c r="D52" s="55" t="s">
        <v>26</v>
      </c>
      <c r="G52" s="64"/>
      <c r="H52" s="2">
        <v>-316516.8003</v>
      </c>
      <c r="I52" s="2">
        <v>-312348.14110000001</v>
      </c>
      <c r="J52" s="3">
        <v>0.98682957982526509</v>
      </c>
      <c r="K52" s="4">
        <v>3.2155142699999999</v>
      </c>
      <c r="L52" s="66">
        <v>5.9241193599999997</v>
      </c>
      <c r="M52" s="5">
        <v>0</v>
      </c>
      <c r="N52" s="5">
        <v>846027.76459999999</v>
      </c>
      <c r="O52" s="2">
        <v>1467371</v>
      </c>
    </row>
    <row r="53" spans="1:15" x14ac:dyDescent="0.25">
      <c r="A53" s="55" t="s">
        <v>15</v>
      </c>
      <c r="B53" s="55" t="s">
        <v>27</v>
      </c>
      <c r="C53" s="55" t="s">
        <v>17</v>
      </c>
      <c r="D53" s="55" t="s">
        <v>26</v>
      </c>
      <c r="G53" s="64"/>
      <c r="H53" s="2">
        <v>-327067.3603</v>
      </c>
      <c r="I53" s="2">
        <v>-322132.55680000002</v>
      </c>
      <c r="J53" s="3">
        <v>0.98491196568699801</v>
      </c>
      <c r="K53" s="4">
        <v>3.2855331799999998</v>
      </c>
      <c r="L53" s="66">
        <v>5.9237308200000003</v>
      </c>
      <c r="M53" s="5">
        <v>0</v>
      </c>
      <c r="N53" s="5">
        <v>849849.35190000001</v>
      </c>
      <c r="O53" s="2">
        <v>1467371</v>
      </c>
    </row>
    <row r="54" spans="1:15" x14ac:dyDescent="0.25">
      <c r="A54" s="55" t="s">
        <v>15</v>
      </c>
      <c r="B54" s="55" t="s">
        <v>27</v>
      </c>
      <c r="C54" s="55" t="s">
        <v>17</v>
      </c>
      <c r="D54" s="55" t="s">
        <v>26</v>
      </c>
      <c r="E54" s="54">
        <v>37561</v>
      </c>
      <c r="F54" s="54">
        <v>37621</v>
      </c>
      <c r="G54" s="64">
        <v>-10550.560009999999</v>
      </c>
      <c r="H54" s="2">
        <v>-316516.8003</v>
      </c>
      <c r="I54" s="2">
        <v>-311071.13770000002</v>
      </c>
      <c r="J54" s="3">
        <v>0.98279502830885612</v>
      </c>
      <c r="K54" s="4">
        <v>3.67444645</v>
      </c>
      <c r="L54" s="66">
        <v>5.9230794400000004</v>
      </c>
      <c r="M54" s="5">
        <v>0</v>
      </c>
      <c r="N54" s="5">
        <v>699484.82389999996</v>
      </c>
      <c r="O54" s="2">
        <v>1467371</v>
      </c>
    </row>
    <row r="55" spans="1:15" x14ac:dyDescent="0.25">
      <c r="A55" s="55" t="s">
        <v>15</v>
      </c>
      <c r="B55" s="55" t="s">
        <v>27</v>
      </c>
      <c r="C55" s="55" t="s">
        <v>17</v>
      </c>
      <c r="D55" s="55" t="s">
        <v>26</v>
      </c>
      <c r="G55" s="64"/>
      <c r="H55" s="2">
        <v>-327067.3603</v>
      </c>
      <c r="I55" s="2">
        <v>-320750.66989999998</v>
      </c>
      <c r="J55" s="3">
        <v>0.980686882404882</v>
      </c>
      <c r="K55" s="4">
        <v>3.9715182900000001</v>
      </c>
      <c r="L55" s="66">
        <v>5.9221717700000003</v>
      </c>
      <c r="M55" s="5">
        <v>0</v>
      </c>
      <c r="N55" s="5">
        <v>625673.41229999997</v>
      </c>
      <c r="O55" s="2">
        <v>1467371</v>
      </c>
    </row>
    <row r="56" spans="1:15" x14ac:dyDescent="0.25">
      <c r="A56" s="55" t="s">
        <v>15</v>
      </c>
      <c r="B56" s="55" t="s">
        <v>28</v>
      </c>
      <c r="C56" s="55" t="s">
        <v>17</v>
      </c>
      <c r="D56" s="55" t="s">
        <v>26</v>
      </c>
      <c r="E56" s="54">
        <v>37257</v>
      </c>
      <c r="F56" s="54">
        <v>37346</v>
      </c>
      <c r="G56" s="64">
        <v>-10550.560010714285</v>
      </c>
      <c r="H56" s="2">
        <v>0</v>
      </c>
      <c r="I56" s="2">
        <v>0</v>
      </c>
      <c r="J56" s="3">
        <v>1</v>
      </c>
      <c r="K56" s="4">
        <v>3.5679368600000001</v>
      </c>
      <c r="L56" s="66">
        <v>5.5060698099999996</v>
      </c>
      <c r="M56" s="5">
        <v>0</v>
      </c>
      <c r="N56" s="5">
        <v>633900.02859999996</v>
      </c>
      <c r="O56" s="2">
        <v>1467371</v>
      </c>
    </row>
    <row r="57" spans="1:15" x14ac:dyDescent="0.25">
      <c r="A57" s="55" t="s">
        <v>15</v>
      </c>
      <c r="B57" s="55" t="s">
        <v>28</v>
      </c>
      <c r="C57" s="55" t="s">
        <v>17</v>
      </c>
      <c r="D57" s="55" t="s">
        <v>26</v>
      </c>
      <c r="G57" s="64"/>
      <c r="H57" s="2">
        <v>-295415.68030000001</v>
      </c>
      <c r="I57" s="2">
        <v>-295146.34649999999</v>
      </c>
      <c r="J57" s="3">
        <v>0.99908828880964207</v>
      </c>
      <c r="K57" s="4">
        <v>2.9649999999999999</v>
      </c>
      <c r="L57" s="66">
        <v>5.5070209700000001</v>
      </c>
      <c r="M57" s="5">
        <v>0</v>
      </c>
      <c r="N57" s="5">
        <v>750268.20299999998</v>
      </c>
      <c r="O57" s="2">
        <v>1467371</v>
      </c>
    </row>
    <row r="58" spans="1:15" x14ac:dyDescent="0.25">
      <c r="A58" s="55" t="s">
        <v>15</v>
      </c>
      <c r="B58" s="55" t="s">
        <v>28</v>
      </c>
      <c r="C58" s="55" t="s">
        <v>17</v>
      </c>
      <c r="D58" s="55" t="s">
        <v>26</v>
      </c>
      <c r="G58" s="64"/>
      <c r="H58" s="2">
        <v>-327067.3603</v>
      </c>
      <c r="I58" s="2">
        <v>-326228.85139999999</v>
      </c>
      <c r="J58" s="3">
        <v>0.99743628059166811</v>
      </c>
      <c r="K58" s="4">
        <v>2.9207090400000002</v>
      </c>
      <c r="L58" s="66">
        <v>5.5087563299999998</v>
      </c>
      <c r="M58" s="5">
        <v>0</v>
      </c>
      <c r="N58" s="5">
        <v>844295.69689999998</v>
      </c>
      <c r="O58" s="2">
        <v>1467371</v>
      </c>
    </row>
    <row r="59" spans="1:15" x14ac:dyDescent="0.25">
      <c r="A59" s="55" t="s">
        <v>15</v>
      </c>
      <c r="B59" s="55" t="s">
        <v>28</v>
      </c>
      <c r="C59" s="55" t="s">
        <v>17</v>
      </c>
      <c r="D59" s="55" t="s">
        <v>26</v>
      </c>
      <c r="E59" s="54">
        <v>37347</v>
      </c>
      <c r="F59" s="54">
        <v>37560</v>
      </c>
      <c r="G59" s="64">
        <v>-10550.560009999999</v>
      </c>
      <c r="H59" s="2">
        <v>-316516.8003</v>
      </c>
      <c r="I59" s="2">
        <v>-315172.09370000003</v>
      </c>
      <c r="J59" s="3">
        <v>0.99575154731721993</v>
      </c>
      <c r="K59" s="4">
        <v>2.8327570099999999</v>
      </c>
      <c r="L59" s="66">
        <v>5.5098344900000003</v>
      </c>
      <c r="M59" s="5">
        <v>0</v>
      </c>
      <c r="N59" s="5">
        <v>843740.11300000001</v>
      </c>
      <c r="O59" s="2">
        <v>1467371</v>
      </c>
    </row>
    <row r="60" spans="1:15" x14ac:dyDescent="0.25">
      <c r="A60" s="55" t="s">
        <v>15</v>
      </c>
      <c r="B60" s="55" t="s">
        <v>28</v>
      </c>
      <c r="C60" s="55" t="s">
        <v>17</v>
      </c>
      <c r="D60" s="55" t="s">
        <v>26</v>
      </c>
      <c r="G60" s="64"/>
      <c r="H60" s="2">
        <v>-327067.3603</v>
      </c>
      <c r="I60" s="2">
        <v>-325131.51610000001</v>
      </c>
      <c r="J60" s="3">
        <v>0.99408120624870799</v>
      </c>
      <c r="K60" s="4">
        <v>2.9371204200000003</v>
      </c>
      <c r="L60" s="66">
        <v>5.5109172199999996</v>
      </c>
      <c r="M60" s="5">
        <v>0</v>
      </c>
      <c r="N60" s="5">
        <v>836822.45380000002</v>
      </c>
      <c r="O60" s="2">
        <v>1467371</v>
      </c>
    </row>
    <row r="61" spans="1:15" x14ac:dyDescent="0.25">
      <c r="A61" s="55" t="s">
        <v>15</v>
      </c>
      <c r="B61" s="55" t="s">
        <v>28</v>
      </c>
      <c r="C61" s="55" t="s">
        <v>17</v>
      </c>
      <c r="D61" s="55" t="s">
        <v>26</v>
      </c>
      <c r="G61" s="64"/>
      <c r="H61" s="2">
        <v>-316516.8003</v>
      </c>
      <c r="I61" s="2">
        <v>-314081.67940000002</v>
      </c>
      <c r="J61" s="3">
        <v>0.99230650345268601</v>
      </c>
      <c r="K61" s="4">
        <v>3.0290836699999999</v>
      </c>
      <c r="L61" s="66">
        <v>5.5115887299999997</v>
      </c>
      <c r="M61" s="5">
        <v>0</v>
      </c>
      <c r="N61" s="5">
        <v>779709.35869999998</v>
      </c>
      <c r="O61" s="2">
        <v>1467371</v>
      </c>
    </row>
    <row r="62" spans="1:15" x14ac:dyDescent="0.25">
      <c r="A62" s="55" t="s">
        <v>15</v>
      </c>
      <c r="B62" s="55" t="s">
        <v>28</v>
      </c>
      <c r="C62" s="55" t="s">
        <v>17</v>
      </c>
      <c r="D62" s="55" t="s">
        <v>26</v>
      </c>
      <c r="G62" s="64"/>
      <c r="H62" s="2">
        <v>-327067.3603</v>
      </c>
      <c r="I62" s="2">
        <v>-323979.92389999999</v>
      </c>
      <c r="J62" s="3">
        <v>0.99056024290822198</v>
      </c>
      <c r="K62" s="4">
        <v>3.1438012799999999</v>
      </c>
      <c r="L62" s="66">
        <v>5.5119585300000002</v>
      </c>
      <c r="M62" s="5">
        <v>0</v>
      </c>
      <c r="N62" s="5">
        <v>767235.4057</v>
      </c>
      <c r="O62" s="2">
        <v>1467371</v>
      </c>
    </row>
    <row r="63" spans="1:15" x14ac:dyDescent="0.25">
      <c r="A63" s="55" t="s">
        <v>15</v>
      </c>
      <c r="B63" s="55" t="s">
        <v>28</v>
      </c>
      <c r="C63" s="55" t="s">
        <v>17</v>
      </c>
      <c r="D63" s="55" t="s">
        <v>26</v>
      </c>
      <c r="G63" s="64"/>
      <c r="H63" s="2">
        <v>-327067.3603</v>
      </c>
      <c r="I63" s="2">
        <v>-323373.88209999999</v>
      </c>
      <c r="J63" s="3">
        <v>0.98870728581413192</v>
      </c>
      <c r="K63" s="4">
        <v>3.2141035200000001</v>
      </c>
      <c r="L63" s="66">
        <v>5.5120730099999999</v>
      </c>
      <c r="M63" s="5">
        <v>0</v>
      </c>
      <c r="N63" s="5">
        <v>743103.3173</v>
      </c>
      <c r="O63" s="2">
        <v>1467371</v>
      </c>
    </row>
    <row r="64" spans="1:15" x14ac:dyDescent="0.25">
      <c r="A64" s="55" t="s">
        <v>15</v>
      </c>
      <c r="B64" s="55" t="s">
        <v>28</v>
      </c>
      <c r="C64" s="55" t="s">
        <v>17</v>
      </c>
      <c r="D64" s="55" t="s">
        <v>26</v>
      </c>
      <c r="G64" s="64"/>
      <c r="H64" s="2">
        <v>-316516.8003</v>
      </c>
      <c r="I64" s="2">
        <v>-312348.14110000001</v>
      </c>
      <c r="J64" s="3">
        <v>0.98682957982526509</v>
      </c>
      <c r="K64" s="4">
        <v>3.2155142699999999</v>
      </c>
      <c r="L64" s="66">
        <v>5.5118739400000001</v>
      </c>
      <c r="M64" s="5">
        <v>0</v>
      </c>
      <c r="N64" s="5">
        <v>717263.67420000001</v>
      </c>
      <c r="O64" s="2">
        <v>1467371</v>
      </c>
    </row>
    <row r="65" spans="1:15" x14ac:dyDescent="0.25">
      <c r="A65" s="55" t="s">
        <v>15</v>
      </c>
      <c r="B65" s="55" t="s">
        <v>28</v>
      </c>
      <c r="C65" s="55" t="s">
        <v>17</v>
      </c>
      <c r="D65" s="55" t="s">
        <v>26</v>
      </c>
      <c r="G65" s="64"/>
      <c r="H65" s="2">
        <v>-327067.3603</v>
      </c>
      <c r="I65" s="2">
        <v>-322132.55680000002</v>
      </c>
      <c r="J65" s="3">
        <v>0.98491196568699801</v>
      </c>
      <c r="K65" s="4">
        <v>3.2855331799999998</v>
      </c>
      <c r="L65" s="66">
        <v>5.5115124399999997</v>
      </c>
      <c r="M65" s="5">
        <v>0</v>
      </c>
      <c r="N65" s="5">
        <v>717060.39069999999</v>
      </c>
      <c r="O65" s="2">
        <v>1467371</v>
      </c>
    </row>
    <row r="66" spans="1:15" x14ac:dyDescent="0.25">
      <c r="A66" s="55" t="s">
        <v>15</v>
      </c>
      <c r="B66" s="55" t="s">
        <v>28</v>
      </c>
      <c r="C66" s="55" t="s">
        <v>17</v>
      </c>
      <c r="D66" s="55" t="s">
        <v>26</v>
      </c>
      <c r="E66" s="54">
        <v>37561</v>
      </c>
      <c r="F66" s="54">
        <v>37621</v>
      </c>
      <c r="G66" s="64">
        <v>-10550.560009999999</v>
      </c>
      <c r="H66" s="2">
        <v>-316516.8003</v>
      </c>
      <c r="I66" s="2">
        <v>-311071.13770000002</v>
      </c>
      <c r="J66" s="3">
        <v>0.98279502830885612</v>
      </c>
      <c r="K66" s="4">
        <v>3.67444645</v>
      </c>
      <c r="L66" s="66">
        <v>5.5109063899999997</v>
      </c>
      <c r="M66" s="5">
        <v>0</v>
      </c>
      <c r="N66" s="5">
        <v>571269.68310000002</v>
      </c>
      <c r="O66" s="2">
        <v>1467371</v>
      </c>
    </row>
    <row r="67" spans="1:15" x14ac:dyDescent="0.25">
      <c r="A67" s="55" t="s">
        <v>15</v>
      </c>
      <c r="B67" s="55" t="s">
        <v>28</v>
      </c>
      <c r="C67" s="55" t="s">
        <v>17</v>
      </c>
      <c r="D67" s="55" t="s">
        <v>26</v>
      </c>
      <c r="G67" s="64"/>
      <c r="H67" s="2">
        <v>-327067.3603</v>
      </c>
      <c r="I67" s="2">
        <v>-320750.66989999998</v>
      </c>
      <c r="J67" s="3">
        <v>0.980686882404882</v>
      </c>
      <c r="K67" s="4">
        <v>3.9715182900000001</v>
      </c>
      <c r="L67" s="66">
        <v>5.5100618800000003</v>
      </c>
      <c r="M67" s="5">
        <v>0</v>
      </c>
      <c r="N67" s="5">
        <v>493488.88860000001</v>
      </c>
      <c r="O67" s="2">
        <v>1467371</v>
      </c>
    </row>
    <row r="68" spans="1:15" x14ac:dyDescent="0.25">
      <c r="A68" s="55" t="s">
        <v>15</v>
      </c>
      <c r="B68" s="55" t="s">
        <v>29</v>
      </c>
      <c r="C68" s="55" t="s">
        <v>17</v>
      </c>
      <c r="D68" s="55" t="s">
        <v>23</v>
      </c>
      <c r="E68" s="54">
        <v>37257</v>
      </c>
      <c r="F68" s="54">
        <v>37346</v>
      </c>
      <c r="G68" s="64">
        <v>-21101.120021428571</v>
      </c>
      <c r="H68" s="2">
        <v>0</v>
      </c>
      <c r="I68" s="2">
        <v>0</v>
      </c>
      <c r="J68" s="3">
        <v>1</v>
      </c>
      <c r="K68" s="4">
        <v>-0.32901837</v>
      </c>
      <c r="L68" s="66">
        <v>-0.58721243000000001</v>
      </c>
      <c r="M68" s="5">
        <v>0</v>
      </c>
      <c r="N68" s="5">
        <v>-168893.70269999999</v>
      </c>
      <c r="O68" s="2">
        <v>1467371</v>
      </c>
    </row>
    <row r="69" spans="1:15" x14ac:dyDescent="0.25">
      <c r="A69" s="55" t="s">
        <v>15</v>
      </c>
      <c r="B69" s="55" t="s">
        <v>29</v>
      </c>
      <c r="C69" s="55" t="s">
        <v>17</v>
      </c>
      <c r="D69" s="55" t="s">
        <v>23</v>
      </c>
      <c r="G69" s="64"/>
      <c r="H69" s="2">
        <v>-590831.36060000001</v>
      </c>
      <c r="I69" s="2">
        <v>-590292.69299999997</v>
      </c>
      <c r="J69" s="3">
        <v>0.99908828880964207</v>
      </c>
      <c r="K69" s="4">
        <v>-0.47345576</v>
      </c>
      <c r="L69" s="66">
        <v>-0.58731387000000002</v>
      </c>
      <c r="M69" s="5">
        <v>0</v>
      </c>
      <c r="N69" s="5">
        <v>-67209.613400000002</v>
      </c>
      <c r="O69" s="2">
        <v>1467371</v>
      </c>
    </row>
    <row r="70" spans="1:15" x14ac:dyDescent="0.25">
      <c r="A70" s="55" t="s">
        <v>15</v>
      </c>
      <c r="B70" s="55" t="s">
        <v>29</v>
      </c>
      <c r="C70" s="55" t="s">
        <v>17</v>
      </c>
      <c r="D70" s="55" t="s">
        <v>23</v>
      </c>
      <c r="G70" s="64"/>
      <c r="H70" s="2">
        <v>-654134.7206</v>
      </c>
      <c r="I70" s="2">
        <v>-652457.70279999997</v>
      </c>
      <c r="J70" s="3">
        <v>0.99743628059166811</v>
      </c>
      <c r="K70" s="4">
        <v>-0.51883024</v>
      </c>
      <c r="L70" s="66">
        <v>-0.58749894000000003</v>
      </c>
      <c r="M70" s="5">
        <v>0</v>
      </c>
      <c r="N70" s="5">
        <v>-44803.427300000003</v>
      </c>
      <c r="O70" s="2">
        <v>1467371</v>
      </c>
    </row>
    <row r="71" spans="1:15" x14ac:dyDescent="0.25">
      <c r="A71" s="55" t="s">
        <v>15</v>
      </c>
      <c r="B71" s="55" t="s">
        <v>30</v>
      </c>
      <c r="C71" s="55" t="s">
        <v>17</v>
      </c>
      <c r="D71" s="55" t="s">
        <v>18</v>
      </c>
      <c r="E71" s="54">
        <v>37347</v>
      </c>
      <c r="F71" s="54">
        <v>37560</v>
      </c>
      <c r="G71" s="64">
        <v>3500</v>
      </c>
      <c r="H71" s="2">
        <v>105000</v>
      </c>
      <c r="I71" s="2">
        <v>104553.91250000001</v>
      </c>
      <c r="J71" s="3">
        <v>0.99575154731721993</v>
      </c>
      <c r="K71" s="4">
        <v>2.8327570099999999</v>
      </c>
      <c r="L71" s="66">
        <v>5.33</v>
      </c>
      <c r="M71" s="5">
        <v>0</v>
      </c>
      <c r="N71" s="5">
        <v>-261096.52470000001</v>
      </c>
      <c r="O71" s="2">
        <v>1467371</v>
      </c>
    </row>
    <row r="72" spans="1:15" x14ac:dyDescent="0.25">
      <c r="A72" s="55" t="s">
        <v>15</v>
      </c>
      <c r="B72" s="55" t="s">
        <v>30</v>
      </c>
      <c r="C72" s="55" t="s">
        <v>17</v>
      </c>
      <c r="D72" s="55" t="s">
        <v>18</v>
      </c>
      <c r="G72" s="64"/>
      <c r="H72" s="2">
        <v>108500</v>
      </c>
      <c r="I72" s="2">
        <v>107857.8109</v>
      </c>
      <c r="J72" s="3">
        <v>0.99408120624870799</v>
      </c>
      <c r="K72" s="4">
        <v>2.9371204300000002</v>
      </c>
      <c r="L72" s="66">
        <v>5.33</v>
      </c>
      <c r="M72" s="5">
        <v>0</v>
      </c>
      <c r="N72" s="5">
        <v>-258090.75260000001</v>
      </c>
      <c r="O72" s="2">
        <v>1467371</v>
      </c>
    </row>
    <row r="73" spans="1:15" x14ac:dyDescent="0.25">
      <c r="A73" s="55" t="s">
        <v>15</v>
      </c>
      <c r="B73" s="55" t="s">
        <v>30</v>
      </c>
      <c r="C73" s="55" t="s">
        <v>17</v>
      </c>
      <c r="D73" s="55" t="s">
        <v>18</v>
      </c>
      <c r="G73" s="64"/>
      <c r="H73" s="2">
        <v>105000</v>
      </c>
      <c r="I73" s="2">
        <v>104192.1829</v>
      </c>
      <c r="J73" s="3">
        <v>0.99230650345268601</v>
      </c>
      <c r="K73" s="4">
        <v>3.0290836699999999</v>
      </c>
      <c r="L73" s="66">
        <v>5.33</v>
      </c>
      <c r="M73" s="5">
        <v>0</v>
      </c>
      <c r="N73" s="5">
        <v>-239737.4951</v>
      </c>
      <c r="O73" s="2">
        <v>1467371</v>
      </c>
    </row>
    <row r="74" spans="1:15" x14ac:dyDescent="0.25">
      <c r="A74" s="55" t="s">
        <v>15</v>
      </c>
      <c r="B74" s="55" t="s">
        <v>30</v>
      </c>
      <c r="C74" s="55" t="s">
        <v>17</v>
      </c>
      <c r="D74" s="55" t="s">
        <v>18</v>
      </c>
      <c r="G74" s="64"/>
      <c r="H74" s="2">
        <v>108500</v>
      </c>
      <c r="I74" s="2">
        <v>107475.7864</v>
      </c>
      <c r="J74" s="3">
        <v>0.99056024290822198</v>
      </c>
      <c r="K74" s="4">
        <v>3.1438012799999999</v>
      </c>
      <c r="L74" s="66">
        <v>5.33</v>
      </c>
      <c r="M74" s="5">
        <v>0</v>
      </c>
      <c r="N74" s="5">
        <v>-234963.42670000001</v>
      </c>
      <c r="O74" s="2">
        <v>1467371</v>
      </c>
    </row>
    <row r="75" spans="1:15" x14ac:dyDescent="0.25">
      <c r="A75" s="55" t="s">
        <v>15</v>
      </c>
      <c r="B75" s="55" t="s">
        <v>30</v>
      </c>
      <c r="C75" s="55" t="s">
        <v>17</v>
      </c>
      <c r="D75" s="55" t="s">
        <v>18</v>
      </c>
      <c r="G75" s="64"/>
      <c r="H75" s="2">
        <v>108500</v>
      </c>
      <c r="I75" s="2">
        <v>107274.7405</v>
      </c>
      <c r="J75" s="3">
        <v>0.98870728581413192</v>
      </c>
      <c r="K75" s="4">
        <v>3.2141035200000001</v>
      </c>
      <c r="L75" s="66">
        <v>5.33</v>
      </c>
      <c r="M75" s="5">
        <v>0</v>
      </c>
      <c r="N75" s="5">
        <v>-226982.24590000001</v>
      </c>
      <c r="O75" s="2">
        <v>1467371</v>
      </c>
    </row>
    <row r="76" spans="1:15" x14ac:dyDescent="0.25">
      <c r="A76" s="55" t="s">
        <v>15</v>
      </c>
      <c r="B76" s="55" t="s">
        <v>30</v>
      </c>
      <c r="C76" s="55" t="s">
        <v>17</v>
      </c>
      <c r="D76" s="55" t="s">
        <v>18</v>
      </c>
      <c r="G76" s="64"/>
      <c r="H76" s="2">
        <v>105000</v>
      </c>
      <c r="I76" s="2">
        <v>103617.1059</v>
      </c>
      <c r="J76" s="3">
        <v>0.98682957982526509</v>
      </c>
      <c r="K76" s="4">
        <v>3.2155142799999998</v>
      </c>
      <c r="L76" s="66">
        <v>5.33</v>
      </c>
      <c r="M76" s="5">
        <v>0</v>
      </c>
      <c r="N76" s="5">
        <v>-219096.89120000001</v>
      </c>
      <c r="O76" s="2">
        <v>1467371</v>
      </c>
    </row>
    <row r="77" spans="1:15" x14ac:dyDescent="0.25">
      <c r="A77" s="55" t="s">
        <v>15</v>
      </c>
      <c r="B77" s="55" t="s">
        <v>30</v>
      </c>
      <c r="C77" s="55" t="s">
        <v>17</v>
      </c>
      <c r="D77" s="55" t="s">
        <v>18</v>
      </c>
      <c r="G77" s="64"/>
      <c r="H77" s="2">
        <v>108500</v>
      </c>
      <c r="I77" s="2">
        <v>106862.9483</v>
      </c>
      <c r="J77" s="3">
        <v>0.98491196568699801</v>
      </c>
      <c r="K77" s="4">
        <v>3.2855331799999998</v>
      </c>
      <c r="L77" s="66">
        <v>5.33</v>
      </c>
      <c r="M77" s="5">
        <v>0</v>
      </c>
      <c r="N77" s="5">
        <v>-218477.75219999999</v>
      </c>
      <c r="O77" s="2">
        <v>1467371</v>
      </c>
    </row>
    <row r="78" spans="1:15" x14ac:dyDescent="0.25">
      <c r="A78" s="55" t="s">
        <v>15</v>
      </c>
      <c r="B78" s="55" t="s">
        <v>31</v>
      </c>
      <c r="C78" s="55" t="s">
        <v>17</v>
      </c>
      <c r="D78" s="55" t="s">
        <v>23</v>
      </c>
      <c r="E78" s="54">
        <v>37257</v>
      </c>
      <c r="F78" s="54">
        <v>37346</v>
      </c>
      <c r="G78" s="64">
        <v>5275.280003571429</v>
      </c>
      <c r="H78" s="2">
        <v>0</v>
      </c>
      <c r="I78" s="2">
        <v>0</v>
      </c>
      <c r="J78" s="3">
        <v>1</v>
      </c>
      <c r="K78" s="4">
        <v>-0.32901837</v>
      </c>
      <c r="L78" s="66">
        <v>-0.58721243000000001</v>
      </c>
      <c r="M78" s="5">
        <v>0</v>
      </c>
      <c r="N78" s="5">
        <v>42223.4257</v>
      </c>
      <c r="O78" s="2">
        <v>1467371</v>
      </c>
    </row>
    <row r="79" spans="1:15" x14ac:dyDescent="0.25">
      <c r="A79" s="55" t="s">
        <v>15</v>
      </c>
      <c r="B79" s="55" t="s">
        <v>31</v>
      </c>
      <c r="C79" s="55" t="s">
        <v>17</v>
      </c>
      <c r="D79" s="55" t="s">
        <v>23</v>
      </c>
      <c r="G79" s="64"/>
      <c r="H79" s="2">
        <v>147707.8401</v>
      </c>
      <c r="I79" s="2">
        <v>147573.17329999999</v>
      </c>
      <c r="J79" s="3">
        <v>0.99908828880964207</v>
      </c>
      <c r="K79" s="4">
        <v>-0.47345576</v>
      </c>
      <c r="L79" s="66">
        <v>-0.58731387000000002</v>
      </c>
      <c r="M79" s="5">
        <v>0</v>
      </c>
      <c r="N79" s="5">
        <v>16802.403399999999</v>
      </c>
      <c r="O79" s="2">
        <v>1467371</v>
      </c>
    </row>
    <row r="80" spans="1:15" x14ac:dyDescent="0.25">
      <c r="A80" s="55" t="s">
        <v>15</v>
      </c>
      <c r="B80" s="55" t="s">
        <v>31</v>
      </c>
      <c r="C80" s="55" t="s">
        <v>17</v>
      </c>
      <c r="D80" s="55" t="s">
        <v>23</v>
      </c>
      <c r="G80" s="64"/>
      <c r="H80" s="2">
        <v>163533.6802</v>
      </c>
      <c r="I80" s="2">
        <v>163114.42569999999</v>
      </c>
      <c r="J80" s="3">
        <v>0.99743628059166811</v>
      </c>
      <c r="K80" s="4">
        <v>-0.51883024</v>
      </c>
      <c r="L80" s="66">
        <v>-0.58749894000000003</v>
      </c>
      <c r="M80" s="5">
        <v>0</v>
      </c>
      <c r="N80" s="5">
        <v>11200.8568</v>
      </c>
      <c r="O80" s="2">
        <v>1467371</v>
      </c>
    </row>
    <row r="81" spans="1:15" x14ac:dyDescent="0.25">
      <c r="A81" s="55" t="s">
        <v>15</v>
      </c>
      <c r="B81" s="55" t="s">
        <v>31</v>
      </c>
      <c r="C81" s="55" t="s">
        <v>17</v>
      </c>
      <c r="D81" s="55" t="s">
        <v>23</v>
      </c>
      <c r="E81" s="54">
        <v>37347</v>
      </c>
      <c r="F81" s="54">
        <v>37560</v>
      </c>
      <c r="G81" s="64">
        <v>5275.2800066666668</v>
      </c>
      <c r="H81" s="2">
        <v>158258.4002</v>
      </c>
      <c r="I81" s="2">
        <v>157586.04680000001</v>
      </c>
      <c r="J81" s="3">
        <v>0.99575154731721993</v>
      </c>
      <c r="K81" s="4">
        <v>-0.66392742000000005</v>
      </c>
      <c r="L81" s="66">
        <v>-0.58761393000000006</v>
      </c>
      <c r="M81" s="5">
        <v>0</v>
      </c>
      <c r="N81" s="5">
        <v>-12025.942300000001</v>
      </c>
      <c r="O81" s="2">
        <v>1467371</v>
      </c>
    </row>
    <row r="82" spans="1:15" x14ac:dyDescent="0.25">
      <c r="A82" s="55" t="s">
        <v>15</v>
      </c>
      <c r="B82" s="55" t="s">
        <v>31</v>
      </c>
      <c r="C82" s="55" t="s">
        <v>17</v>
      </c>
      <c r="D82" s="55" t="s">
        <v>23</v>
      </c>
      <c r="G82" s="64"/>
      <c r="H82" s="2">
        <v>163533.6802</v>
      </c>
      <c r="I82" s="2">
        <v>162565.758</v>
      </c>
      <c r="J82" s="3">
        <v>0.99408120624870799</v>
      </c>
      <c r="K82" s="4">
        <v>-0.66405789000000004</v>
      </c>
      <c r="L82" s="66">
        <v>-0.58772939999999996</v>
      </c>
      <c r="M82" s="5">
        <v>0</v>
      </c>
      <c r="N82" s="5">
        <v>-12408.3994</v>
      </c>
      <c r="O82" s="2">
        <v>1467371</v>
      </c>
    </row>
    <row r="83" spans="1:15" x14ac:dyDescent="0.25">
      <c r="A83" s="55" t="s">
        <v>15</v>
      </c>
      <c r="B83" s="55" t="s">
        <v>31</v>
      </c>
      <c r="C83" s="55" t="s">
        <v>17</v>
      </c>
      <c r="D83" s="55" t="s">
        <v>23</v>
      </c>
      <c r="G83" s="64"/>
      <c r="H83" s="2">
        <v>158258.4002</v>
      </c>
      <c r="I83" s="2">
        <v>157040.83970000001</v>
      </c>
      <c r="J83" s="3">
        <v>0.99230650345268601</v>
      </c>
      <c r="K83" s="4">
        <v>-0.66413880999999997</v>
      </c>
      <c r="L83" s="66">
        <v>-0.58780100999999996</v>
      </c>
      <c r="M83" s="5">
        <v>0</v>
      </c>
      <c r="N83" s="5">
        <v>-11988.1513</v>
      </c>
      <c r="O83" s="2">
        <v>1467371</v>
      </c>
    </row>
    <row r="84" spans="1:15" x14ac:dyDescent="0.25">
      <c r="A84" s="55" t="s">
        <v>15</v>
      </c>
      <c r="B84" s="55" t="s">
        <v>31</v>
      </c>
      <c r="C84" s="55" t="s">
        <v>17</v>
      </c>
      <c r="D84" s="55" t="s">
        <v>23</v>
      </c>
      <c r="G84" s="64"/>
      <c r="H84" s="2">
        <v>163533.6802</v>
      </c>
      <c r="I84" s="2">
        <v>161989.96189999999</v>
      </c>
      <c r="J84" s="3">
        <v>0.99056024290822198</v>
      </c>
      <c r="K84" s="4">
        <v>-0.65654908000000001</v>
      </c>
      <c r="L84" s="66">
        <v>-0.58784044999999996</v>
      </c>
      <c r="M84" s="5">
        <v>0</v>
      </c>
      <c r="N84" s="5">
        <v>-11130.107400000001</v>
      </c>
      <c r="O84" s="2">
        <v>1467371</v>
      </c>
    </row>
    <row r="85" spans="1:15" x14ac:dyDescent="0.25">
      <c r="A85" s="55" t="s">
        <v>15</v>
      </c>
      <c r="B85" s="55" t="s">
        <v>31</v>
      </c>
      <c r="C85" s="55" t="s">
        <v>17</v>
      </c>
      <c r="D85" s="55" t="s">
        <v>23</v>
      </c>
      <c r="G85" s="64"/>
      <c r="H85" s="2">
        <v>163533.6802</v>
      </c>
      <c r="I85" s="2">
        <v>161686.94099999999</v>
      </c>
      <c r="J85" s="3">
        <v>0.98870728581413192</v>
      </c>
      <c r="K85" s="4">
        <v>-0.65656270999999999</v>
      </c>
      <c r="L85" s="66">
        <v>-0.58785266000000003</v>
      </c>
      <c r="M85" s="5">
        <v>0</v>
      </c>
      <c r="N85" s="5">
        <v>-11109.518</v>
      </c>
      <c r="O85" s="2">
        <v>1467371</v>
      </c>
    </row>
    <row r="86" spans="1:15" x14ac:dyDescent="0.25">
      <c r="A86" s="55" t="s">
        <v>15</v>
      </c>
      <c r="B86" s="55" t="s">
        <v>31</v>
      </c>
      <c r="C86" s="55" t="s">
        <v>17</v>
      </c>
      <c r="D86" s="55" t="s">
        <v>23</v>
      </c>
      <c r="G86" s="64"/>
      <c r="H86" s="2">
        <v>158258.4002</v>
      </c>
      <c r="I86" s="2">
        <v>156174.0705</v>
      </c>
      <c r="J86" s="3">
        <v>0.98682957982526509</v>
      </c>
      <c r="K86" s="4">
        <v>-0.65653899999999998</v>
      </c>
      <c r="L86" s="66">
        <v>-0.58783143000000004</v>
      </c>
      <c r="M86" s="5">
        <v>0</v>
      </c>
      <c r="N86" s="5">
        <v>-10730.340899999999</v>
      </c>
      <c r="O86" s="2">
        <v>1467371</v>
      </c>
    </row>
    <row r="87" spans="1:15" x14ac:dyDescent="0.25">
      <c r="A87" s="55" t="s">
        <v>15</v>
      </c>
      <c r="B87" s="55" t="s">
        <v>31</v>
      </c>
      <c r="C87" s="55" t="s">
        <v>17</v>
      </c>
      <c r="D87" s="55" t="s">
        <v>23</v>
      </c>
      <c r="G87" s="64"/>
      <c r="H87" s="2">
        <v>163533.6802</v>
      </c>
      <c r="I87" s="2">
        <v>161066.27840000001</v>
      </c>
      <c r="J87" s="3">
        <v>0.98491196568699801</v>
      </c>
      <c r="K87" s="4">
        <v>-0.61832757000000005</v>
      </c>
      <c r="L87" s="66">
        <v>-0.58779287999999996</v>
      </c>
      <c r="M87" s="5">
        <v>0</v>
      </c>
      <c r="N87" s="5">
        <v>-4918.1097</v>
      </c>
      <c r="O87" s="2">
        <v>1467371</v>
      </c>
    </row>
    <row r="88" spans="1:15" x14ac:dyDescent="0.25">
      <c r="A88" s="55" t="s">
        <v>15</v>
      </c>
      <c r="B88" s="55" t="s">
        <v>31</v>
      </c>
      <c r="C88" s="55" t="s">
        <v>17</v>
      </c>
      <c r="D88" s="55" t="s">
        <v>23</v>
      </c>
      <c r="E88" s="54">
        <v>37561</v>
      </c>
      <c r="F88" s="54">
        <v>37621</v>
      </c>
      <c r="G88" s="64">
        <v>5275.2800066666668</v>
      </c>
      <c r="H88" s="2">
        <v>158258.4002</v>
      </c>
      <c r="I88" s="2">
        <v>155535.56890000001</v>
      </c>
      <c r="J88" s="3">
        <v>0.98279502830885612</v>
      </c>
      <c r="K88" s="4">
        <v>-0.54956406999999996</v>
      </c>
      <c r="L88" s="66">
        <v>-0.58772824000000001</v>
      </c>
      <c r="M88" s="5">
        <v>0</v>
      </c>
      <c r="N88" s="5">
        <v>5935.8861000000006</v>
      </c>
      <c r="O88" s="2">
        <v>1467371</v>
      </c>
    </row>
    <row r="89" spans="1:15" x14ac:dyDescent="0.25">
      <c r="A89" s="55" t="s">
        <v>15</v>
      </c>
      <c r="B89" s="55" t="s">
        <v>31</v>
      </c>
      <c r="C89" s="55" t="s">
        <v>17</v>
      </c>
      <c r="D89" s="55" t="s">
        <v>23</v>
      </c>
      <c r="G89" s="64"/>
      <c r="H89" s="2">
        <v>163533.6802</v>
      </c>
      <c r="I89" s="2">
        <v>160375.33499999999</v>
      </c>
      <c r="J89" s="3">
        <v>0.980686882404882</v>
      </c>
      <c r="K89" s="4">
        <v>-0.54947986000000004</v>
      </c>
      <c r="L89" s="66">
        <v>-0.58763818000000001</v>
      </c>
      <c r="M89" s="5">
        <v>0</v>
      </c>
      <c r="N89" s="5">
        <v>6119.6539000000002</v>
      </c>
      <c r="O89" s="2">
        <v>1467371</v>
      </c>
    </row>
    <row r="90" spans="1:15" x14ac:dyDescent="0.25">
      <c r="A90" s="55" t="s">
        <v>15</v>
      </c>
      <c r="B90" s="55" t="s">
        <v>32</v>
      </c>
      <c r="C90" s="55" t="s">
        <v>17</v>
      </c>
      <c r="D90" s="55" t="s">
        <v>18</v>
      </c>
      <c r="E90" s="54">
        <v>37347</v>
      </c>
      <c r="F90" s="54">
        <v>37560</v>
      </c>
      <c r="G90" s="64">
        <v>-3500</v>
      </c>
      <c r="H90" s="2">
        <v>-105000</v>
      </c>
      <c r="I90" s="2">
        <v>-104553.91250000001</v>
      </c>
      <c r="J90" s="3">
        <v>0.99575154731721993</v>
      </c>
      <c r="K90" s="4">
        <v>2.8327570099999999</v>
      </c>
      <c r="L90" s="66">
        <v>5.32</v>
      </c>
      <c r="M90" s="5">
        <v>0</v>
      </c>
      <c r="N90" s="5">
        <v>260050.98560000001</v>
      </c>
      <c r="O90" s="2">
        <v>1467371</v>
      </c>
    </row>
    <row r="91" spans="1:15" x14ac:dyDescent="0.25">
      <c r="A91" s="55" t="s">
        <v>15</v>
      </c>
      <c r="B91" s="55" t="s">
        <v>32</v>
      </c>
      <c r="C91" s="55" t="s">
        <v>17</v>
      </c>
      <c r="D91" s="55" t="s">
        <v>18</v>
      </c>
      <c r="G91" s="64"/>
      <c r="H91" s="2">
        <v>-108500</v>
      </c>
      <c r="I91" s="2">
        <v>-107857.8109</v>
      </c>
      <c r="J91" s="3">
        <v>0.99408120624870799</v>
      </c>
      <c r="K91" s="4">
        <v>2.9371204300000002</v>
      </c>
      <c r="L91" s="66">
        <v>5.32</v>
      </c>
      <c r="M91" s="5">
        <v>0</v>
      </c>
      <c r="N91" s="5">
        <v>257012.17449999999</v>
      </c>
      <c r="O91" s="2">
        <v>1467371</v>
      </c>
    </row>
    <row r="92" spans="1:15" x14ac:dyDescent="0.25">
      <c r="A92" s="55" t="s">
        <v>15</v>
      </c>
      <c r="B92" s="55" t="s">
        <v>32</v>
      </c>
      <c r="C92" s="55" t="s">
        <v>17</v>
      </c>
      <c r="D92" s="55" t="s">
        <v>18</v>
      </c>
      <c r="G92" s="64"/>
      <c r="H92" s="2">
        <v>-105000</v>
      </c>
      <c r="I92" s="2">
        <v>-104192.1829</v>
      </c>
      <c r="J92" s="3">
        <v>0.99230650345268601</v>
      </c>
      <c r="K92" s="4">
        <v>3.0290836699999999</v>
      </c>
      <c r="L92" s="66">
        <v>5.32</v>
      </c>
      <c r="M92" s="5">
        <v>0</v>
      </c>
      <c r="N92" s="5">
        <v>238695.57329999999</v>
      </c>
      <c r="O92" s="2">
        <v>1467371</v>
      </c>
    </row>
    <row r="93" spans="1:15" x14ac:dyDescent="0.25">
      <c r="A93" s="55" t="s">
        <v>15</v>
      </c>
      <c r="B93" s="55" t="s">
        <v>32</v>
      </c>
      <c r="C93" s="55" t="s">
        <v>17</v>
      </c>
      <c r="D93" s="55" t="s">
        <v>18</v>
      </c>
      <c r="G93" s="64"/>
      <c r="H93" s="2">
        <v>-108500</v>
      </c>
      <c r="I93" s="2">
        <v>-107475.7864</v>
      </c>
      <c r="J93" s="3">
        <v>0.99056024290822198</v>
      </c>
      <c r="K93" s="4">
        <v>3.1438012799999999</v>
      </c>
      <c r="L93" s="66">
        <v>5.32</v>
      </c>
      <c r="M93" s="5">
        <v>0</v>
      </c>
      <c r="N93" s="5">
        <v>233888.66889999999</v>
      </c>
      <c r="O93" s="2">
        <v>1467371</v>
      </c>
    </row>
    <row r="94" spans="1:15" x14ac:dyDescent="0.25">
      <c r="A94" s="55" t="s">
        <v>15</v>
      </c>
      <c r="B94" s="55" t="s">
        <v>32</v>
      </c>
      <c r="C94" s="55" t="s">
        <v>17</v>
      </c>
      <c r="D94" s="55" t="s">
        <v>18</v>
      </c>
      <c r="G94" s="64"/>
      <c r="H94" s="2">
        <v>-108500</v>
      </c>
      <c r="I94" s="2">
        <v>-107274.7405</v>
      </c>
      <c r="J94" s="3">
        <v>0.98870728581413192</v>
      </c>
      <c r="K94" s="4">
        <v>3.2141035200000001</v>
      </c>
      <c r="L94" s="66">
        <v>5.32</v>
      </c>
      <c r="M94" s="5">
        <v>0</v>
      </c>
      <c r="N94" s="5">
        <v>225909.49849999999</v>
      </c>
      <c r="O94" s="2">
        <v>1467371</v>
      </c>
    </row>
    <row r="95" spans="1:15" x14ac:dyDescent="0.25">
      <c r="A95" s="55" t="s">
        <v>15</v>
      </c>
      <c r="B95" s="55" t="s">
        <v>32</v>
      </c>
      <c r="C95" s="55" t="s">
        <v>17</v>
      </c>
      <c r="D95" s="55" t="s">
        <v>18</v>
      </c>
      <c r="G95" s="64"/>
      <c r="H95" s="2">
        <v>-105000</v>
      </c>
      <c r="I95" s="2">
        <v>-103617.1059</v>
      </c>
      <c r="J95" s="3">
        <v>0.98682957982526509</v>
      </c>
      <c r="K95" s="4">
        <v>3.2155142799999998</v>
      </c>
      <c r="L95" s="66">
        <v>5.32</v>
      </c>
      <c r="M95" s="5">
        <v>0</v>
      </c>
      <c r="N95" s="5">
        <v>218060.72020000001</v>
      </c>
      <c r="O95" s="2">
        <v>1467371</v>
      </c>
    </row>
    <row r="96" spans="1:15" x14ac:dyDescent="0.25">
      <c r="A96" s="55" t="s">
        <v>15</v>
      </c>
      <c r="B96" s="55" t="s">
        <v>32</v>
      </c>
      <c r="C96" s="55" t="s">
        <v>17</v>
      </c>
      <c r="D96" s="55" t="s">
        <v>18</v>
      </c>
      <c r="G96" s="64"/>
      <c r="H96" s="2">
        <v>-108500</v>
      </c>
      <c r="I96" s="2">
        <v>-106862.9483</v>
      </c>
      <c r="J96" s="3">
        <v>0.98491196568699801</v>
      </c>
      <c r="K96" s="4">
        <v>3.2855331799999998</v>
      </c>
      <c r="L96" s="66">
        <v>5.32</v>
      </c>
      <c r="M96" s="5">
        <v>0</v>
      </c>
      <c r="N96" s="5">
        <v>217409.12270000001</v>
      </c>
      <c r="O96" s="2">
        <v>1467371</v>
      </c>
    </row>
    <row r="97" spans="1:15" x14ac:dyDescent="0.25">
      <c r="A97" s="55" t="s">
        <v>15</v>
      </c>
      <c r="B97" s="55" t="s">
        <v>33</v>
      </c>
      <c r="C97" s="55" t="s">
        <v>17</v>
      </c>
      <c r="D97" s="55" t="s">
        <v>18</v>
      </c>
      <c r="E97" s="54">
        <v>37347</v>
      </c>
      <c r="F97" s="54">
        <v>37560</v>
      </c>
      <c r="G97" s="64">
        <v>3500</v>
      </c>
      <c r="H97" s="2">
        <v>105000</v>
      </c>
      <c r="I97" s="2">
        <v>104553.91250000001</v>
      </c>
      <c r="J97" s="3">
        <v>0.99575154731721993</v>
      </c>
      <c r="K97" s="4">
        <v>2.8327570099999999</v>
      </c>
      <c r="L97" s="66">
        <v>4.3899999999999997</v>
      </c>
      <c r="M97" s="5">
        <v>0</v>
      </c>
      <c r="N97" s="5">
        <v>-162815.84700000001</v>
      </c>
      <c r="O97" s="2">
        <v>1467371</v>
      </c>
    </row>
    <row r="98" spans="1:15" x14ac:dyDescent="0.25">
      <c r="A98" s="55" t="s">
        <v>15</v>
      </c>
      <c r="B98" s="55" t="s">
        <v>33</v>
      </c>
      <c r="C98" s="55" t="s">
        <v>17</v>
      </c>
      <c r="D98" s="55" t="s">
        <v>18</v>
      </c>
      <c r="G98" s="64"/>
      <c r="H98" s="2">
        <v>108500</v>
      </c>
      <c r="I98" s="2">
        <v>107857.8109</v>
      </c>
      <c r="J98" s="3">
        <v>0.99408120624870799</v>
      </c>
      <c r="K98" s="4">
        <v>2.9371204300000002</v>
      </c>
      <c r="L98" s="66">
        <v>4.3899999999999997</v>
      </c>
      <c r="M98" s="5">
        <v>0</v>
      </c>
      <c r="N98" s="5">
        <v>-156704.41039999999</v>
      </c>
      <c r="O98" s="2">
        <v>1467371</v>
      </c>
    </row>
    <row r="99" spans="1:15" x14ac:dyDescent="0.25">
      <c r="A99" s="55" t="s">
        <v>15</v>
      </c>
      <c r="B99" s="55" t="s">
        <v>33</v>
      </c>
      <c r="C99" s="55" t="s">
        <v>17</v>
      </c>
      <c r="D99" s="55" t="s">
        <v>18</v>
      </c>
      <c r="G99" s="64"/>
      <c r="H99" s="2">
        <v>105000</v>
      </c>
      <c r="I99" s="2">
        <v>104192.1829</v>
      </c>
      <c r="J99" s="3">
        <v>0.99230650345268601</v>
      </c>
      <c r="K99" s="4">
        <v>3.0290836699999999</v>
      </c>
      <c r="L99" s="66">
        <v>4.3899999999999997</v>
      </c>
      <c r="M99" s="5">
        <v>0</v>
      </c>
      <c r="N99" s="5">
        <v>-141796.8432</v>
      </c>
      <c r="O99" s="2">
        <v>1467371</v>
      </c>
    </row>
    <row r="100" spans="1:15" x14ac:dyDescent="0.25">
      <c r="A100" s="55" t="s">
        <v>15</v>
      </c>
      <c r="B100" s="55" t="s">
        <v>33</v>
      </c>
      <c r="C100" s="55" t="s">
        <v>17</v>
      </c>
      <c r="D100" s="55" t="s">
        <v>18</v>
      </c>
      <c r="G100" s="64"/>
      <c r="H100" s="2">
        <v>108500</v>
      </c>
      <c r="I100" s="2">
        <v>107475.7864</v>
      </c>
      <c r="J100" s="3">
        <v>0.99056024290822198</v>
      </c>
      <c r="K100" s="4">
        <v>3.1438012799999999</v>
      </c>
      <c r="L100" s="66">
        <v>4.3899999999999997</v>
      </c>
      <c r="M100" s="5">
        <v>0</v>
      </c>
      <c r="N100" s="5">
        <v>-133936.1876</v>
      </c>
      <c r="O100" s="2">
        <v>1467371</v>
      </c>
    </row>
    <row r="101" spans="1:15" x14ac:dyDescent="0.25">
      <c r="A101" s="55" t="s">
        <v>15</v>
      </c>
      <c r="B101" s="55" t="s">
        <v>33</v>
      </c>
      <c r="C101" s="55" t="s">
        <v>17</v>
      </c>
      <c r="D101" s="55" t="s">
        <v>18</v>
      </c>
      <c r="G101" s="64"/>
      <c r="H101" s="2">
        <v>108500</v>
      </c>
      <c r="I101" s="2">
        <v>107274.7405</v>
      </c>
      <c r="J101" s="3">
        <v>0.98870728581413192</v>
      </c>
      <c r="K101" s="4">
        <v>3.2141035200000001</v>
      </c>
      <c r="L101" s="66">
        <v>4.3899999999999997</v>
      </c>
      <c r="M101" s="5">
        <v>0</v>
      </c>
      <c r="N101" s="5">
        <v>-126143.9898</v>
      </c>
      <c r="O101" s="2">
        <v>1467371</v>
      </c>
    </row>
    <row r="102" spans="1:15" x14ac:dyDescent="0.25">
      <c r="A102" s="55" t="s">
        <v>15</v>
      </c>
      <c r="B102" s="55" t="s">
        <v>33</v>
      </c>
      <c r="C102" s="55" t="s">
        <v>17</v>
      </c>
      <c r="D102" s="55" t="s">
        <v>18</v>
      </c>
      <c r="G102" s="64"/>
      <c r="H102" s="2">
        <v>105000</v>
      </c>
      <c r="I102" s="2">
        <v>103617.1059</v>
      </c>
      <c r="J102" s="3">
        <v>0.98682957982526509</v>
      </c>
      <c r="K102" s="4">
        <v>3.2155142799999998</v>
      </c>
      <c r="L102" s="66">
        <v>4.3899999999999997</v>
      </c>
      <c r="M102" s="5">
        <v>0</v>
      </c>
      <c r="N102" s="5">
        <v>-121696.81170000001</v>
      </c>
      <c r="O102" s="2">
        <v>1467371</v>
      </c>
    </row>
    <row r="103" spans="1:15" x14ac:dyDescent="0.25">
      <c r="A103" s="55" t="s">
        <v>15</v>
      </c>
      <c r="B103" s="55" t="s">
        <v>33</v>
      </c>
      <c r="C103" s="55" t="s">
        <v>17</v>
      </c>
      <c r="D103" s="55" t="s">
        <v>18</v>
      </c>
      <c r="G103" s="64"/>
      <c r="H103" s="2">
        <v>108500</v>
      </c>
      <c r="I103" s="2">
        <v>106862.9483</v>
      </c>
      <c r="J103" s="3">
        <v>0.98491196568699801</v>
      </c>
      <c r="K103" s="4">
        <v>3.2855331799999998</v>
      </c>
      <c r="L103" s="66">
        <v>4.3899999999999997</v>
      </c>
      <c r="M103" s="5">
        <v>0</v>
      </c>
      <c r="N103" s="5">
        <v>-118026.5808</v>
      </c>
      <c r="O103" s="2">
        <v>1467371</v>
      </c>
    </row>
    <row r="104" spans="1:15" x14ac:dyDescent="0.25">
      <c r="A104" s="55" t="s">
        <v>15</v>
      </c>
      <c r="B104" s="55" t="s">
        <v>34</v>
      </c>
      <c r="C104" s="55" t="s">
        <v>17</v>
      </c>
      <c r="D104" s="55" t="s">
        <v>18</v>
      </c>
      <c r="E104" s="54">
        <v>37257</v>
      </c>
      <c r="F104" s="54">
        <v>37346</v>
      </c>
      <c r="G104" s="64">
        <v>-2500</v>
      </c>
      <c r="H104" s="2">
        <v>0</v>
      </c>
      <c r="I104" s="2">
        <v>0</v>
      </c>
      <c r="J104" s="3">
        <v>1</v>
      </c>
      <c r="K104" s="4">
        <v>3.56793687</v>
      </c>
      <c r="L104" s="66">
        <v>4.8049999999999997</v>
      </c>
      <c r="M104" s="5">
        <v>0</v>
      </c>
      <c r="N104" s="5">
        <v>95872.392900000006</v>
      </c>
      <c r="O104" s="2">
        <v>1467371</v>
      </c>
    </row>
    <row r="105" spans="1:15" x14ac:dyDescent="0.25">
      <c r="A105" s="55" t="s">
        <v>15</v>
      </c>
      <c r="B105" s="55" t="s">
        <v>34</v>
      </c>
      <c r="C105" s="55" t="s">
        <v>17</v>
      </c>
      <c r="D105" s="55" t="s">
        <v>18</v>
      </c>
      <c r="G105" s="64"/>
      <c r="H105" s="2">
        <v>-70000</v>
      </c>
      <c r="I105" s="2">
        <v>-69936.180200000003</v>
      </c>
      <c r="J105" s="3">
        <v>0.99908828880964207</v>
      </c>
      <c r="K105" s="4">
        <v>2.9649999999999999</v>
      </c>
      <c r="L105" s="66">
        <v>4.8049999999999997</v>
      </c>
      <c r="M105" s="5">
        <v>0</v>
      </c>
      <c r="N105" s="5">
        <v>128682.5716</v>
      </c>
      <c r="O105" s="2">
        <v>1467371</v>
      </c>
    </row>
    <row r="106" spans="1:15" x14ac:dyDescent="0.25">
      <c r="A106" s="55" t="s">
        <v>15</v>
      </c>
      <c r="B106" s="55" t="s">
        <v>34</v>
      </c>
      <c r="C106" s="55" t="s">
        <v>17</v>
      </c>
      <c r="D106" s="55" t="s">
        <v>18</v>
      </c>
      <c r="G106" s="64"/>
      <c r="H106" s="2">
        <v>-77500</v>
      </c>
      <c r="I106" s="2">
        <v>-77301.311700000006</v>
      </c>
      <c r="J106" s="3">
        <v>0.99743628059166811</v>
      </c>
      <c r="K106" s="4">
        <v>2.9207090400000002</v>
      </c>
      <c r="L106" s="66">
        <v>4.8049999999999997</v>
      </c>
      <c r="M106" s="5">
        <v>0</v>
      </c>
      <c r="N106" s="5">
        <v>145658.163</v>
      </c>
      <c r="O106" s="2">
        <v>1467371</v>
      </c>
    </row>
    <row r="107" spans="1:15" x14ac:dyDescent="0.25">
      <c r="A107" s="55" t="s">
        <v>15</v>
      </c>
      <c r="B107" s="55" t="s">
        <v>35</v>
      </c>
      <c r="C107" s="55" t="s">
        <v>17</v>
      </c>
      <c r="D107" s="55" t="s">
        <v>23</v>
      </c>
      <c r="E107" s="54">
        <v>37561</v>
      </c>
      <c r="F107" s="54">
        <v>37711</v>
      </c>
      <c r="G107" s="64">
        <v>5275.2800066666668</v>
      </c>
      <c r="H107" s="2">
        <v>158258.4002</v>
      </c>
      <c r="I107" s="2">
        <v>155535.56890000001</v>
      </c>
      <c r="J107" s="3">
        <v>0.98279502830885612</v>
      </c>
      <c r="K107" s="4">
        <v>-0.54956406999999996</v>
      </c>
      <c r="L107" s="66">
        <v>-0.74801775999999998</v>
      </c>
      <c r="M107" s="5">
        <v>0</v>
      </c>
      <c r="N107" s="5">
        <v>30866.608</v>
      </c>
      <c r="O107" s="2">
        <v>1467371</v>
      </c>
    </row>
    <row r="108" spans="1:15" x14ac:dyDescent="0.25">
      <c r="A108" s="55" t="s">
        <v>15</v>
      </c>
      <c r="B108" s="55" t="s">
        <v>35</v>
      </c>
      <c r="C108" s="55" t="s">
        <v>17</v>
      </c>
      <c r="D108" s="55" t="s">
        <v>23</v>
      </c>
      <c r="G108" s="64"/>
      <c r="H108" s="2">
        <v>163533.6802</v>
      </c>
      <c r="I108" s="2">
        <v>160375.33499999999</v>
      </c>
      <c r="J108" s="3">
        <v>0.980686882404882</v>
      </c>
      <c r="K108" s="4">
        <v>-0.54947986000000004</v>
      </c>
      <c r="L108" s="66">
        <v>-0.74790314000000002</v>
      </c>
      <c r="M108" s="5">
        <v>0</v>
      </c>
      <c r="N108" s="5">
        <v>31822.200199999999</v>
      </c>
      <c r="O108" s="2">
        <v>1467371</v>
      </c>
    </row>
    <row r="109" spans="1:15" x14ac:dyDescent="0.25">
      <c r="A109" s="55" t="s">
        <v>15</v>
      </c>
      <c r="B109" s="55" t="s">
        <v>35</v>
      </c>
      <c r="C109" s="55" t="s">
        <v>17</v>
      </c>
      <c r="D109" s="55" t="s">
        <v>23</v>
      </c>
      <c r="G109" s="64"/>
      <c r="H109" s="2">
        <v>163533.6802</v>
      </c>
      <c r="I109" s="2">
        <v>159992.95980000001</v>
      </c>
      <c r="J109" s="3">
        <v>0.97834867833008599</v>
      </c>
      <c r="K109" s="4">
        <v>-0.54939203000000003</v>
      </c>
      <c r="L109" s="66">
        <v>-0.74778359000000005</v>
      </c>
      <c r="M109" s="5">
        <v>0</v>
      </c>
      <c r="N109" s="5">
        <v>31741.2536</v>
      </c>
      <c r="O109" s="2">
        <v>1467371</v>
      </c>
    </row>
    <row r="110" spans="1:15" x14ac:dyDescent="0.25">
      <c r="A110" s="55" t="s">
        <v>15</v>
      </c>
      <c r="B110" s="55" t="s">
        <v>35</v>
      </c>
      <c r="C110" s="55" t="s">
        <v>17</v>
      </c>
      <c r="D110" s="55" t="s">
        <v>23</v>
      </c>
      <c r="G110" s="64"/>
      <c r="H110" s="2">
        <v>147707.8401</v>
      </c>
      <c r="I110" s="2">
        <v>144137.9503</v>
      </c>
      <c r="J110" s="3">
        <v>0.9758314123558921</v>
      </c>
      <c r="K110" s="4">
        <v>-0.54929912999999997</v>
      </c>
      <c r="L110" s="66">
        <v>-0.74765714999999999</v>
      </c>
      <c r="M110" s="5">
        <v>0</v>
      </c>
      <c r="N110" s="5">
        <v>28590.9182</v>
      </c>
      <c r="O110" s="2">
        <v>1467371</v>
      </c>
    </row>
    <row r="111" spans="1:15" x14ac:dyDescent="0.25">
      <c r="A111" s="55" t="s">
        <v>15</v>
      </c>
      <c r="B111" s="55" t="s">
        <v>35</v>
      </c>
      <c r="C111" s="55" t="s">
        <v>17</v>
      </c>
      <c r="D111" s="55" t="s">
        <v>23</v>
      </c>
      <c r="G111" s="64"/>
      <c r="H111" s="2">
        <v>163533.6802</v>
      </c>
      <c r="I111" s="2">
        <v>159196.31099999999</v>
      </c>
      <c r="J111" s="3">
        <v>0.97347721171570401</v>
      </c>
      <c r="K111" s="4">
        <v>-0.54919843000000002</v>
      </c>
      <c r="L111" s="66">
        <v>-0.74752008000000003</v>
      </c>
      <c r="M111" s="5">
        <v>0</v>
      </c>
      <c r="N111" s="5">
        <v>31572.075700000001</v>
      </c>
      <c r="O111" s="2">
        <v>1467371</v>
      </c>
    </row>
    <row r="112" spans="1:15" x14ac:dyDescent="0.25">
      <c r="A112" s="55" t="s">
        <v>15</v>
      </c>
      <c r="B112" s="55" t="s">
        <v>36</v>
      </c>
      <c r="C112" s="55" t="s">
        <v>17</v>
      </c>
      <c r="D112" s="55" t="s">
        <v>26</v>
      </c>
      <c r="E112" s="54">
        <v>37257</v>
      </c>
      <c r="F112" s="54">
        <v>37346</v>
      </c>
      <c r="G112" s="64">
        <v>-10550.560010714285</v>
      </c>
      <c r="H112" s="2">
        <v>0</v>
      </c>
      <c r="I112" s="2">
        <v>0</v>
      </c>
      <c r="J112" s="3">
        <v>1</v>
      </c>
      <c r="K112" s="4">
        <v>3.5679368600000001</v>
      </c>
      <c r="L112" s="66">
        <v>5.9865163500000005</v>
      </c>
      <c r="M112" s="5">
        <v>0</v>
      </c>
      <c r="N112" s="5">
        <v>791038.40859999997</v>
      </c>
      <c r="O112" s="2">
        <v>1467371</v>
      </c>
    </row>
    <row r="113" spans="1:15" x14ac:dyDescent="0.25">
      <c r="A113" s="55" t="s">
        <v>15</v>
      </c>
      <c r="B113" s="55" t="s">
        <v>36</v>
      </c>
      <c r="C113" s="55" t="s">
        <v>17</v>
      </c>
      <c r="D113" s="55" t="s">
        <v>26</v>
      </c>
      <c r="G113" s="64"/>
      <c r="H113" s="2">
        <v>-295415.68030000001</v>
      </c>
      <c r="I113" s="2">
        <v>-295146.34649999999</v>
      </c>
      <c r="J113" s="3">
        <v>0.99908828880964207</v>
      </c>
      <c r="K113" s="4">
        <v>2.9649999999999999</v>
      </c>
      <c r="L113" s="66">
        <v>5.9875505000000002</v>
      </c>
      <c r="M113" s="5">
        <v>0</v>
      </c>
      <c r="N113" s="5">
        <v>892094.73840000003</v>
      </c>
      <c r="O113" s="2">
        <v>1467371</v>
      </c>
    </row>
    <row r="114" spans="1:15" x14ac:dyDescent="0.25">
      <c r="A114" s="55" t="s">
        <v>15</v>
      </c>
      <c r="B114" s="55" t="s">
        <v>36</v>
      </c>
      <c r="C114" s="55" t="s">
        <v>17</v>
      </c>
      <c r="D114" s="55" t="s">
        <v>26</v>
      </c>
      <c r="G114" s="64"/>
      <c r="H114" s="2">
        <v>-327067.3603</v>
      </c>
      <c r="I114" s="2">
        <v>-326228.85139999999</v>
      </c>
      <c r="J114" s="3">
        <v>0.99743628059166811</v>
      </c>
      <c r="K114" s="4">
        <v>2.9207090400000002</v>
      </c>
      <c r="L114" s="66">
        <v>5.9894372899999997</v>
      </c>
      <c r="M114" s="5">
        <v>0</v>
      </c>
      <c r="N114" s="5">
        <v>1001107.6925</v>
      </c>
      <c r="O114" s="2">
        <v>1467371</v>
      </c>
    </row>
    <row r="115" spans="1:15" x14ac:dyDescent="0.25">
      <c r="A115" s="55" t="s">
        <v>15</v>
      </c>
      <c r="B115" s="55" t="s">
        <v>36</v>
      </c>
      <c r="C115" s="55" t="s">
        <v>17</v>
      </c>
      <c r="D115" s="55" t="s">
        <v>26</v>
      </c>
      <c r="E115" s="54">
        <v>37347</v>
      </c>
      <c r="F115" s="54">
        <v>37560</v>
      </c>
      <c r="G115" s="64">
        <v>-10550.560009999999</v>
      </c>
      <c r="H115" s="2">
        <v>-316516.8003</v>
      </c>
      <c r="I115" s="2">
        <v>-315172.09370000003</v>
      </c>
      <c r="J115" s="3">
        <v>0.99575154731721993</v>
      </c>
      <c r="K115" s="4">
        <v>2.8327570099999999</v>
      </c>
      <c r="L115" s="66">
        <v>5.9906095199999996</v>
      </c>
      <c r="M115" s="5">
        <v>0</v>
      </c>
      <c r="N115" s="5">
        <v>995266.98620000004</v>
      </c>
      <c r="O115" s="2">
        <v>1467371</v>
      </c>
    </row>
    <row r="116" spans="1:15" x14ac:dyDescent="0.25">
      <c r="A116" s="55" t="s">
        <v>15</v>
      </c>
      <c r="B116" s="55" t="s">
        <v>36</v>
      </c>
      <c r="C116" s="55" t="s">
        <v>17</v>
      </c>
      <c r="D116" s="55" t="s">
        <v>26</v>
      </c>
      <c r="G116" s="64"/>
      <c r="H116" s="2">
        <v>-327067.3603</v>
      </c>
      <c r="I116" s="2">
        <v>-325131.51610000001</v>
      </c>
      <c r="J116" s="3">
        <v>0.99408120624870799</v>
      </c>
      <c r="K116" s="4">
        <v>2.9371204200000003</v>
      </c>
      <c r="L116" s="66">
        <v>5.9917867200000003</v>
      </c>
      <c r="M116" s="5">
        <v>0</v>
      </c>
      <c r="N116" s="5">
        <v>993168.28590000002</v>
      </c>
      <c r="O116" s="2">
        <v>1467371</v>
      </c>
    </row>
    <row r="117" spans="1:15" x14ac:dyDescent="0.25">
      <c r="A117" s="55" t="s">
        <v>15</v>
      </c>
      <c r="B117" s="55" t="s">
        <v>36</v>
      </c>
      <c r="C117" s="55" t="s">
        <v>17</v>
      </c>
      <c r="D117" s="55" t="s">
        <v>26</v>
      </c>
      <c r="G117" s="64"/>
      <c r="H117" s="2">
        <v>-316516.8003</v>
      </c>
      <c r="I117" s="2">
        <v>-314081.67940000002</v>
      </c>
      <c r="J117" s="3">
        <v>0.99230650345268601</v>
      </c>
      <c r="K117" s="4">
        <v>3.0290836699999999</v>
      </c>
      <c r="L117" s="66">
        <v>5.9925168299999996</v>
      </c>
      <c r="M117" s="5">
        <v>0</v>
      </c>
      <c r="N117" s="5">
        <v>930760.06469999999</v>
      </c>
      <c r="O117" s="2">
        <v>1467371</v>
      </c>
    </row>
    <row r="118" spans="1:15" x14ac:dyDescent="0.25">
      <c r="A118" s="55" t="s">
        <v>15</v>
      </c>
      <c r="B118" s="55" t="s">
        <v>36</v>
      </c>
      <c r="C118" s="55" t="s">
        <v>17</v>
      </c>
      <c r="D118" s="55" t="s">
        <v>26</v>
      </c>
      <c r="G118" s="64"/>
      <c r="H118" s="2">
        <v>-327067.3603</v>
      </c>
      <c r="I118" s="2">
        <v>-323979.92389999999</v>
      </c>
      <c r="J118" s="3">
        <v>0.99056024290822198</v>
      </c>
      <c r="K118" s="4">
        <v>3.1438012799999999</v>
      </c>
      <c r="L118" s="66">
        <v>5.9929189000000003</v>
      </c>
      <c r="M118" s="5">
        <v>0</v>
      </c>
      <c r="N118" s="5">
        <v>923056.90969999996</v>
      </c>
      <c r="O118" s="2">
        <v>1467371</v>
      </c>
    </row>
    <row r="119" spans="1:15" x14ac:dyDescent="0.25">
      <c r="A119" s="55" t="s">
        <v>15</v>
      </c>
      <c r="B119" s="55" t="s">
        <v>36</v>
      </c>
      <c r="C119" s="55" t="s">
        <v>17</v>
      </c>
      <c r="D119" s="55" t="s">
        <v>26</v>
      </c>
      <c r="G119" s="64"/>
      <c r="H119" s="2">
        <v>-327067.3603</v>
      </c>
      <c r="I119" s="2">
        <v>-323373.88209999999</v>
      </c>
      <c r="J119" s="3">
        <v>0.98870728581413192</v>
      </c>
      <c r="K119" s="4">
        <v>3.2141035200000001</v>
      </c>
      <c r="L119" s="66">
        <v>5.9930433699999996</v>
      </c>
      <c r="M119" s="5">
        <v>0</v>
      </c>
      <c r="N119" s="5">
        <v>898636.56980000006</v>
      </c>
      <c r="O119" s="2">
        <v>1467371</v>
      </c>
    </row>
    <row r="120" spans="1:15" x14ac:dyDescent="0.25">
      <c r="A120" s="55" t="s">
        <v>15</v>
      </c>
      <c r="B120" s="55" t="s">
        <v>36</v>
      </c>
      <c r="C120" s="55" t="s">
        <v>17</v>
      </c>
      <c r="D120" s="55" t="s">
        <v>26</v>
      </c>
      <c r="G120" s="64"/>
      <c r="H120" s="2">
        <v>-316516.8003</v>
      </c>
      <c r="I120" s="2">
        <v>-312348.14110000001</v>
      </c>
      <c r="J120" s="3">
        <v>0.98682957982526509</v>
      </c>
      <c r="K120" s="4">
        <v>3.2155142699999999</v>
      </c>
      <c r="L120" s="66">
        <v>5.9928269299999997</v>
      </c>
      <c r="M120" s="5">
        <v>0</v>
      </c>
      <c r="N120" s="5">
        <v>867488.44629999995</v>
      </c>
      <c r="O120" s="2">
        <v>1467371</v>
      </c>
    </row>
    <row r="121" spans="1:15" x14ac:dyDescent="0.25">
      <c r="A121" s="55" t="s">
        <v>15</v>
      </c>
      <c r="B121" s="55" t="s">
        <v>36</v>
      </c>
      <c r="C121" s="55" t="s">
        <v>17</v>
      </c>
      <c r="D121" s="55" t="s">
        <v>26</v>
      </c>
      <c r="G121" s="64"/>
      <c r="H121" s="2">
        <v>-327067.3603</v>
      </c>
      <c r="I121" s="2">
        <v>-322132.55680000002</v>
      </c>
      <c r="J121" s="3">
        <v>0.98491196568699801</v>
      </c>
      <c r="K121" s="4">
        <v>3.2855331799999998</v>
      </c>
      <c r="L121" s="66">
        <v>5.9924338800000001</v>
      </c>
      <c r="M121" s="5">
        <v>0</v>
      </c>
      <c r="N121" s="5">
        <v>871980.84539999999</v>
      </c>
      <c r="O121" s="2">
        <v>1467371</v>
      </c>
    </row>
    <row r="122" spans="1:15" x14ac:dyDescent="0.25">
      <c r="A122" s="55" t="s">
        <v>15</v>
      </c>
      <c r="B122" s="55" t="s">
        <v>36</v>
      </c>
      <c r="C122" s="55" t="s">
        <v>17</v>
      </c>
      <c r="D122" s="55" t="s">
        <v>26</v>
      </c>
      <c r="E122" s="54">
        <v>37561</v>
      </c>
      <c r="F122" s="54">
        <v>37621</v>
      </c>
      <c r="G122" s="64">
        <v>-10550.560009999999</v>
      </c>
      <c r="H122" s="2">
        <v>-316516.8003</v>
      </c>
      <c r="I122" s="2">
        <v>-311071.13770000002</v>
      </c>
      <c r="J122" s="3">
        <v>0.98279502830885612</v>
      </c>
      <c r="K122" s="4">
        <v>3.67444645</v>
      </c>
      <c r="L122" s="66">
        <v>5.9917749499999999</v>
      </c>
      <c r="M122" s="5">
        <v>0</v>
      </c>
      <c r="N122" s="5">
        <v>720854.01399999997</v>
      </c>
      <c r="O122" s="2">
        <v>1467371</v>
      </c>
    </row>
    <row r="123" spans="1:15" x14ac:dyDescent="0.25">
      <c r="A123" s="55" t="s">
        <v>15</v>
      </c>
      <c r="B123" s="55" t="s">
        <v>36</v>
      </c>
      <c r="C123" s="55" t="s">
        <v>17</v>
      </c>
      <c r="D123" s="55" t="s">
        <v>26</v>
      </c>
      <c r="G123" s="64"/>
      <c r="H123" s="2">
        <v>-327067.3603</v>
      </c>
      <c r="I123" s="2">
        <v>-320750.66989999998</v>
      </c>
      <c r="J123" s="3">
        <v>0.980686882404882</v>
      </c>
      <c r="K123" s="4">
        <v>3.9715182900000001</v>
      </c>
      <c r="L123" s="66">
        <v>5.9908567499999998</v>
      </c>
      <c r="M123" s="5">
        <v>0</v>
      </c>
      <c r="N123" s="5">
        <v>647704.16619999998</v>
      </c>
      <c r="O123" s="2">
        <v>1467371</v>
      </c>
    </row>
    <row r="124" spans="1:15" x14ac:dyDescent="0.25">
      <c r="A124" s="55" t="s">
        <v>15</v>
      </c>
      <c r="B124" s="55" t="s">
        <v>37</v>
      </c>
      <c r="C124" s="55" t="s">
        <v>17</v>
      </c>
      <c r="D124" s="55" t="s">
        <v>18</v>
      </c>
      <c r="E124" s="54">
        <v>37257</v>
      </c>
      <c r="F124" s="54">
        <v>37346</v>
      </c>
      <c r="G124" s="64">
        <v>5000</v>
      </c>
      <c r="H124" s="2">
        <v>0</v>
      </c>
      <c r="I124" s="2">
        <v>0</v>
      </c>
      <c r="J124" s="3">
        <v>1</v>
      </c>
      <c r="K124" s="4">
        <v>3.56793687</v>
      </c>
      <c r="L124" s="66">
        <v>3.44</v>
      </c>
      <c r="M124" s="5">
        <v>0</v>
      </c>
      <c r="N124" s="5">
        <v>19830.214200000002</v>
      </c>
      <c r="O124" s="2">
        <v>1467371</v>
      </c>
    </row>
    <row r="125" spans="1:15" x14ac:dyDescent="0.25">
      <c r="A125" s="55" t="s">
        <v>15</v>
      </c>
      <c r="B125" s="55" t="s">
        <v>37</v>
      </c>
      <c r="C125" s="55" t="s">
        <v>17</v>
      </c>
      <c r="D125" s="55" t="s">
        <v>18</v>
      </c>
      <c r="G125" s="64"/>
      <c r="H125" s="2">
        <v>140000</v>
      </c>
      <c r="I125" s="2">
        <v>139872.36040000001</v>
      </c>
      <c r="J125" s="3">
        <v>0.99908828880964207</v>
      </c>
      <c r="K125" s="4">
        <v>2.9649999999999999</v>
      </c>
      <c r="L125" s="66">
        <v>3.44</v>
      </c>
      <c r="M125" s="5">
        <v>0</v>
      </c>
      <c r="N125" s="5">
        <v>-66439.371199999994</v>
      </c>
      <c r="O125" s="2">
        <v>1467371</v>
      </c>
    </row>
    <row r="126" spans="1:15" x14ac:dyDescent="0.25">
      <c r="A126" s="55" t="s">
        <v>15</v>
      </c>
      <c r="B126" s="55" t="s">
        <v>37</v>
      </c>
      <c r="C126" s="55" t="s">
        <v>17</v>
      </c>
      <c r="D126" s="55" t="s">
        <v>18</v>
      </c>
      <c r="G126" s="64"/>
      <c r="H126" s="2">
        <v>155000</v>
      </c>
      <c r="I126" s="2">
        <v>154602.62349999999</v>
      </c>
      <c r="J126" s="3">
        <v>0.99743628059166811</v>
      </c>
      <c r="K126" s="4">
        <v>2.9207090400000002</v>
      </c>
      <c r="L126" s="66">
        <v>3.44</v>
      </c>
      <c r="M126" s="5">
        <v>0</v>
      </c>
      <c r="N126" s="5">
        <v>-80283.744900000005</v>
      </c>
      <c r="O126" s="2">
        <v>1467371</v>
      </c>
    </row>
    <row r="127" spans="1:15" x14ac:dyDescent="0.25">
      <c r="A127" s="55" t="s">
        <v>15</v>
      </c>
      <c r="B127" s="55" t="s">
        <v>37</v>
      </c>
      <c r="C127" s="55" t="s">
        <v>17</v>
      </c>
      <c r="D127" s="55" t="s">
        <v>18</v>
      </c>
      <c r="E127" s="54">
        <v>37347</v>
      </c>
      <c r="F127" s="54">
        <v>37560</v>
      </c>
      <c r="G127" s="64">
        <v>5000</v>
      </c>
      <c r="H127" s="2">
        <v>150000</v>
      </c>
      <c r="I127" s="2">
        <v>149362.73209999999</v>
      </c>
      <c r="J127" s="3">
        <v>0.99575154731721993</v>
      </c>
      <c r="K127" s="4">
        <v>2.8327570099999999</v>
      </c>
      <c r="L127" s="66">
        <v>3.44</v>
      </c>
      <c r="M127" s="5">
        <v>0</v>
      </c>
      <c r="N127" s="5">
        <v>-90699.471600000004</v>
      </c>
      <c r="O127" s="2">
        <v>1467371</v>
      </c>
    </row>
    <row r="128" spans="1:15" x14ac:dyDescent="0.25">
      <c r="A128" s="55" t="s">
        <v>15</v>
      </c>
      <c r="B128" s="55" t="s">
        <v>37</v>
      </c>
      <c r="C128" s="55" t="s">
        <v>17</v>
      </c>
      <c r="D128" s="55" t="s">
        <v>18</v>
      </c>
      <c r="G128" s="64"/>
      <c r="H128" s="2">
        <v>155000</v>
      </c>
      <c r="I128" s="2">
        <v>154082.587</v>
      </c>
      <c r="J128" s="3">
        <v>0.99408120624870799</v>
      </c>
      <c r="K128" s="4">
        <v>2.9371204300000002</v>
      </c>
      <c r="L128" s="66">
        <v>3.44</v>
      </c>
      <c r="M128" s="5">
        <v>0</v>
      </c>
      <c r="N128" s="5">
        <v>-77484.985799999995</v>
      </c>
      <c r="O128" s="2">
        <v>1467371</v>
      </c>
    </row>
    <row r="129" spans="1:15" x14ac:dyDescent="0.25">
      <c r="A129" s="55" t="s">
        <v>15</v>
      </c>
      <c r="B129" s="55" t="s">
        <v>37</v>
      </c>
      <c r="C129" s="55" t="s">
        <v>17</v>
      </c>
      <c r="D129" s="55" t="s">
        <v>18</v>
      </c>
      <c r="G129" s="64"/>
      <c r="H129" s="2">
        <v>150000</v>
      </c>
      <c r="I129" s="2">
        <v>148845.9755</v>
      </c>
      <c r="J129" s="3">
        <v>0.99230650345268601</v>
      </c>
      <c r="K129" s="4">
        <v>3.0290836699999999</v>
      </c>
      <c r="L129" s="66">
        <v>3.44</v>
      </c>
      <c r="M129" s="5">
        <v>0</v>
      </c>
      <c r="N129" s="5">
        <v>-61163.242100000003</v>
      </c>
      <c r="O129" s="2">
        <v>1467371</v>
      </c>
    </row>
    <row r="130" spans="1:15" x14ac:dyDescent="0.25">
      <c r="A130" s="55" t="s">
        <v>15</v>
      </c>
      <c r="B130" s="55" t="s">
        <v>37</v>
      </c>
      <c r="C130" s="55" t="s">
        <v>17</v>
      </c>
      <c r="D130" s="55" t="s">
        <v>18</v>
      </c>
      <c r="G130" s="64"/>
      <c r="H130" s="2">
        <v>155000</v>
      </c>
      <c r="I130" s="2">
        <v>153536.8377</v>
      </c>
      <c r="J130" s="3">
        <v>0.99056024290822198</v>
      </c>
      <c r="K130" s="4">
        <v>3.1438012799999999</v>
      </c>
      <c r="L130" s="66">
        <v>3.44</v>
      </c>
      <c r="M130" s="5">
        <v>0</v>
      </c>
      <c r="N130" s="5">
        <v>-45477.415000000001</v>
      </c>
      <c r="O130" s="2">
        <v>1467371</v>
      </c>
    </row>
    <row r="131" spans="1:15" x14ac:dyDescent="0.25">
      <c r="A131" s="55" t="s">
        <v>15</v>
      </c>
      <c r="B131" s="55" t="s">
        <v>37</v>
      </c>
      <c r="C131" s="55" t="s">
        <v>17</v>
      </c>
      <c r="D131" s="55" t="s">
        <v>18</v>
      </c>
      <c r="G131" s="64"/>
      <c r="H131" s="2">
        <v>155000</v>
      </c>
      <c r="I131" s="2">
        <v>153249.6293</v>
      </c>
      <c r="J131" s="3">
        <v>0.98870728581413192</v>
      </c>
      <c r="K131" s="4">
        <v>3.2141035200000001</v>
      </c>
      <c r="L131" s="66">
        <v>3.44</v>
      </c>
      <c r="M131" s="5">
        <v>0</v>
      </c>
      <c r="N131" s="5">
        <v>-34618.551899999999</v>
      </c>
      <c r="O131" s="2">
        <v>1467371</v>
      </c>
    </row>
    <row r="132" spans="1:15" x14ac:dyDescent="0.25">
      <c r="A132" s="55" t="s">
        <v>15</v>
      </c>
      <c r="B132" s="55" t="s">
        <v>37</v>
      </c>
      <c r="C132" s="55" t="s">
        <v>17</v>
      </c>
      <c r="D132" s="55" t="s">
        <v>18</v>
      </c>
      <c r="G132" s="64"/>
      <c r="H132" s="2">
        <v>150000</v>
      </c>
      <c r="I132" s="2">
        <v>148024.43700000001</v>
      </c>
      <c r="J132" s="3">
        <v>0.98682957982526509</v>
      </c>
      <c r="K132" s="4">
        <v>3.2155142799999998</v>
      </c>
      <c r="L132" s="66">
        <v>3.44</v>
      </c>
      <c r="M132" s="5">
        <v>0</v>
      </c>
      <c r="N132" s="5">
        <v>-33229.373</v>
      </c>
      <c r="O132" s="2">
        <v>1467371</v>
      </c>
    </row>
    <row r="133" spans="1:15" x14ac:dyDescent="0.25">
      <c r="A133" s="55" t="s">
        <v>15</v>
      </c>
      <c r="B133" s="55" t="s">
        <v>37</v>
      </c>
      <c r="C133" s="55" t="s">
        <v>17</v>
      </c>
      <c r="D133" s="55" t="s">
        <v>18</v>
      </c>
      <c r="G133" s="64"/>
      <c r="H133" s="2">
        <v>155000</v>
      </c>
      <c r="I133" s="2">
        <v>152661.3547</v>
      </c>
      <c r="J133" s="3">
        <v>0.98491196568699801</v>
      </c>
      <c r="K133" s="4">
        <v>3.2855331799999998</v>
      </c>
      <c r="L133" s="66">
        <v>3.44</v>
      </c>
      <c r="M133" s="5">
        <v>0</v>
      </c>
      <c r="N133" s="5">
        <v>-23581.1142</v>
      </c>
      <c r="O133" s="2">
        <v>1467371</v>
      </c>
    </row>
    <row r="134" spans="1:15" x14ac:dyDescent="0.25">
      <c r="A134" s="55" t="s">
        <v>15</v>
      </c>
      <c r="B134" s="55" t="s">
        <v>38</v>
      </c>
      <c r="C134" s="55" t="s">
        <v>17</v>
      </c>
      <c r="D134" s="55" t="s">
        <v>39</v>
      </c>
      <c r="E134" s="54">
        <v>37257</v>
      </c>
      <c r="F134" s="54">
        <v>37346</v>
      </c>
      <c r="G134" s="64">
        <v>10000</v>
      </c>
      <c r="H134" s="2">
        <v>0</v>
      </c>
      <c r="I134" s="2">
        <v>0</v>
      </c>
      <c r="J134" s="3">
        <v>1</v>
      </c>
      <c r="K134" s="4">
        <v>3.79</v>
      </c>
      <c r="L134" s="66">
        <v>3.6039000000000003</v>
      </c>
      <c r="M134" s="5">
        <v>0</v>
      </c>
      <c r="N134" s="5">
        <v>57691</v>
      </c>
      <c r="O134" s="2">
        <v>1467371</v>
      </c>
    </row>
    <row r="135" spans="1:15" x14ac:dyDescent="0.25">
      <c r="A135" s="55" t="s">
        <v>15</v>
      </c>
      <c r="B135" s="55" t="s">
        <v>38</v>
      </c>
      <c r="C135" s="55" t="s">
        <v>17</v>
      </c>
      <c r="D135" s="55" t="s">
        <v>39</v>
      </c>
      <c r="G135" s="64"/>
      <c r="H135" s="2">
        <v>280000</v>
      </c>
      <c r="I135" s="2">
        <v>279744.72090000001</v>
      </c>
      <c r="J135" s="3">
        <v>0.99908828880964207</v>
      </c>
      <c r="K135" s="4">
        <v>3.1150000000000002</v>
      </c>
      <c r="L135" s="66">
        <v>3.6039000000000003</v>
      </c>
      <c r="M135" s="5">
        <v>0</v>
      </c>
      <c r="N135" s="5">
        <v>-136767.19399999999</v>
      </c>
      <c r="O135" s="2">
        <v>1467371</v>
      </c>
    </row>
    <row r="136" spans="1:15" x14ac:dyDescent="0.25">
      <c r="A136" s="55" t="s">
        <v>15</v>
      </c>
      <c r="B136" s="55" t="s">
        <v>38</v>
      </c>
      <c r="C136" s="55" t="s">
        <v>17</v>
      </c>
      <c r="D136" s="55" t="s">
        <v>39</v>
      </c>
      <c r="G136" s="64"/>
      <c r="H136" s="2">
        <v>310000</v>
      </c>
      <c r="I136" s="2">
        <v>309205.24699999997</v>
      </c>
      <c r="J136" s="3">
        <v>0.99743628059166811</v>
      </c>
      <c r="K136" s="4">
        <v>2.97070904</v>
      </c>
      <c r="L136" s="66">
        <v>3.6039000000000003</v>
      </c>
      <c r="M136" s="5">
        <v>0</v>
      </c>
      <c r="N136" s="5">
        <v>-195785.96729999999</v>
      </c>
      <c r="O136" s="2">
        <v>1467371</v>
      </c>
    </row>
    <row r="137" spans="1:15" x14ac:dyDescent="0.25">
      <c r="A137" s="55" t="s">
        <v>15</v>
      </c>
      <c r="B137" s="55" t="s">
        <v>40</v>
      </c>
      <c r="C137" s="55" t="s">
        <v>17</v>
      </c>
      <c r="D137" s="55" t="s">
        <v>18</v>
      </c>
      <c r="E137" s="54">
        <v>37257</v>
      </c>
      <c r="F137" s="54">
        <v>37346</v>
      </c>
      <c r="G137" s="64">
        <v>-10000</v>
      </c>
      <c r="H137" s="2">
        <v>0</v>
      </c>
      <c r="I137" s="2">
        <v>0</v>
      </c>
      <c r="J137" s="3">
        <v>1</v>
      </c>
      <c r="K137" s="4">
        <v>3.56793687</v>
      </c>
      <c r="L137" s="66">
        <v>3.3839000000000001</v>
      </c>
      <c r="M137" s="5">
        <v>0</v>
      </c>
      <c r="N137" s="5">
        <v>-57051.428400000004</v>
      </c>
      <c r="O137" s="2">
        <v>1467371</v>
      </c>
    </row>
    <row r="138" spans="1:15" x14ac:dyDescent="0.25">
      <c r="A138" s="55" t="s">
        <v>15</v>
      </c>
      <c r="B138" s="55" t="s">
        <v>40</v>
      </c>
      <c r="C138" s="55" t="s">
        <v>17</v>
      </c>
      <c r="D138" s="55" t="s">
        <v>18</v>
      </c>
      <c r="G138" s="64"/>
      <c r="H138" s="2">
        <v>-280000</v>
      </c>
      <c r="I138" s="2">
        <v>-279744.72090000001</v>
      </c>
      <c r="J138" s="3">
        <v>0.99908828880964207</v>
      </c>
      <c r="K138" s="4">
        <v>2.9649999999999999</v>
      </c>
      <c r="L138" s="66">
        <v>3.3839000000000001</v>
      </c>
      <c r="M138" s="5">
        <v>0</v>
      </c>
      <c r="N138" s="5">
        <v>117185.06359999999</v>
      </c>
      <c r="O138" s="2">
        <v>1467371</v>
      </c>
    </row>
    <row r="139" spans="1:15" x14ac:dyDescent="0.25">
      <c r="A139" s="55" t="s">
        <v>15</v>
      </c>
      <c r="B139" s="55" t="s">
        <v>40</v>
      </c>
      <c r="C139" s="55" t="s">
        <v>17</v>
      </c>
      <c r="D139" s="55" t="s">
        <v>18</v>
      </c>
      <c r="G139" s="64"/>
      <c r="H139" s="2">
        <v>-310000</v>
      </c>
      <c r="I139" s="2">
        <v>-309205.24699999997</v>
      </c>
      <c r="J139" s="3">
        <v>0.99743628059166811</v>
      </c>
      <c r="K139" s="4">
        <v>2.9207090400000002</v>
      </c>
      <c r="L139" s="66">
        <v>3.3839000000000001</v>
      </c>
      <c r="M139" s="5">
        <v>0</v>
      </c>
      <c r="N139" s="5">
        <v>143221.0754</v>
      </c>
      <c r="O139" s="2">
        <v>1467371</v>
      </c>
    </row>
    <row r="140" spans="1:15" x14ac:dyDescent="0.25">
      <c r="A140" s="55" t="s">
        <v>15</v>
      </c>
      <c r="B140" s="55" t="s">
        <v>41</v>
      </c>
      <c r="C140" s="55" t="s">
        <v>17</v>
      </c>
      <c r="D140" s="55" t="s">
        <v>39</v>
      </c>
      <c r="E140" s="54">
        <v>37347</v>
      </c>
      <c r="F140" s="54">
        <v>37560</v>
      </c>
      <c r="G140" s="64">
        <v>5000</v>
      </c>
      <c r="H140" s="2">
        <v>150000</v>
      </c>
      <c r="I140" s="2">
        <v>149362.73209999999</v>
      </c>
      <c r="J140" s="3">
        <v>0.99575154731721993</v>
      </c>
      <c r="K140" s="4">
        <v>2.89275701</v>
      </c>
      <c r="L140" s="66">
        <v>3.5714000000000001</v>
      </c>
      <c r="M140" s="5">
        <v>0</v>
      </c>
      <c r="N140" s="5">
        <v>-101363.97070000001</v>
      </c>
      <c r="O140" s="2">
        <v>1467371</v>
      </c>
    </row>
    <row r="141" spans="1:15" x14ac:dyDescent="0.25">
      <c r="A141" s="53" t="s">
        <v>15</v>
      </c>
      <c r="B141" s="53" t="s">
        <v>41</v>
      </c>
      <c r="C141" s="53" t="s">
        <v>17</v>
      </c>
      <c r="D141" s="53" t="s">
        <v>39</v>
      </c>
      <c r="G141" s="64"/>
      <c r="H141" s="2">
        <v>155000</v>
      </c>
      <c r="I141" s="2">
        <v>154082.587</v>
      </c>
      <c r="J141" s="3">
        <v>0.99408120624870799</v>
      </c>
      <c r="K141" s="4">
        <v>2.9971204299999998</v>
      </c>
      <c r="L141" s="66">
        <v>3.5714000000000001</v>
      </c>
      <c r="M141" s="5">
        <v>0</v>
      </c>
      <c r="N141" s="5">
        <v>-88486.482499999998</v>
      </c>
      <c r="O141" s="2">
        <v>1467371</v>
      </c>
    </row>
    <row r="142" spans="1:15" x14ac:dyDescent="0.25">
      <c r="A142" s="53" t="s">
        <v>15</v>
      </c>
      <c r="B142" s="53" t="s">
        <v>41</v>
      </c>
      <c r="C142" s="53" t="s">
        <v>17</v>
      </c>
      <c r="D142" s="53" t="s">
        <v>39</v>
      </c>
      <c r="G142" s="64"/>
      <c r="H142" s="2">
        <v>150000</v>
      </c>
      <c r="I142" s="2">
        <v>148845.9755</v>
      </c>
      <c r="J142" s="3">
        <v>0.99230650345268601</v>
      </c>
      <c r="K142" s="4">
        <v>3.0890836699999999</v>
      </c>
      <c r="L142" s="66">
        <v>3.5714000000000001</v>
      </c>
      <c r="M142" s="5">
        <v>0</v>
      </c>
      <c r="N142" s="5">
        <v>-71790.844800000006</v>
      </c>
      <c r="O142" s="2">
        <v>1467371</v>
      </c>
    </row>
    <row r="143" spans="1:15" x14ac:dyDescent="0.25">
      <c r="A143" s="53" t="s">
        <v>15</v>
      </c>
      <c r="B143" s="53" t="s">
        <v>41</v>
      </c>
      <c r="C143" s="53" t="s">
        <v>17</v>
      </c>
      <c r="D143" s="53" t="s">
        <v>39</v>
      </c>
      <c r="G143" s="64"/>
      <c r="H143" s="2">
        <v>155000</v>
      </c>
      <c r="I143" s="2">
        <v>153536.8377</v>
      </c>
      <c r="J143" s="3">
        <v>0.99056024290822198</v>
      </c>
      <c r="K143" s="4">
        <v>3.20380128</v>
      </c>
      <c r="L143" s="66">
        <v>3.5714000000000001</v>
      </c>
      <c r="M143" s="5">
        <v>0</v>
      </c>
      <c r="N143" s="5">
        <v>-56439.945200000002</v>
      </c>
      <c r="O143" s="2">
        <v>1467371</v>
      </c>
    </row>
    <row r="144" spans="1:15" x14ac:dyDescent="0.25">
      <c r="A144" s="53" t="s">
        <v>15</v>
      </c>
      <c r="B144" s="53" t="s">
        <v>41</v>
      </c>
      <c r="C144" s="53" t="s">
        <v>17</v>
      </c>
      <c r="D144" s="53" t="s">
        <v>39</v>
      </c>
      <c r="G144" s="64"/>
      <c r="H144" s="2">
        <v>155000</v>
      </c>
      <c r="I144" s="2">
        <v>153249.6293</v>
      </c>
      <c r="J144" s="3">
        <v>0.98870728581413192</v>
      </c>
      <c r="K144" s="4">
        <v>3.2741035200000002</v>
      </c>
      <c r="L144" s="66">
        <v>3.5714000000000001</v>
      </c>
      <c r="M144" s="5">
        <v>0</v>
      </c>
      <c r="N144" s="5">
        <v>-45560.575400000002</v>
      </c>
      <c r="O144" s="2">
        <v>1467371</v>
      </c>
    </row>
    <row r="145" spans="1:15" x14ac:dyDescent="0.25">
      <c r="A145" s="53" t="s">
        <v>15</v>
      </c>
      <c r="B145" s="53" t="s">
        <v>41</v>
      </c>
      <c r="C145" s="53" t="s">
        <v>17</v>
      </c>
      <c r="D145" s="53" t="s">
        <v>39</v>
      </c>
      <c r="G145" s="64"/>
      <c r="H145" s="2">
        <v>150000</v>
      </c>
      <c r="I145" s="2">
        <v>148024.43700000001</v>
      </c>
      <c r="J145" s="3">
        <v>0.98682957982526509</v>
      </c>
      <c r="K145" s="4">
        <v>3.2755142799999999</v>
      </c>
      <c r="L145" s="66">
        <v>3.5714000000000001</v>
      </c>
      <c r="M145" s="5">
        <v>0</v>
      </c>
      <c r="N145" s="5">
        <v>-43798.317799999997</v>
      </c>
      <c r="O145" s="2">
        <v>1467371</v>
      </c>
    </row>
    <row r="146" spans="1:15" x14ac:dyDescent="0.25">
      <c r="A146" s="53" t="s">
        <v>15</v>
      </c>
      <c r="B146" s="53" t="s">
        <v>41</v>
      </c>
      <c r="C146" s="53" t="s">
        <v>17</v>
      </c>
      <c r="D146" s="53" t="s">
        <v>39</v>
      </c>
      <c r="G146" s="64"/>
      <c r="H146" s="2">
        <v>155000</v>
      </c>
      <c r="I146" s="2">
        <v>152661.3547</v>
      </c>
      <c r="J146" s="3">
        <v>0.98491196568699801</v>
      </c>
      <c r="K146" s="4">
        <v>3.3455331799999999</v>
      </c>
      <c r="L146" s="66">
        <v>3.5714000000000001</v>
      </c>
      <c r="M146" s="5">
        <v>0</v>
      </c>
      <c r="N146" s="5">
        <v>-34481.134899999997</v>
      </c>
      <c r="O146" s="2">
        <v>1467371</v>
      </c>
    </row>
    <row r="147" spans="1:15" x14ac:dyDescent="0.25">
      <c r="A147" s="53" t="s">
        <v>15</v>
      </c>
      <c r="B147" s="53" t="s">
        <v>42</v>
      </c>
      <c r="C147" s="53" t="s">
        <v>17</v>
      </c>
      <c r="D147" s="53" t="s">
        <v>18</v>
      </c>
      <c r="E147" s="54">
        <v>37347</v>
      </c>
      <c r="F147" s="54">
        <v>37560</v>
      </c>
      <c r="G147" s="64">
        <v>-5000</v>
      </c>
      <c r="H147" s="2">
        <v>-150000</v>
      </c>
      <c r="I147" s="2">
        <v>-149362.73209999999</v>
      </c>
      <c r="J147" s="3">
        <v>0.99575154731721993</v>
      </c>
      <c r="K147" s="4">
        <v>2.8327570099999999</v>
      </c>
      <c r="L147" s="66">
        <v>3.4514</v>
      </c>
      <c r="M147" s="5">
        <v>0</v>
      </c>
      <c r="N147" s="5">
        <v>92402.2068</v>
      </c>
      <c r="O147" s="2">
        <v>1467371</v>
      </c>
    </row>
    <row r="148" spans="1:15" x14ac:dyDescent="0.25">
      <c r="A148" s="53" t="s">
        <v>15</v>
      </c>
      <c r="B148" s="53" t="s">
        <v>42</v>
      </c>
      <c r="C148" s="53" t="s">
        <v>17</v>
      </c>
      <c r="D148" s="53" t="s">
        <v>18</v>
      </c>
      <c r="G148" s="64"/>
      <c r="H148" s="2">
        <v>-155000</v>
      </c>
      <c r="I148" s="2">
        <v>-154082.587</v>
      </c>
      <c r="J148" s="3">
        <v>0.99408120624870799</v>
      </c>
      <c r="K148" s="4">
        <v>2.9371204300000002</v>
      </c>
      <c r="L148" s="66">
        <v>3.4514</v>
      </c>
      <c r="M148" s="5">
        <v>0</v>
      </c>
      <c r="N148" s="5">
        <v>79241.527300000002</v>
      </c>
      <c r="O148" s="2">
        <v>1467371</v>
      </c>
    </row>
    <row r="149" spans="1:15" x14ac:dyDescent="0.25">
      <c r="A149" s="53" t="s">
        <v>15</v>
      </c>
      <c r="B149" s="53" t="s">
        <v>42</v>
      </c>
      <c r="C149" s="53" t="s">
        <v>17</v>
      </c>
      <c r="D149" s="53" t="s">
        <v>18</v>
      </c>
      <c r="G149" s="64"/>
      <c r="H149" s="2">
        <v>-150000</v>
      </c>
      <c r="I149" s="2">
        <v>-148845.9755</v>
      </c>
      <c r="J149" s="3">
        <v>0.99230650345268601</v>
      </c>
      <c r="K149" s="4">
        <v>3.0290836699999999</v>
      </c>
      <c r="L149" s="66">
        <v>3.4514</v>
      </c>
      <c r="M149" s="5">
        <v>0</v>
      </c>
      <c r="N149" s="5">
        <v>62860.086300000003</v>
      </c>
      <c r="O149" s="2">
        <v>1467371</v>
      </c>
    </row>
    <row r="150" spans="1:15" x14ac:dyDescent="0.25">
      <c r="A150" s="53" t="s">
        <v>15</v>
      </c>
      <c r="B150" s="53" t="s">
        <v>42</v>
      </c>
      <c r="C150" s="53" t="s">
        <v>17</v>
      </c>
      <c r="D150" s="53" t="s">
        <v>18</v>
      </c>
      <c r="G150" s="64"/>
      <c r="H150" s="2">
        <v>-155000</v>
      </c>
      <c r="I150" s="2">
        <v>-153536.8377</v>
      </c>
      <c r="J150" s="3">
        <v>0.99056024290822198</v>
      </c>
      <c r="K150" s="4">
        <v>3.1438012799999999</v>
      </c>
      <c r="L150" s="66">
        <v>3.4514</v>
      </c>
      <c r="M150" s="5">
        <v>0</v>
      </c>
      <c r="N150" s="5">
        <v>47227.735000000001</v>
      </c>
      <c r="O150" s="2">
        <v>1467371</v>
      </c>
    </row>
    <row r="151" spans="1:15" x14ac:dyDescent="0.25">
      <c r="A151" s="53" t="s">
        <v>15</v>
      </c>
      <c r="B151" s="53" t="s">
        <v>42</v>
      </c>
      <c r="C151" s="53" t="s">
        <v>17</v>
      </c>
      <c r="D151" s="53" t="s">
        <v>18</v>
      </c>
      <c r="G151" s="64"/>
      <c r="H151" s="2">
        <v>-155000</v>
      </c>
      <c r="I151" s="2">
        <v>-153249.6293</v>
      </c>
      <c r="J151" s="3">
        <v>0.98870728581413192</v>
      </c>
      <c r="K151" s="4">
        <v>3.2141035200000001</v>
      </c>
      <c r="L151" s="66">
        <v>3.4514</v>
      </c>
      <c r="M151" s="5">
        <v>0</v>
      </c>
      <c r="N151" s="5">
        <v>36365.597699999998</v>
      </c>
      <c r="O151" s="2">
        <v>1467371</v>
      </c>
    </row>
    <row r="152" spans="1:15" x14ac:dyDescent="0.25">
      <c r="A152" s="53" t="s">
        <v>15</v>
      </c>
      <c r="B152" s="53" t="s">
        <v>42</v>
      </c>
      <c r="C152" s="53" t="s">
        <v>17</v>
      </c>
      <c r="D152" s="53" t="s">
        <v>18</v>
      </c>
      <c r="G152" s="64"/>
      <c r="H152" s="2">
        <v>-150000</v>
      </c>
      <c r="I152" s="2">
        <v>-148024.43700000001</v>
      </c>
      <c r="J152" s="3">
        <v>0.98682957982526509</v>
      </c>
      <c r="K152" s="4">
        <v>3.2155142799999998</v>
      </c>
      <c r="L152" s="66">
        <v>3.4514</v>
      </c>
      <c r="M152" s="5">
        <v>0</v>
      </c>
      <c r="N152" s="5">
        <v>34916.851600000002</v>
      </c>
      <c r="O152" s="2">
        <v>1467371</v>
      </c>
    </row>
    <row r="153" spans="1:15" x14ac:dyDescent="0.25">
      <c r="A153" s="53" t="s">
        <v>15</v>
      </c>
      <c r="B153" s="53" t="s">
        <v>42</v>
      </c>
      <c r="C153" s="53" t="s">
        <v>17</v>
      </c>
      <c r="D153" s="53" t="s">
        <v>18</v>
      </c>
      <c r="G153" s="64"/>
      <c r="H153" s="2">
        <v>-155000</v>
      </c>
      <c r="I153" s="2">
        <v>-152661.3547</v>
      </c>
      <c r="J153" s="3">
        <v>0.98491196568699801</v>
      </c>
      <c r="K153" s="4">
        <v>3.2855331799999998</v>
      </c>
      <c r="L153" s="66">
        <v>3.4514</v>
      </c>
      <c r="M153" s="5">
        <v>0</v>
      </c>
      <c r="N153" s="5">
        <v>25321.453600000001</v>
      </c>
      <c r="O153" s="2">
        <v>1467371</v>
      </c>
    </row>
    <row r="154" spans="1:15" x14ac:dyDescent="0.25">
      <c r="A154" s="53" t="s">
        <v>15</v>
      </c>
      <c r="B154" s="53" t="s">
        <v>43</v>
      </c>
      <c r="C154" s="53" t="s">
        <v>17</v>
      </c>
      <c r="D154" s="53" t="s">
        <v>39</v>
      </c>
      <c r="E154" s="54">
        <v>37347</v>
      </c>
      <c r="F154" s="54">
        <v>37560</v>
      </c>
      <c r="G154" s="64">
        <v>5000</v>
      </c>
      <c r="H154" s="2">
        <v>150000</v>
      </c>
      <c r="I154" s="2">
        <v>149362.73209999999</v>
      </c>
      <c r="J154" s="3">
        <v>0.99575154731721993</v>
      </c>
      <c r="K154" s="4">
        <v>2.89275701</v>
      </c>
      <c r="L154" s="66">
        <v>3.5614000000000003</v>
      </c>
      <c r="M154" s="5">
        <v>0</v>
      </c>
      <c r="N154" s="5">
        <v>-99870.343399999998</v>
      </c>
      <c r="O154" s="2">
        <v>1467371</v>
      </c>
    </row>
    <row r="155" spans="1:15" x14ac:dyDescent="0.25">
      <c r="A155" s="53" t="s">
        <v>15</v>
      </c>
      <c r="B155" s="53" t="s">
        <v>43</v>
      </c>
      <c r="C155" s="53" t="s">
        <v>17</v>
      </c>
      <c r="D155" s="53" t="s">
        <v>39</v>
      </c>
      <c r="G155" s="64"/>
      <c r="H155" s="2">
        <v>155000</v>
      </c>
      <c r="I155" s="2">
        <v>154082.587</v>
      </c>
      <c r="J155" s="3">
        <v>0.99408120624870799</v>
      </c>
      <c r="K155" s="4">
        <v>2.9971204299999998</v>
      </c>
      <c r="L155" s="66">
        <v>3.5614000000000003</v>
      </c>
      <c r="M155" s="5">
        <v>0</v>
      </c>
      <c r="N155" s="5">
        <v>-86945.656600000002</v>
      </c>
      <c r="O155" s="2">
        <v>1467371</v>
      </c>
    </row>
    <row r="156" spans="1:15" x14ac:dyDescent="0.25">
      <c r="A156" s="53" t="s">
        <v>15</v>
      </c>
      <c r="B156" s="53" t="s">
        <v>43</v>
      </c>
      <c r="C156" s="53" t="s">
        <v>17</v>
      </c>
      <c r="D156" s="53" t="s">
        <v>39</v>
      </c>
      <c r="G156" s="64"/>
      <c r="H156" s="2">
        <v>150000</v>
      </c>
      <c r="I156" s="2">
        <v>148845.9755</v>
      </c>
      <c r="J156" s="3">
        <v>0.99230650345268601</v>
      </c>
      <c r="K156" s="4">
        <v>3.0890836699999999</v>
      </c>
      <c r="L156" s="66">
        <v>3.5614000000000003</v>
      </c>
      <c r="M156" s="5">
        <v>0</v>
      </c>
      <c r="N156" s="5">
        <v>-70302.384999999995</v>
      </c>
      <c r="O156" s="2">
        <v>1467371</v>
      </c>
    </row>
    <row r="157" spans="1:15" x14ac:dyDescent="0.25">
      <c r="A157" s="53" t="s">
        <v>15</v>
      </c>
      <c r="B157" s="53" t="s">
        <v>43</v>
      </c>
      <c r="C157" s="53" t="s">
        <v>17</v>
      </c>
      <c r="D157" s="53" t="s">
        <v>39</v>
      </c>
      <c r="G157" s="64"/>
      <c r="H157" s="2">
        <v>155000</v>
      </c>
      <c r="I157" s="2">
        <v>153536.8377</v>
      </c>
      <c r="J157" s="3">
        <v>0.99056024290822198</v>
      </c>
      <c r="K157" s="4">
        <v>3.20380128</v>
      </c>
      <c r="L157" s="66">
        <v>3.5614000000000003</v>
      </c>
      <c r="M157" s="5">
        <v>0</v>
      </c>
      <c r="N157" s="5">
        <v>-54904.5769</v>
      </c>
      <c r="O157" s="2">
        <v>1467371</v>
      </c>
    </row>
    <row r="158" spans="1:15" x14ac:dyDescent="0.25">
      <c r="A158" s="53" t="s">
        <v>15</v>
      </c>
      <c r="B158" s="53" t="s">
        <v>43</v>
      </c>
      <c r="C158" s="53" t="s">
        <v>17</v>
      </c>
      <c r="D158" s="53" t="s">
        <v>39</v>
      </c>
      <c r="G158" s="64"/>
      <c r="H158" s="2">
        <v>155000</v>
      </c>
      <c r="I158" s="2">
        <v>153249.6293</v>
      </c>
      <c r="J158" s="3">
        <v>0.98870728581413192</v>
      </c>
      <c r="K158" s="4">
        <v>3.2741035200000002</v>
      </c>
      <c r="L158" s="66">
        <v>3.5614000000000003</v>
      </c>
      <c r="M158" s="5">
        <v>0</v>
      </c>
      <c r="N158" s="5">
        <v>-44028.079100000003</v>
      </c>
      <c r="O158" s="2">
        <v>1467371</v>
      </c>
    </row>
    <row r="159" spans="1:15" x14ac:dyDescent="0.25">
      <c r="A159" s="53" t="s">
        <v>15</v>
      </c>
      <c r="B159" s="53" t="s">
        <v>43</v>
      </c>
      <c r="C159" s="53" t="s">
        <v>17</v>
      </c>
      <c r="D159" s="53" t="s">
        <v>39</v>
      </c>
      <c r="G159" s="64"/>
      <c r="H159" s="2">
        <v>150000</v>
      </c>
      <c r="I159" s="2">
        <v>148024.43700000001</v>
      </c>
      <c r="J159" s="3">
        <v>0.98682957982526509</v>
      </c>
      <c r="K159" s="4">
        <v>3.2755142799999999</v>
      </c>
      <c r="L159" s="66">
        <v>3.5614000000000003</v>
      </c>
      <c r="M159" s="5">
        <v>0</v>
      </c>
      <c r="N159" s="5">
        <v>-42318.073400000001</v>
      </c>
      <c r="O159" s="2">
        <v>1467371</v>
      </c>
    </row>
    <row r="160" spans="1:15" x14ac:dyDescent="0.25">
      <c r="A160" s="53" t="s">
        <v>15</v>
      </c>
      <c r="B160" s="53" t="s">
        <v>43</v>
      </c>
      <c r="C160" s="53" t="s">
        <v>17</v>
      </c>
      <c r="D160" s="53" t="s">
        <v>39</v>
      </c>
      <c r="G160" s="64"/>
      <c r="H160" s="2">
        <v>155000</v>
      </c>
      <c r="I160" s="2">
        <v>152661.3547</v>
      </c>
      <c r="J160" s="3">
        <v>0.98491196568699801</v>
      </c>
      <c r="K160" s="4">
        <v>3.3455331799999999</v>
      </c>
      <c r="L160" s="66">
        <v>3.5614000000000003</v>
      </c>
      <c r="M160" s="5">
        <v>0</v>
      </c>
      <c r="N160" s="5">
        <v>-32954.521399999998</v>
      </c>
      <c r="O160" s="2">
        <v>1467371</v>
      </c>
    </row>
    <row r="161" spans="1:15" x14ac:dyDescent="0.25">
      <c r="A161" s="53" t="s">
        <v>15</v>
      </c>
      <c r="B161" s="53" t="s">
        <v>44</v>
      </c>
      <c r="C161" s="53" t="s">
        <v>17</v>
      </c>
      <c r="D161" s="53" t="s">
        <v>18</v>
      </c>
      <c r="E161" s="54">
        <v>37347</v>
      </c>
      <c r="F161" s="54">
        <v>37560</v>
      </c>
      <c r="G161" s="64">
        <v>-5000</v>
      </c>
      <c r="H161" s="2">
        <v>-150000</v>
      </c>
      <c r="I161" s="2">
        <v>-149362.73209999999</v>
      </c>
      <c r="J161" s="3">
        <v>0.99575154731721993</v>
      </c>
      <c r="K161" s="4">
        <v>2.8327570099999999</v>
      </c>
      <c r="L161" s="66">
        <v>3.4514</v>
      </c>
      <c r="M161" s="5">
        <v>0</v>
      </c>
      <c r="N161" s="5">
        <v>92402.2068</v>
      </c>
      <c r="O161" s="2">
        <v>1467371</v>
      </c>
    </row>
    <row r="162" spans="1:15" x14ac:dyDescent="0.25">
      <c r="A162" s="53" t="s">
        <v>15</v>
      </c>
      <c r="B162" s="53" t="s">
        <v>44</v>
      </c>
      <c r="C162" s="53" t="s">
        <v>17</v>
      </c>
      <c r="D162" s="53" t="s">
        <v>18</v>
      </c>
      <c r="G162" s="64"/>
      <c r="H162" s="2">
        <v>-155000</v>
      </c>
      <c r="I162" s="2">
        <v>-154082.587</v>
      </c>
      <c r="J162" s="3">
        <v>0.99408120624870799</v>
      </c>
      <c r="K162" s="4">
        <v>2.9371204300000002</v>
      </c>
      <c r="L162" s="66">
        <v>3.4514</v>
      </c>
      <c r="M162" s="5">
        <v>0</v>
      </c>
      <c r="N162" s="5">
        <v>79241.527300000002</v>
      </c>
      <c r="O162" s="2">
        <v>1467371</v>
      </c>
    </row>
    <row r="163" spans="1:15" x14ac:dyDescent="0.25">
      <c r="A163" s="53" t="s">
        <v>15</v>
      </c>
      <c r="B163" s="53" t="s">
        <v>44</v>
      </c>
      <c r="C163" s="53" t="s">
        <v>17</v>
      </c>
      <c r="D163" s="53" t="s">
        <v>18</v>
      </c>
      <c r="G163" s="64"/>
      <c r="H163" s="2">
        <v>-150000</v>
      </c>
      <c r="I163" s="2">
        <v>-148845.9755</v>
      </c>
      <c r="J163" s="3">
        <v>0.99230650345268601</v>
      </c>
      <c r="K163" s="4">
        <v>3.0290836699999999</v>
      </c>
      <c r="L163" s="66">
        <v>3.4514</v>
      </c>
      <c r="M163" s="5">
        <v>0</v>
      </c>
      <c r="N163" s="5">
        <v>62860.086300000003</v>
      </c>
      <c r="O163" s="2">
        <v>1467371</v>
      </c>
    </row>
    <row r="164" spans="1:15" x14ac:dyDescent="0.25">
      <c r="A164" s="53" t="s">
        <v>15</v>
      </c>
      <c r="B164" s="53" t="s">
        <v>44</v>
      </c>
      <c r="C164" s="53" t="s">
        <v>17</v>
      </c>
      <c r="D164" s="53" t="s">
        <v>18</v>
      </c>
      <c r="G164" s="64"/>
      <c r="H164" s="2">
        <v>-155000</v>
      </c>
      <c r="I164" s="2">
        <v>-153536.8377</v>
      </c>
      <c r="J164" s="3">
        <v>0.99056024290822198</v>
      </c>
      <c r="K164" s="4">
        <v>3.1438012799999999</v>
      </c>
      <c r="L164" s="66">
        <v>3.4514</v>
      </c>
      <c r="M164" s="5">
        <v>0</v>
      </c>
      <c r="N164" s="5">
        <v>47227.735000000001</v>
      </c>
      <c r="O164" s="2">
        <v>1467371</v>
      </c>
    </row>
    <row r="165" spans="1:15" x14ac:dyDescent="0.25">
      <c r="A165" s="53" t="s">
        <v>15</v>
      </c>
      <c r="B165" s="53" t="s">
        <v>44</v>
      </c>
      <c r="C165" s="53" t="s">
        <v>17</v>
      </c>
      <c r="D165" s="53" t="s">
        <v>18</v>
      </c>
      <c r="G165" s="64"/>
      <c r="H165" s="2">
        <v>-155000</v>
      </c>
      <c r="I165" s="2">
        <v>-153249.6293</v>
      </c>
      <c r="J165" s="3">
        <v>0.98870728581413192</v>
      </c>
      <c r="K165" s="4">
        <v>3.2141035200000001</v>
      </c>
      <c r="L165" s="66">
        <v>3.4514</v>
      </c>
      <c r="M165" s="5">
        <v>0</v>
      </c>
      <c r="N165" s="5">
        <v>36365.597699999998</v>
      </c>
      <c r="O165" s="2">
        <v>1467371</v>
      </c>
    </row>
    <row r="166" spans="1:15" x14ac:dyDescent="0.25">
      <c r="A166" s="53" t="s">
        <v>15</v>
      </c>
      <c r="B166" s="53" t="s">
        <v>44</v>
      </c>
      <c r="C166" s="53" t="s">
        <v>17</v>
      </c>
      <c r="D166" s="53" t="s">
        <v>18</v>
      </c>
      <c r="G166" s="64"/>
      <c r="H166" s="2">
        <v>-150000</v>
      </c>
      <c r="I166" s="2">
        <v>-148024.43700000001</v>
      </c>
      <c r="J166" s="3">
        <v>0.98682957982526509</v>
      </c>
      <c r="K166" s="4">
        <v>3.2155142799999998</v>
      </c>
      <c r="L166" s="66">
        <v>3.4514</v>
      </c>
      <c r="M166" s="5">
        <v>0</v>
      </c>
      <c r="N166" s="5">
        <v>34916.851600000002</v>
      </c>
      <c r="O166" s="2">
        <v>1467371</v>
      </c>
    </row>
    <row r="167" spans="1:15" x14ac:dyDescent="0.25">
      <c r="A167" s="53" t="s">
        <v>15</v>
      </c>
      <c r="B167" s="53" t="s">
        <v>44</v>
      </c>
      <c r="C167" s="53" t="s">
        <v>17</v>
      </c>
      <c r="D167" s="53" t="s">
        <v>18</v>
      </c>
      <c r="G167" s="64"/>
      <c r="H167" s="2">
        <v>-155000</v>
      </c>
      <c r="I167" s="2">
        <v>-152661.3547</v>
      </c>
      <c r="J167" s="3">
        <v>0.98491196568699801</v>
      </c>
      <c r="K167" s="4">
        <v>3.2855331799999998</v>
      </c>
      <c r="L167" s="66">
        <v>3.4514</v>
      </c>
      <c r="M167" s="5">
        <v>0</v>
      </c>
      <c r="N167" s="5">
        <v>25321.453600000001</v>
      </c>
      <c r="O167" s="2">
        <v>1467371</v>
      </c>
    </row>
    <row r="168" spans="1:15" x14ac:dyDescent="0.25">
      <c r="A168" s="58" t="s">
        <v>15</v>
      </c>
      <c r="B168" s="58" t="s">
        <v>45</v>
      </c>
      <c r="C168" s="58" t="s">
        <v>17</v>
      </c>
      <c r="D168" s="58" t="s">
        <v>18</v>
      </c>
      <c r="E168" s="59">
        <v>37257</v>
      </c>
      <c r="F168" s="59">
        <v>36922</v>
      </c>
      <c r="G168" s="65"/>
      <c r="H168" s="46">
        <v>0</v>
      </c>
      <c r="I168" s="46">
        <v>0</v>
      </c>
      <c r="J168" s="47">
        <v>1</v>
      </c>
      <c r="K168" s="48">
        <v>3.56793687</v>
      </c>
      <c r="L168" s="67">
        <v>3.7850000000000001</v>
      </c>
      <c r="M168" s="49">
        <v>0</v>
      </c>
      <c r="N168" s="49">
        <v>-20186.871500000001</v>
      </c>
      <c r="O168" s="46">
        <v>1467371</v>
      </c>
    </row>
    <row r="169" spans="1:15" x14ac:dyDescent="0.25">
      <c r="A169" s="53" t="s">
        <v>15</v>
      </c>
      <c r="B169" s="53" t="s">
        <v>46</v>
      </c>
      <c r="C169" s="53" t="s">
        <v>17</v>
      </c>
      <c r="D169" s="53" t="s">
        <v>18</v>
      </c>
      <c r="E169" s="54">
        <v>37257</v>
      </c>
      <c r="F169" s="54">
        <v>37346</v>
      </c>
      <c r="G169" s="64">
        <v>5000</v>
      </c>
      <c r="H169" s="2">
        <v>0</v>
      </c>
      <c r="I169" s="2">
        <v>0</v>
      </c>
      <c r="J169" s="3">
        <v>1</v>
      </c>
      <c r="K169" s="4">
        <v>3.56793687</v>
      </c>
      <c r="L169" s="66">
        <v>4.6550000000000002</v>
      </c>
      <c r="M169" s="5">
        <v>0</v>
      </c>
      <c r="N169" s="5">
        <v>-168494.78580000001</v>
      </c>
      <c r="O169" s="2">
        <v>1467371</v>
      </c>
    </row>
    <row r="170" spans="1:15" x14ac:dyDescent="0.25">
      <c r="A170" s="53" t="s">
        <v>15</v>
      </c>
      <c r="B170" s="53" t="s">
        <v>46</v>
      </c>
      <c r="C170" s="53" t="s">
        <v>17</v>
      </c>
      <c r="D170" s="53" t="s">
        <v>18</v>
      </c>
      <c r="G170" s="64"/>
      <c r="H170" s="2">
        <v>140000</v>
      </c>
      <c r="I170" s="2">
        <v>139872.36040000001</v>
      </c>
      <c r="J170" s="3">
        <v>0.99908828880964207</v>
      </c>
      <c r="K170" s="4">
        <v>2.9649999999999999</v>
      </c>
      <c r="L170" s="66">
        <v>4.6550000000000002</v>
      </c>
      <c r="M170" s="5">
        <v>0</v>
      </c>
      <c r="N170" s="5">
        <v>-236384.28909999999</v>
      </c>
      <c r="O170" s="2">
        <v>1467371</v>
      </c>
    </row>
    <row r="171" spans="1:15" x14ac:dyDescent="0.25">
      <c r="A171" s="53" t="s">
        <v>15</v>
      </c>
      <c r="B171" s="53" t="s">
        <v>46</v>
      </c>
      <c r="C171" s="53" t="s">
        <v>17</v>
      </c>
      <c r="D171" s="53" t="s">
        <v>18</v>
      </c>
      <c r="G171" s="64"/>
      <c r="H171" s="2">
        <v>155000</v>
      </c>
      <c r="I171" s="2">
        <v>154602.62349999999</v>
      </c>
      <c r="J171" s="3">
        <v>0.99743628059166811</v>
      </c>
      <c r="K171" s="4">
        <v>2.9207090400000002</v>
      </c>
      <c r="L171" s="66">
        <v>4.6550000000000002</v>
      </c>
      <c r="M171" s="5">
        <v>0</v>
      </c>
      <c r="N171" s="5">
        <v>-268125.93239999999</v>
      </c>
      <c r="O171" s="2">
        <v>1467371</v>
      </c>
    </row>
    <row r="172" spans="1:15" x14ac:dyDescent="0.25">
      <c r="A172" s="53" t="s">
        <v>15</v>
      </c>
      <c r="B172" s="53" t="s">
        <v>47</v>
      </c>
      <c r="C172" s="53" t="s">
        <v>17</v>
      </c>
      <c r="D172" s="53" t="s">
        <v>39</v>
      </c>
      <c r="E172" s="54">
        <v>37257</v>
      </c>
      <c r="F172" s="54">
        <v>37346</v>
      </c>
      <c r="G172" s="64">
        <v>2000</v>
      </c>
      <c r="H172" s="2">
        <v>0</v>
      </c>
      <c r="I172" s="2">
        <v>0</v>
      </c>
      <c r="J172" s="3">
        <v>1</v>
      </c>
      <c r="K172" s="4">
        <v>3.79</v>
      </c>
      <c r="L172" s="66">
        <v>3.67</v>
      </c>
      <c r="M172" s="5">
        <v>0</v>
      </c>
      <c r="N172" s="5">
        <v>7440</v>
      </c>
      <c r="O172" s="2">
        <v>1467371</v>
      </c>
    </row>
    <row r="173" spans="1:15" x14ac:dyDescent="0.25">
      <c r="A173" s="53" t="s">
        <v>15</v>
      </c>
      <c r="B173" s="53" t="s">
        <v>47</v>
      </c>
      <c r="C173" s="53" t="s">
        <v>17</v>
      </c>
      <c r="D173" s="53" t="s">
        <v>39</v>
      </c>
      <c r="G173" s="64"/>
      <c r="H173" s="2">
        <v>56000</v>
      </c>
      <c r="I173" s="2">
        <v>55948.944199999998</v>
      </c>
      <c r="J173" s="3">
        <v>0.99908828880964207</v>
      </c>
      <c r="K173" s="4">
        <v>3.1150000000000002</v>
      </c>
      <c r="L173" s="66">
        <v>3.67</v>
      </c>
      <c r="M173" s="5">
        <v>0</v>
      </c>
      <c r="N173" s="5">
        <v>-31051.664000000001</v>
      </c>
      <c r="O173" s="2">
        <v>1467371</v>
      </c>
    </row>
    <row r="174" spans="1:15" x14ac:dyDescent="0.25">
      <c r="A174" s="53" t="s">
        <v>15</v>
      </c>
      <c r="B174" s="53" t="s">
        <v>47</v>
      </c>
      <c r="C174" s="53" t="s">
        <v>17</v>
      </c>
      <c r="D174" s="53" t="s">
        <v>39</v>
      </c>
      <c r="G174" s="64"/>
      <c r="H174" s="2">
        <v>62000</v>
      </c>
      <c r="I174" s="2">
        <v>61841.049400000004</v>
      </c>
      <c r="J174" s="3">
        <v>0.99743628059166811</v>
      </c>
      <c r="K174" s="4">
        <v>2.97070904</v>
      </c>
      <c r="L174" s="66">
        <v>3.67</v>
      </c>
      <c r="M174" s="5">
        <v>0</v>
      </c>
      <c r="N174" s="5">
        <v>-43244.8868</v>
      </c>
      <c r="O174" s="2">
        <v>1467371</v>
      </c>
    </row>
    <row r="175" spans="1:15" x14ac:dyDescent="0.25">
      <c r="A175" s="53" t="s">
        <v>15</v>
      </c>
      <c r="B175" s="53" t="s">
        <v>48</v>
      </c>
      <c r="C175" s="53" t="s">
        <v>17</v>
      </c>
      <c r="D175" s="53" t="s">
        <v>18</v>
      </c>
      <c r="E175" s="54">
        <v>37257</v>
      </c>
      <c r="F175" s="54">
        <v>37346</v>
      </c>
      <c r="G175" s="64">
        <v>-2000</v>
      </c>
      <c r="H175" s="2">
        <v>0</v>
      </c>
      <c r="I175" s="2">
        <v>0</v>
      </c>
      <c r="J175" s="3">
        <v>1</v>
      </c>
      <c r="K175" s="4">
        <v>3.56793687</v>
      </c>
      <c r="L175" s="66">
        <v>3.47</v>
      </c>
      <c r="M175" s="5">
        <v>0</v>
      </c>
      <c r="N175" s="5">
        <v>-6072.0857000000005</v>
      </c>
      <c r="O175" s="2">
        <v>1467371</v>
      </c>
    </row>
    <row r="176" spans="1:15" x14ac:dyDescent="0.25">
      <c r="A176" s="53" t="s">
        <v>15</v>
      </c>
      <c r="B176" s="53" t="s">
        <v>48</v>
      </c>
      <c r="C176" s="53" t="s">
        <v>17</v>
      </c>
      <c r="D176" s="53" t="s">
        <v>18</v>
      </c>
      <c r="G176" s="64"/>
      <c r="H176" s="2">
        <v>-56000</v>
      </c>
      <c r="I176" s="2">
        <v>-55948.944199999998</v>
      </c>
      <c r="J176" s="3">
        <v>0.99908828880964207</v>
      </c>
      <c r="K176" s="4">
        <v>2.9649999999999999</v>
      </c>
      <c r="L176" s="66">
        <v>3.47</v>
      </c>
      <c r="M176" s="5">
        <v>0</v>
      </c>
      <c r="N176" s="5">
        <v>28254.216800000002</v>
      </c>
      <c r="O176" s="2">
        <v>1467371</v>
      </c>
    </row>
    <row r="177" spans="1:15" x14ac:dyDescent="0.25">
      <c r="A177" s="53" t="s">
        <v>15</v>
      </c>
      <c r="B177" s="53" t="s">
        <v>48</v>
      </c>
      <c r="C177" s="53" t="s">
        <v>17</v>
      </c>
      <c r="D177" s="53" t="s">
        <v>18</v>
      </c>
      <c r="G177" s="64"/>
      <c r="H177" s="2">
        <v>-62000</v>
      </c>
      <c r="I177" s="2">
        <v>-61841.049400000004</v>
      </c>
      <c r="J177" s="3">
        <v>0.99743628059166811</v>
      </c>
      <c r="K177" s="4">
        <v>2.9207090400000002</v>
      </c>
      <c r="L177" s="66">
        <v>3.47</v>
      </c>
      <c r="M177" s="5">
        <v>0</v>
      </c>
      <c r="N177" s="5">
        <v>33968.729399999997</v>
      </c>
      <c r="O177" s="2">
        <v>1467371</v>
      </c>
    </row>
    <row r="178" spans="1:15" x14ac:dyDescent="0.25">
      <c r="A178" s="55" t="s">
        <v>15</v>
      </c>
      <c r="B178" s="55" t="s">
        <v>16</v>
      </c>
      <c r="C178" s="55" t="s">
        <v>17</v>
      </c>
      <c r="D178" s="55" t="s">
        <v>49</v>
      </c>
      <c r="E178" s="54">
        <v>37257</v>
      </c>
      <c r="F178" s="54">
        <v>37346</v>
      </c>
      <c r="G178" s="64">
        <v>-3317.3594571428571</v>
      </c>
      <c r="H178" s="2">
        <v>0</v>
      </c>
      <c r="I178" s="2">
        <v>0</v>
      </c>
      <c r="J178" s="3">
        <v>1</v>
      </c>
      <c r="K178" s="4">
        <v>-1.31128E-3</v>
      </c>
      <c r="L178" s="66">
        <v>7.0000000000000005E-8</v>
      </c>
      <c r="M178" s="5">
        <v>0</v>
      </c>
      <c r="N178" s="5">
        <v>134.85640000000001</v>
      </c>
      <c r="O178" s="2">
        <v>1467372</v>
      </c>
    </row>
    <row r="179" spans="1:15" x14ac:dyDescent="0.25">
      <c r="A179" s="55" t="s">
        <v>15</v>
      </c>
      <c r="B179" s="55" t="s">
        <v>16</v>
      </c>
      <c r="C179" s="55" t="s">
        <v>17</v>
      </c>
      <c r="D179" s="55" t="s">
        <v>49</v>
      </c>
      <c r="G179" s="64"/>
      <c r="H179" s="2">
        <v>-92886.064799999993</v>
      </c>
      <c r="I179" s="2">
        <v>-92817.410700000008</v>
      </c>
      <c r="J179" s="3">
        <v>0.99926087808830699</v>
      </c>
      <c r="K179" s="4">
        <v>-1.31105E-3</v>
      </c>
      <c r="L179" s="66">
        <v>7.0000000000000005E-8</v>
      </c>
      <c r="M179" s="5">
        <v>0</v>
      </c>
      <c r="N179" s="5">
        <v>121.69470000000001</v>
      </c>
      <c r="O179" s="2">
        <v>1467372</v>
      </c>
    </row>
    <row r="180" spans="1:15" x14ac:dyDescent="0.25">
      <c r="A180" s="55" t="s">
        <v>15</v>
      </c>
      <c r="B180" s="55" t="s">
        <v>16</v>
      </c>
      <c r="C180" s="55" t="s">
        <v>17</v>
      </c>
      <c r="D180" s="55" t="s">
        <v>49</v>
      </c>
      <c r="G180" s="64"/>
      <c r="H180" s="2">
        <v>-102838.14320000001</v>
      </c>
      <c r="I180" s="2">
        <v>-102624.5431</v>
      </c>
      <c r="J180" s="3">
        <v>0.99792294919033409</v>
      </c>
      <c r="K180" s="4">
        <v>-1.3106400000000001E-3</v>
      </c>
      <c r="L180" s="66">
        <v>7.0000000000000005E-8</v>
      </c>
      <c r="M180" s="5">
        <v>0</v>
      </c>
      <c r="N180" s="5">
        <v>134.51060000000001</v>
      </c>
      <c r="O180" s="2">
        <v>1467372</v>
      </c>
    </row>
    <row r="181" spans="1:15" x14ac:dyDescent="0.25">
      <c r="A181" s="55" t="s">
        <v>15</v>
      </c>
      <c r="B181" s="55" t="s">
        <v>19</v>
      </c>
      <c r="C181" s="55" t="s">
        <v>17</v>
      </c>
      <c r="D181" s="55" t="s">
        <v>49</v>
      </c>
      <c r="E181" s="54">
        <v>37257</v>
      </c>
      <c r="F181" s="54">
        <v>37346</v>
      </c>
      <c r="G181" s="64">
        <v>4739.0849392857144</v>
      </c>
      <c r="H181" s="2">
        <v>0</v>
      </c>
      <c r="I181" s="2">
        <v>0</v>
      </c>
      <c r="J181" s="3">
        <v>1</v>
      </c>
      <c r="K181" s="4">
        <v>-1.31128E-3</v>
      </c>
      <c r="L181" s="66">
        <v>7.0000000000000005E-8</v>
      </c>
      <c r="M181" s="5">
        <v>0</v>
      </c>
      <c r="N181" s="5">
        <v>-192.65190000000001</v>
      </c>
      <c r="O181" s="2">
        <v>1467372</v>
      </c>
    </row>
    <row r="182" spans="1:15" x14ac:dyDescent="0.25">
      <c r="A182" s="55" t="s">
        <v>15</v>
      </c>
      <c r="B182" s="55" t="s">
        <v>19</v>
      </c>
      <c r="C182" s="55" t="s">
        <v>17</v>
      </c>
      <c r="D182" s="55" t="s">
        <v>49</v>
      </c>
      <c r="G182" s="64"/>
      <c r="H182" s="2">
        <v>132694.37830000001</v>
      </c>
      <c r="I182" s="2">
        <v>132596.30100000001</v>
      </c>
      <c r="J182" s="3">
        <v>0.99926087808830699</v>
      </c>
      <c r="K182" s="27">
        <v>-1.31105E-3</v>
      </c>
      <c r="L182" s="66">
        <v>7.0000000000000005E-8</v>
      </c>
      <c r="M182" s="5">
        <v>0</v>
      </c>
      <c r="N182" s="5">
        <v>-173.84960000000001</v>
      </c>
      <c r="O182" s="2">
        <v>1467372</v>
      </c>
    </row>
    <row r="183" spans="1:15" x14ac:dyDescent="0.25">
      <c r="A183" s="55" t="s">
        <v>15</v>
      </c>
      <c r="B183" s="55" t="s">
        <v>19</v>
      </c>
      <c r="C183" s="55" t="s">
        <v>17</v>
      </c>
      <c r="D183" s="55" t="s">
        <v>49</v>
      </c>
      <c r="G183" s="64"/>
      <c r="H183" s="2">
        <v>146911.63310000001</v>
      </c>
      <c r="I183" s="2">
        <v>146606.4902</v>
      </c>
      <c r="J183" s="3">
        <v>0.99792294919033409</v>
      </c>
      <c r="K183" s="27">
        <v>-1.3106400000000001E-3</v>
      </c>
      <c r="L183" s="66">
        <v>7.0000000000000005E-8</v>
      </c>
      <c r="M183" s="5">
        <v>0</v>
      </c>
      <c r="N183" s="5">
        <v>-192.15800000000002</v>
      </c>
      <c r="O183" s="2">
        <v>1467372</v>
      </c>
    </row>
    <row r="184" spans="1:15" x14ac:dyDescent="0.25">
      <c r="A184" s="55" t="s">
        <v>15</v>
      </c>
      <c r="B184" s="55" t="s">
        <v>20</v>
      </c>
      <c r="C184" s="55" t="s">
        <v>17</v>
      </c>
      <c r="D184" s="55" t="s">
        <v>49</v>
      </c>
      <c r="E184" s="54">
        <v>37257</v>
      </c>
      <c r="F184" s="54">
        <v>37346</v>
      </c>
      <c r="G184" s="64">
        <v>3980.8313499999999</v>
      </c>
      <c r="H184" s="2">
        <v>0</v>
      </c>
      <c r="I184" s="2">
        <v>0</v>
      </c>
      <c r="J184" s="3">
        <v>1</v>
      </c>
      <c r="K184" s="27">
        <v>-1.31128E-3</v>
      </c>
      <c r="L184" s="66">
        <v>7.0000000000000005E-8</v>
      </c>
      <c r="M184" s="5">
        <v>0</v>
      </c>
      <c r="N184" s="5">
        <v>-161.82760000000002</v>
      </c>
      <c r="O184" s="2">
        <v>1467372</v>
      </c>
    </row>
    <row r="185" spans="1:15" x14ac:dyDescent="0.25">
      <c r="A185" s="55" t="s">
        <v>15</v>
      </c>
      <c r="B185" s="55" t="s">
        <v>20</v>
      </c>
      <c r="C185" s="55" t="s">
        <v>17</v>
      </c>
      <c r="D185" s="55" t="s">
        <v>49</v>
      </c>
      <c r="G185" s="64"/>
      <c r="H185" s="2">
        <v>111463.2778</v>
      </c>
      <c r="I185" s="2">
        <v>111380.8928</v>
      </c>
      <c r="J185" s="3">
        <v>0.99926087808830699</v>
      </c>
      <c r="K185" s="27">
        <v>-1.31105E-3</v>
      </c>
      <c r="L185" s="66">
        <v>7.0000000000000005E-8</v>
      </c>
      <c r="M185" s="5">
        <v>0</v>
      </c>
      <c r="N185" s="5">
        <v>-146.03360000000001</v>
      </c>
      <c r="O185" s="2">
        <v>1467372</v>
      </c>
    </row>
    <row r="186" spans="1:15" x14ac:dyDescent="0.25">
      <c r="A186" s="55" t="s">
        <v>15</v>
      </c>
      <c r="B186" s="55" t="s">
        <v>20</v>
      </c>
      <c r="C186" s="55" t="s">
        <v>17</v>
      </c>
      <c r="D186" s="55" t="s">
        <v>49</v>
      </c>
      <c r="G186" s="64"/>
      <c r="H186" s="2">
        <v>123405.7718</v>
      </c>
      <c r="I186" s="2">
        <v>123149.4518</v>
      </c>
      <c r="J186" s="3">
        <v>0.99792294919033409</v>
      </c>
      <c r="K186" s="27">
        <v>-1.3106400000000001E-3</v>
      </c>
      <c r="L186" s="66">
        <v>7.0000000000000005E-8</v>
      </c>
      <c r="M186" s="5">
        <v>0</v>
      </c>
      <c r="N186" s="5">
        <v>-161.4127</v>
      </c>
      <c r="O186" s="2">
        <v>1467372</v>
      </c>
    </row>
    <row r="187" spans="1:15" x14ac:dyDescent="0.25">
      <c r="A187" s="55" t="s">
        <v>15</v>
      </c>
      <c r="B187" s="55" t="s">
        <v>21</v>
      </c>
      <c r="C187" s="55" t="s">
        <v>17</v>
      </c>
      <c r="D187" s="55" t="s">
        <v>49</v>
      </c>
      <c r="E187" s="54">
        <v>37257</v>
      </c>
      <c r="F187" s="54">
        <v>37346</v>
      </c>
      <c r="G187" s="64">
        <v>3317.3594571428571</v>
      </c>
      <c r="H187" s="2">
        <v>0</v>
      </c>
      <c r="I187" s="2">
        <v>0</v>
      </c>
      <c r="J187" s="3">
        <v>1</v>
      </c>
      <c r="K187" s="4">
        <v>-1.31128E-3</v>
      </c>
      <c r="L187" s="66">
        <v>7.0000000000000005E-8</v>
      </c>
      <c r="M187" s="5">
        <v>0</v>
      </c>
      <c r="N187" s="5">
        <v>-134.85640000000001</v>
      </c>
      <c r="O187" s="2">
        <v>1467372</v>
      </c>
    </row>
    <row r="188" spans="1:15" x14ac:dyDescent="0.25">
      <c r="A188" s="55" t="s">
        <v>15</v>
      </c>
      <c r="B188" s="55" t="s">
        <v>21</v>
      </c>
      <c r="C188" s="55" t="s">
        <v>17</v>
      </c>
      <c r="D188" s="55" t="s">
        <v>49</v>
      </c>
      <c r="G188" s="64"/>
      <c r="H188" s="2">
        <v>92886.064799999993</v>
      </c>
      <c r="I188" s="2">
        <v>92817.410700000008</v>
      </c>
      <c r="J188" s="3">
        <v>0.99926087808830699</v>
      </c>
      <c r="K188" s="4">
        <v>-1.31105E-3</v>
      </c>
      <c r="L188" s="66">
        <v>7.0000000000000005E-8</v>
      </c>
      <c r="M188" s="5">
        <v>0</v>
      </c>
      <c r="N188" s="5">
        <v>-121.69470000000001</v>
      </c>
      <c r="O188" s="2">
        <v>1467372</v>
      </c>
    </row>
    <row r="189" spans="1:15" x14ac:dyDescent="0.25">
      <c r="A189" s="55" t="s">
        <v>15</v>
      </c>
      <c r="B189" s="55" t="s">
        <v>21</v>
      </c>
      <c r="C189" s="55" t="s">
        <v>17</v>
      </c>
      <c r="D189" s="55" t="s">
        <v>49</v>
      </c>
      <c r="G189" s="64"/>
      <c r="H189" s="2">
        <v>102838.14320000001</v>
      </c>
      <c r="I189" s="2">
        <v>102624.5431</v>
      </c>
      <c r="J189" s="3">
        <v>0.99792294919033409</v>
      </c>
      <c r="K189" s="4">
        <v>-1.3106400000000001E-3</v>
      </c>
      <c r="L189" s="66">
        <v>7.0000000000000005E-8</v>
      </c>
      <c r="M189" s="5">
        <v>0</v>
      </c>
      <c r="N189" s="5">
        <v>-134.51060000000001</v>
      </c>
      <c r="O189" s="2">
        <v>1467372</v>
      </c>
    </row>
    <row r="190" spans="1:15" x14ac:dyDescent="0.25">
      <c r="A190" s="55" t="s">
        <v>15</v>
      </c>
      <c r="B190" s="55" t="s">
        <v>22</v>
      </c>
      <c r="C190" s="55" t="s">
        <v>17</v>
      </c>
      <c r="D190" s="55" t="s">
        <v>50</v>
      </c>
      <c r="E190" s="54">
        <v>37257</v>
      </c>
      <c r="F190" s="54">
        <v>37346</v>
      </c>
      <c r="G190" s="64">
        <v>5000</v>
      </c>
      <c r="H190" s="2">
        <v>0</v>
      </c>
      <c r="I190" s="2">
        <v>0</v>
      </c>
      <c r="J190" s="3">
        <v>1</v>
      </c>
      <c r="K190" s="4">
        <v>-1.31128E-3</v>
      </c>
      <c r="L190" s="66">
        <v>9.9999999999999995E-8</v>
      </c>
      <c r="M190" s="5">
        <v>0</v>
      </c>
      <c r="N190" s="5">
        <v>-203.26390000000001</v>
      </c>
      <c r="O190" s="2">
        <v>1467372</v>
      </c>
    </row>
    <row r="191" spans="1:15" x14ac:dyDescent="0.25">
      <c r="A191" s="55" t="s">
        <v>15</v>
      </c>
      <c r="B191" s="55" t="s">
        <v>22</v>
      </c>
      <c r="C191" s="55" t="s">
        <v>17</v>
      </c>
      <c r="D191" s="55" t="s">
        <v>50</v>
      </c>
      <c r="G191" s="64"/>
      <c r="H191" s="2">
        <v>140000</v>
      </c>
      <c r="I191" s="2">
        <v>139896.52290000001</v>
      </c>
      <c r="J191" s="3">
        <v>0.99926087808830699</v>
      </c>
      <c r="K191" s="4">
        <v>-1.31105E-3</v>
      </c>
      <c r="L191" s="66">
        <v>9.9999999999999995E-8</v>
      </c>
      <c r="M191" s="5">
        <v>0</v>
      </c>
      <c r="N191" s="5">
        <v>-183.42580000000001</v>
      </c>
      <c r="O191" s="2">
        <v>1467372</v>
      </c>
    </row>
    <row r="192" spans="1:15" x14ac:dyDescent="0.25">
      <c r="A192" s="55" t="s">
        <v>15</v>
      </c>
      <c r="B192" s="55" t="s">
        <v>22</v>
      </c>
      <c r="C192" s="55" t="s">
        <v>17</v>
      </c>
      <c r="D192" s="55" t="s">
        <v>50</v>
      </c>
      <c r="G192" s="64"/>
      <c r="H192" s="2">
        <v>155000</v>
      </c>
      <c r="I192" s="2">
        <v>154678.05710000001</v>
      </c>
      <c r="J192" s="3">
        <v>0.99792294919033409</v>
      </c>
      <c r="K192" s="4">
        <v>-1.3106400000000001E-3</v>
      </c>
      <c r="L192" s="66">
        <v>9.9999999999999995E-8</v>
      </c>
      <c r="M192" s="5">
        <v>0</v>
      </c>
      <c r="N192" s="5">
        <v>-202.74280000000002</v>
      </c>
      <c r="O192" s="2">
        <v>1467372</v>
      </c>
    </row>
    <row r="193" spans="1:15" x14ac:dyDescent="0.25">
      <c r="A193" s="55" t="s">
        <v>15</v>
      </c>
      <c r="B193" s="55" t="s">
        <v>22</v>
      </c>
      <c r="C193" s="55" t="s">
        <v>17</v>
      </c>
      <c r="D193" s="55" t="s">
        <v>50</v>
      </c>
      <c r="E193" s="54">
        <v>37347</v>
      </c>
      <c r="F193" s="54">
        <v>37560</v>
      </c>
      <c r="G193" s="64">
        <v>5000</v>
      </c>
      <c r="H193" s="2">
        <v>150000</v>
      </c>
      <c r="I193" s="2">
        <v>149464.856</v>
      </c>
      <c r="J193" s="3">
        <v>0.99643237360889403</v>
      </c>
      <c r="K193" s="4">
        <v>-1.3103800000000001E-3</v>
      </c>
      <c r="L193" s="66">
        <v>9.9999999999999995E-8</v>
      </c>
      <c r="M193" s="5">
        <v>0</v>
      </c>
      <c r="N193" s="5">
        <v>-195.87130000000002</v>
      </c>
      <c r="O193" s="2">
        <v>1467372</v>
      </c>
    </row>
    <row r="194" spans="1:15" x14ac:dyDescent="0.25">
      <c r="A194" s="55" t="s">
        <v>15</v>
      </c>
      <c r="B194" s="55" t="s">
        <v>22</v>
      </c>
      <c r="C194" s="55" t="s">
        <v>17</v>
      </c>
      <c r="D194" s="55" t="s">
        <v>50</v>
      </c>
      <c r="G194" s="64"/>
      <c r="H194" s="2">
        <v>155000</v>
      </c>
      <c r="I194" s="2">
        <v>154218.23730000001</v>
      </c>
      <c r="J194" s="3">
        <v>0.99495636977611202</v>
      </c>
      <c r="K194" s="4">
        <v>-1.3101300000000001E-3</v>
      </c>
      <c r="L194" s="66">
        <v>9.9999999999999995E-8</v>
      </c>
      <c r="M194" s="5">
        <v>0</v>
      </c>
      <c r="N194" s="5">
        <v>-202.0609</v>
      </c>
      <c r="O194" s="2">
        <v>1467372</v>
      </c>
    </row>
    <row r="195" spans="1:15" x14ac:dyDescent="0.25">
      <c r="A195" s="55" t="s">
        <v>15</v>
      </c>
      <c r="B195" s="55" t="s">
        <v>22</v>
      </c>
      <c r="C195" s="55" t="s">
        <v>17</v>
      </c>
      <c r="D195" s="55" t="s">
        <v>50</v>
      </c>
      <c r="G195" s="64"/>
      <c r="H195" s="2">
        <v>150000</v>
      </c>
      <c r="I195" s="2">
        <v>148995.16870000001</v>
      </c>
      <c r="J195" s="3">
        <v>0.99330112444603202</v>
      </c>
      <c r="K195" s="4">
        <v>-1.3099699999999999E-3</v>
      </c>
      <c r="L195" s="66">
        <v>9.9999999999999995E-8</v>
      </c>
      <c r="M195" s="5">
        <v>0</v>
      </c>
      <c r="N195" s="5">
        <v>-195.19370000000001</v>
      </c>
      <c r="O195" s="2">
        <v>1467372</v>
      </c>
    </row>
    <row r="196" spans="1:15" x14ac:dyDescent="0.25">
      <c r="A196" s="55" t="s">
        <v>15</v>
      </c>
      <c r="B196" s="55" t="s">
        <v>22</v>
      </c>
      <c r="C196" s="55" t="s">
        <v>17</v>
      </c>
      <c r="D196" s="55" t="s">
        <v>50</v>
      </c>
      <c r="G196" s="64"/>
      <c r="H196" s="2">
        <v>155000</v>
      </c>
      <c r="I196" s="2">
        <v>153701.04440000001</v>
      </c>
      <c r="J196" s="3">
        <v>0.99161964155204407</v>
      </c>
      <c r="K196" s="4">
        <v>-1.30988E-3</v>
      </c>
      <c r="L196" s="66">
        <v>9.9999999999999995E-8</v>
      </c>
      <c r="M196" s="5">
        <v>0</v>
      </c>
      <c r="N196" s="5">
        <v>-201.34520000000001</v>
      </c>
      <c r="O196" s="2">
        <v>1467372</v>
      </c>
    </row>
    <row r="197" spans="1:15" x14ac:dyDescent="0.25">
      <c r="A197" s="55" t="s">
        <v>15</v>
      </c>
      <c r="B197" s="55" t="s">
        <v>22</v>
      </c>
      <c r="C197" s="55" t="s">
        <v>17</v>
      </c>
      <c r="D197" s="55" t="s">
        <v>50</v>
      </c>
      <c r="G197" s="64"/>
      <c r="H197" s="2">
        <v>155000</v>
      </c>
      <c r="I197" s="2">
        <v>153416.71549999999</v>
      </c>
      <c r="J197" s="3">
        <v>0.989785261008997</v>
      </c>
      <c r="K197" s="4">
        <v>-1.30985E-3</v>
      </c>
      <c r="L197" s="66">
        <v>9.9999999999999995E-8</v>
      </c>
      <c r="M197" s="5">
        <v>0</v>
      </c>
      <c r="N197" s="5">
        <v>-200.96850000000001</v>
      </c>
      <c r="O197" s="2">
        <v>1467372</v>
      </c>
    </row>
    <row r="198" spans="1:15" x14ac:dyDescent="0.25">
      <c r="A198" s="55" t="s">
        <v>15</v>
      </c>
      <c r="B198" s="55" t="s">
        <v>22</v>
      </c>
      <c r="C198" s="55" t="s">
        <v>17</v>
      </c>
      <c r="D198" s="55" t="s">
        <v>50</v>
      </c>
      <c r="G198" s="64"/>
      <c r="H198" s="2">
        <v>150000</v>
      </c>
      <c r="I198" s="2">
        <v>148180.47440000001</v>
      </c>
      <c r="J198" s="3">
        <v>0.98786982904971998</v>
      </c>
      <c r="K198" s="4">
        <v>-1.3099000000000001E-3</v>
      </c>
      <c r="L198" s="66">
        <v>9.9999999999999995E-8</v>
      </c>
      <c r="M198" s="5">
        <v>0</v>
      </c>
      <c r="N198" s="5">
        <v>-194.1163</v>
      </c>
      <c r="O198" s="2">
        <v>1467372</v>
      </c>
    </row>
    <row r="199" spans="1:15" x14ac:dyDescent="0.25">
      <c r="A199" s="55" t="s">
        <v>15</v>
      </c>
      <c r="B199" s="55" t="s">
        <v>22</v>
      </c>
      <c r="C199" s="55" t="s">
        <v>17</v>
      </c>
      <c r="D199" s="55" t="s">
        <v>50</v>
      </c>
      <c r="G199" s="64"/>
      <c r="H199" s="2">
        <v>155000</v>
      </c>
      <c r="I199" s="2">
        <v>152812.25690000001</v>
      </c>
      <c r="J199" s="3">
        <v>0.98588552824538511</v>
      </c>
      <c r="K199" s="4">
        <v>-1.30999E-3</v>
      </c>
      <c r="L199" s="66">
        <v>9.9999999999999995E-8</v>
      </c>
      <c r="M199" s="5">
        <v>0</v>
      </c>
      <c r="N199" s="5">
        <v>-200.19710000000001</v>
      </c>
      <c r="O199" s="2">
        <v>1467372</v>
      </c>
    </row>
    <row r="200" spans="1:15" x14ac:dyDescent="0.25">
      <c r="A200" s="55" t="s">
        <v>15</v>
      </c>
      <c r="B200" s="55" t="s">
        <v>24</v>
      </c>
      <c r="C200" s="55" t="s">
        <v>17</v>
      </c>
      <c r="D200" s="55" t="s">
        <v>49</v>
      </c>
      <c r="E200" s="54">
        <v>37347</v>
      </c>
      <c r="F200" s="54">
        <v>37560</v>
      </c>
      <c r="G200" s="64">
        <v>-3317.3594566666666</v>
      </c>
      <c r="H200" s="2">
        <v>-99520.7837</v>
      </c>
      <c r="I200" s="2">
        <v>-99165.730800000005</v>
      </c>
      <c r="J200" s="3">
        <v>0.99643237360889403</v>
      </c>
      <c r="K200" s="4">
        <v>-1.3103800000000001E-3</v>
      </c>
      <c r="L200" s="66">
        <v>7.0000000000000005E-8</v>
      </c>
      <c r="M200" s="5">
        <v>0</v>
      </c>
      <c r="N200" s="5">
        <v>129.95170000000002</v>
      </c>
      <c r="O200" s="2">
        <v>1467372</v>
      </c>
    </row>
    <row r="201" spans="1:15" x14ac:dyDescent="0.25">
      <c r="A201" s="55" t="s">
        <v>15</v>
      </c>
      <c r="B201" s="55" t="s">
        <v>24</v>
      </c>
      <c r="C201" s="55" t="s">
        <v>17</v>
      </c>
      <c r="D201" s="55" t="s">
        <v>49</v>
      </c>
      <c r="G201" s="64"/>
      <c r="H201" s="2">
        <v>-102838.14320000001</v>
      </c>
      <c r="I201" s="2">
        <v>-102319.4656</v>
      </c>
      <c r="J201" s="3">
        <v>0.99495636977611202</v>
      </c>
      <c r="K201" s="4">
        <v>-1.3101300000000001E-3</v>
      </c>
      <c r="L201" s="66">
        <v>7.0000000000000005E-8</v>
      </c>
      <c r="M201" s="5">
        <v>0</v>
      </c>
      <c r="N201" s="5">
        <v>134.0582</v>
      </c>
      <c r="O201" s="2">
        <v>1467372</v>
      </c>
    </row>
    <row r="202" spans="1:15" x14ac:dyDescent="0.25">
      <c r="A202" s="55" t="s">
        <v>15</v>
      </c>
      <c r="B202" s="55" t="s">
        <v>24</v>
      </c>
      <c r="C202" s="55" t="s">
        <v>17</v>
      </c>
      <c r="D202" s="55" t="s">
        <v>49</v>
      </c>
      <c r="G202" s="64"/>
      <c r="H202" s="2">
        <v>-99520.7837</v>
      </c>
      <c r="I202" s="2">
        <v>-98854.106400000004</v>
      </c>
      <c r="J202" s="3">
        <v>0.99330112444603202</v>
      </c>
      <c r="K202" s="4">
        <v>-1.3099699999999999E-3</v>
      </c>
      <c r="L202" s="66">
        <v>7.0000000000000005E-8</v>
      </c>
      <c r="M202" s="5">
        <v>0</v>
      </c>
      <c r="N202" s="5">
        <v>129.50210000000001</v>
      </c>
      <c r="O202" s="2">
        <v>1467372</v>
      </c>
    </row>
    <row r="203" spans="1:15" x14ac:dyDescent="0.25">
      <c r="A203" s="55" t="s">
        <v>15</v>
      </c>
      <c r="B203" s="55" t="s">
        <v>24</v>
      </c>
      <c r="C203" s="55" t="s">
        <v>17</v>
      </c>
      <c r="D203" s="55" t="s">
        <v>49</v>
      </c>
      <c r="G203" s="64"/>
      <c r="H203" s="2">
        <v>-102838.14320000001</v>
      </c>
      <c r="I203" s="2">
        <v>-101976.3227</v>
      </c>
      <c r="J203" s="3">
        <v>0.99161964155204407</v>
      </c>
      <c r="K203" s="4">
        <v>-1.30988E-3</v>
      </c>
      <c r="L203" s="66">
        <v>7.0000000000000005E-8</v>
      </c>
      <c r="M203" s="5">
        <v>0</v>
      </c>
      <c r="N203" s="5">
        <v>133.58330000000001</v>
      </c>
      <c r="O203" s="2">
        <v>1467372</v>
      </c>
    </row>
    <row r="204" spans="1:15" x14ac:dyDescent="0.25">
      <c r="A204" s="55" t="s">
        <v>15</v>
      </c>
      <c r="B204" s="55" t="s">
        <v>24</v>
      </c>
      <c r="C204" s="55" t="s">
        <v>17</v>
      </c>
      <c r="D204" s="55" t="s">
        <v>49</v>
      </c>
      <c r="G204" s="64"/>
      <c r="H204" s="2">
        <v>-102838.14320000001</v>
      </c>
      <c r="I204" s="2">
        <v>-101787.6784</v>
      </c>
      <c r="J204" s="3">
        <v>0.989785261008997</v>
      </c>
      <c r="K204" s="4">
        <v>-1.30985E-3</v>
      </c>
      <c r="L204" s="66">
        <v>7.0000000000000005E-8</v>
      </c>
      <c r="M204" s="5">
        <v>0</v>
      </c>
      <c r="N204" s="5">
        <v>133.33350000000002</v>
      </c>
      <c r="O204" s="2">
        <v>1467372</v>
      </c>
    </row>
    <row r="205" spans="1:15" x14ac:dyDescent="0.25">
      <c r="A205" s="55" t="s">
        <v>15</v>
      </c>
      <c r="B205" s="55" t="s">
        <v>24</v>
      </c>
      <c r="C205" s="55" t="s">
        <v>17</v>
      </c>
      <c r="D205" s="55" t="s">
        <v>49</v>
      </c>
      <c r="G205" s="64"/>
      <c r="H205" s="2">
        <v>-99520.7837</v>
      </c>
      <c r="I205" s="2">
        <v>-98313.579599999997</v>
      </c>
      <c r="J205" s="3">
        <v>0.98786982904971998</v>
      </c>
      <c r="K205" s="4">
        <v>-1.3099000000000001E-3</v>
      </c>
      <c r="L205" s="66">
        <v>7.0000000000000005E-8</v>
      </c>
      <c r="M205" s="5">
        <v>0</v>
      </c>
      <c r="N205" s="5">
        <v>128.78730000000002</v>
      </c>
      <c r="O205" s="2">
        <v>1467372</v>
      </c>
    </row>
    <row r="206" spans="1:15" x14ac:dyDescent="0.25">
      <c r="A206" s="55" t="s">
        <v>15</v>
      </c>
      <c r="B206" s="55" t="s">
        <v>24</v>
      </c>
      <c r="C206" s="55" t="s">
        <v>17</v>
      </c>
      <c r="D206" s="55" t="s">
        <v>49</v>
      </c>
      <c r="G206" s="64"/>
      <c r="H206" s="2">
        <v>-102838.14320000001</v>
      </c>
      <c r="I206" s="2">
        <v>-101386.63710000001</v>
      </c>
      <c r="J206" s="3">
        <v>0.98588552824538511</v>
      </c>
      <c r="K206" s="4">
        <v>-1.30999E-3</v>
      </c>
      <c r="L206" s="66">
        <v>7.0000000000000005E-8</v>
      </c>
      <c r="M206" s="5">
        <v>0</v>
      </c>
      <c r="N206" s="5">
        <v>132.82160000000002</v>
      </c>
      <c r="O206" s="2">
        <v>1467372</v>
      </c>
    </row>
    <row r="207" spans="1:15" x14ac:dyDescent="0.25">
      <c r="A207" s="55" t="s">
        <v>15</v>
      </c>
      <c r="B207" s="55" t="s">
        <v>25</v>
      </c>
      <c r="C207" s="55" t="s">
        <v>17</v>
      </c>
      <c r="D207" s="55" t="s">
        <v>50</v>
      </c>
      <c r="E207" s="54">
        <v>37257</v>
      </c>
      <c r="F207" s="54">
        <v>37346</v>
      </c>
      <c r="G207" s="64">
        <v>-5000</v>
      </c>
      <c r="H207" s="2">
        <v>0</v>
      </c>
      <c r="I207" s="2">
        <v>0</v>
      </c>
      <c r="J207" s="3">
        <v>1</v>
      </c>
      <c r="K207" s="4">
        <v>-1.31128E-3</v>
      </c>
      <c r="L207" s="66">
        <v>9.9999999999999995E-8</v>
      </c>
      <c r="M207" s="5">
        <v>0</v>
      </c>
      <c r="N207" s="5">
        <v>203.26390000000001</v>
      </c>
      <c r="O207" s="2">
        <v>1467372</v>
      </c>
    </row>
    <row r="208" spans="1:15" x14ac:dyDescent="0.25">
      <c r="A208" s="55" t="s">
        <v>15</v>
      </c>
      <c r="B208" s="55" t="s">
        <v>25</v>
      </c>
      <c r="C208" s="55" t="s">
        <v>17</v>
      </c>
      <c r="D208" s="55" t="s">
        <v>50</v>
      </c>
      <c r="G208" s="64"/>
      <c r="H208" s="2">
        <v>-140000</v>
      </c>
      <c r="I208" s="2">
        <v>-139896.52290000001</v>
      </c>
      <c r="J208" s="3">
        <v>0.99926087808830699</v>
      </c>
      <c r="K208" s="4">
        <v>-1.31105E-3</v>
      </c>
      <c r="L208" s="66">
        <v>9.9999999999999995E-8</v>
      </c>
      <c r="M208" s="5">
        <v>0</v>
      </c>
      <c r="N208" s="5">
        <v>183.42580000000001</v>
      </c>
      <c r="O208" s="2">
        <v>1467372</v>
      </c>
    </row>
    <row r="209" spans="1:15" x14ac:dyDescent="0.25">
      <c r="A209" s="55" t="s">
        <v>15</v>
      </c>
      <c r="B209" s="55" t="s">
        <v>25</v>
      </c>
      <c r="C209" s="55" t="s">
        <v>17</v>
      </c>
      <c r="D209" s="55" t="s">
        <v>50</v>
      </c>
      <c r="G209" s="64"/>
      <c r="H209" s="2">
        <v>-155000</v>
      </c>
      <c r="I209" s="2">
        <v>-154678.05710000001</v>
      </c>
      <c r="J209" s="3">
        <v>0.99792294919033409</v>
      </c>
      <c r="K209" s="4">
        <v>-1.3106400000000001E-3</v>
      </c>
      <c r="L209" s="66">
        <v>9.9999999999999995E-8</v>
      </c>
      <c r="M209" s="5">
        <v>0</v>
      </c>
      <c r="N209" s="5">
        <v>202.74280000000002</v>
      </c>
      <c r="O209" s="2">
        <v>1467372</v>
      </c>
    </row>
    <row r="210" spans="1:15" x14ac:dyDescent="0.25">
      <c r="A210" s="55" t="s">
        <v>15</v>
      </c>
      <c r="B210" s="55" t="s">
        <v>25</v>
      </c>
      <c r="C210" s="55" t="s">
        <v>17</v>
      </c>
      <c r="D210" s="55" t="s">
        <v>50</v>
      </c>
      <c r="E210" s="54">
        <v>37347</v>
      </c>
      <c r="F210" s="54">
        <v>37560</v>
      </c>
      <c r="G210" s="64">
        <v>-5000</v>
      </c>
      <c r="H210" s="2">
        <v>-150000</v>
      </c>
      <c r="I210" s="2">
        <v>-149464.856</v>
      </c>
      <c r="J210" s="3">
        <v>0.99643237360889403</v>
      </c>
      <c r="K210" s="4">
        <v>-1.3103800000000001E-3</v>
      </c>
      <c r="L210" s="66">
        <v>9.9999999999999995E-8</v>
      </c>
      <c r="M210" s="5">
        <v>0</v>
      </c>
      <c r="N210" s="5">
        <v>195.87130000000002</v>
      </c>
      <c r="O210" s="2">
        <v>1467372</v>
      </c>
    </row>
    <row r="211" spans="1:15" x14ac:dyDescent="0.25">
      <c r="A211" s="55" t="s">
        <v>15</v>
      </c>
      <c r="B211" s="55" t="s">
        <v>25</v>
      </c>
      <c r="C211" s="55" t="s">
        <v>17</v>
      </c>
      <c r="D211" s="55" t="s">
        <v>50</v>
      </c>
      <c r="G211" s="64"/>
      <c r="H211" s="2">
        <v>-155000</v>
      </c>
      <c r="I211" s="2">
        <v>-154218.23730000001</v>
      </c>
      <c r="J211" s="3">
        <v>0.99495636977611202</v>
      </c>
      <c r="K211" s="4">
        <v>-1.3101300000000001E-3</v>
      </c>
      <c r="L211" s="66">
        <v>9.9999999999999995E-8</v>
      </c>
      <c r="M211" s="5">
        <v>0</v>
      </c>
      <c r="N211" s="5">
        <v>202.0609</v>
      </c>
      <c r="O211" s="2">
        <v>1467372</v>
      </c>
    </row>
    <row r="212" spans="1:15" x14ac:dyDescent="0.25">
      <c r="A212" s="55" t="s">
        <v>15</v>
      </c>
      <c r="B212" s="55" t="s">
        <v>25</v>
      </c>
      <c r="C212" s="55" t="s">
        <v>17</v>
      </c>
      <c r="D212" s="55" t="s">
        <v>50</v>
      </c>
      <c r="G212" s="64"/>
      <c r="H212" s="2">
        <v>-150000</v>
      </c>
      <c r="I212" s="2">
        <v>-148995.16870000001</v>
      </c>
      <c r="J212" s="3">
        <v>0.99330112444603202</v>
      </c>
      <c r="K212" s="4">
        <v>-1.3099699999999999E-3</v>
      </c>
      <c r="L212" s="66">
        <v>9.9999999999999995E-8</v>
      </c>
      <c r="M212" s="5">
        <v>0</v>
      </c>
      <c r="N212" s="5">
        <v>195.19370000000001</v>
      </c>
      <c r="O212" s="2">
        <v>1467372</v>
      </c>
    </row>
    <row r="213" spans="1:15" x14ac:dyDescent="0.25">
      <c r="A213" s="55" t="s">
        <v>15</v>
      </c>
      <c r="B213" s="55" t="s">
        <v>25</v>
      </c>
      <c r="C213" s="55" t="s">
        <v>17</v>
      </c>
      <c r="D213" s="55" t="s">
        <v>50</v>
      </c>
      <c r="G213" s="64"/>
      <c r="H213" s="2">
        <v>-155000</v>
      </c>
      <c r="I213" s="2">
        <v>-153701.04440000001</v>
      </c>
      <c r="J213" s="3">
        <v>0.99161964155204407</v>
      </c>
      <c r="K213" s="4">
        <v>-1.30988E-3</v>
      </c>
      <c r="L213" s="66">
        <v>9.9999999999999995E-8</v>
      </c>
      <c r="M213" s="5">
        <v>0</v>
      </c>
      <c r="N213" s="5">
        <v>201.34520000000001</v>
      </c>
      <c r="O213" s="2">
        <v>1467372</v>
      </c>
    </row>
    <row r="214" spans="1:15" x14ac:dyDescent="0.25">
      <c r="A214" s="55" t="s">
        <v>15</v>
      </c>
      <c r="B214" s="55" t="s">
        <v>25</v>
      </c>
      <c r="C214" s="55" t="s">
        <v>17</v>
      </c>
      <c r="D214" s="55" t="s">
        <v>50</v>
      </c>
      <c r="G214" s="64"/>
      <c r="H214" s="2">
        <v>-155000</v>
      </c>
      <c r="I214" s="2">
        <v>-153416.71549999999</v>
      </c>
      <c r="J214" s="3">
        <v>0.989785261008997</v>
      </c>
      <c r="K214" s="4">
        <v>-1.30985E-3</v>
      </c>
      <c r="L214" s="66">
        <v>9.9999999999999995E-8</v>
      </c>
      <c r="M214" s="5">
        <v>0</v>
      </c>
      <c r="N214" s="5">
        <v>200.96850000000001</v>
      </c>
      <c r="O214" s="2">
        <v>1467372</v>
      </c>
    </row>
    <row r="215" spans="1:15" x14ac:dyDescent="0.25">
      <c r="A215" s="55" t="s">
        <v>15</v>
      </c>
      <c r="B215" s="55" t="s">
        <v>25</v>
      </c>
      <c r="C215" s="55" t="s">
        <v>17</v>
      </c>
      <c r="D215" s="55" t="s">
        <v>50</v>
      </c>
      <c r="G215" s="64"/>
      <c r="H215" s="2">
        <v>-150000</v>
      </c>
      <c r="I215" s="2">
        <v>-148180.47440000001</v>
      </c>
      <c r="J215" s="3">
        <v>0.98786982904971998</v>
      </c>
      <c r="K215" s="4">
        <v>-1.3099000000000001E-3</v>
      </c>
      <c r="L215" s="66">
        <v>9.9999999999999995E-8</v>
      </c>
      <c r="M215" s="5">
        <v>0</v>
      </c>
      <c r="N215" s="5">
        <v>194.1163</v>
      </c>
      <c r="O215" s="2">
        <v>1467372</v>
      </c>
    </row>
    <row r="216" spans="1:15" x14ac:dyDescent="0.25">
      <c r="A216" s="55" t="s">
        <v>15</v>
      </c>
      <c r="B216" s="55" t="s">
        <v>25</v>
      </c>
      <c r="C216" s="55" t="s">
        <v>17</v>
      </c>
      <c r="D216" s="55" t="s">
        <v>50</v>
      </c>
      <c r="G216" s="64"/>
      <c r="H216" s="2">
        <v>-155000</v>
      </c>
      <c r="I216" s="2">
        <v>-152812.25690000001</v>
      </c>
      <c r="J216" s="3">
        <v>0.98588552824538511</v>
      </c>
      <c r="K216" s="4">
        <v>-1.30999E-3</v>
      </c>
      <c r="L216" s="66">
        <v>9.9999999999999995E-8</v>
      </c>
      <c r="M216" s="5">
        <v>0</v>
      </c>
      <c r="N216" s="5">
        <v>200.19710000000001</v>
      </c>
      <c r="O216" s="2">
        <v>1467372</v>
      </c>
    </row>
    <row r="217" spans="1:15" x14ac:dyDescent="0.25">
      <c r="A217" s="55" t="s">
        <v>15</v>
      </c>
      <c r="B217" s="55" t="s">
        <v>25</v>
      </c>
      <c r="C217" s="55" t="s">
        <v>17</v>
      </c>
      <c r="D217" s="55" t="s">
        <v>50</v>
      </c>
      <c r="E217" s="54">
        <v>37561</v>
      </c>
      <c r="F217" s="54">
        <v>37621</v>
      </c>
      <c r="G217" s="64">
        <v>-5000</v>
      </c>
      <c r="H217" s="2">
        <v>-150000</v>
      </c>
      <c r="I217" s="2">
        <v>-147548.74840000001</v>
      </c>
      <c r="J217" s="3">
        <v>0.98365832293234989</v>
      </c>
      <c r="K217" s="4">
        <v>-1.3101300000000001E-3</v>
      </c>
      <c r="L217" s="66">
        <v>9.9999999999999995E-8</v>
      </c>
      <c r="M217" s="5">
        <v>0</v>
      </c>
      <c r="N217" s="5">
        <v>193.3227</v>
      </c>
      <c r="O217" s="2">
        <v>1467372</v>
      </c>
    </row>
    <row r="218" spans="1:15" x14ac:dyDescent="0.25">
      <c r="A218" s="55" t="s">
        <v>15</v>
      </c>
      <c r="B218" s="55" t="s">
        <v>25</v>
      </c>
      <c r="C218" s="55" t="s">
        <v>17</v>
      </c>
      <c r="D218" s="55" t="s">
        <v>50</v>
      </c>
      <c r="G218" s="64"/>
      <c r="H218" s="2">
        <v>-155000</v>
      </c>
      <c r="I218" s="2">
        <v>-152116.67600000001</v>
      </c>
      <c r="J218" s="3">
        <v>0.98139790976316299</v>
      </c>
      <c r="K218" s="4">
        <v>-1.31033E-3</v>
      </c>
      <c r="L218" s="66">
        <v>9.9999999999999995E-8</v>
      </c>
      <c r="M218" s="5">
        <v>0</v>
      </c>
      <c r="N218" s="5">
        <v>199.3383</v>
      </c>
      <c r="O218" s="2">
        <v>1467372</v>
      </c>
    </row>
    <row r="219" spans="1:15" x14ac:dyDescent="0.25">
      <c r="A219" s="55" t="s">
        <v>15</v>
      </c>
      <c r="B219" s="55" t="s">
        <v>27</v>
      </c>
      <c r="C219" s="55" t="s">
        <v>17</v>
      </c>
      <c r="D219" s="55" t="s">
        <v>50</v>
      </c>
      <c r="E219" s="54">
        <v>37257</v>
      </c>
      <c r="F219" s="54">
        <v>37346</v>
      </c>
      <c r="G219" s="64">
        <v>-10000</v>
      </c>
      <c r="H219" s="2">
        <v>0</v>
      </c>
      <c r="I219" s="2">
        <v>0</v>
      </c>
      <c r="J219" s="3">
        <v>1</v>
      </c>
      <c r="K219" s="4">
        <v>-1.31128E-3</v>
      </c>
      <c r="L219" s="66">
        <v>9.9999999999999995E-8</v>
      </c>
      <c r="M219" s="5">
        <v>0</v>
      </c>
      <c r="N219" s="5">
        <v>406.52780000000001</v>
      </c>
      <c r="O219" s="2">
        <v>1467372</v>
      </c>
    </row>
    <row r="220" spans="1:15" x14ac:dyDescent="0.25">
      <c r="A220" s="55" t="s">
        <v>15</v>
      </c>
      <c r="B220" s="55" t="s">
        <v>27</v>
      </c>
      <c r="C220" s="55" t="s">
        <v>17</v>
      </c>
      <c r="D220" s="55" t="s">
        <v>50</v>
      </c>
      <c r="G220" s="64"/>
      <c r="H220" s="2">
        <v>-280000</v>
      </c>
      <c r="I220" s="2">
        <v>-279793.04590000003</v>
      </c>
      <c r="J220" s="3">
        <v>0.99926087808830699</v>
      </c>
      <c r="K220" s="4">
        <v>-1.31105E-3</v>
      </c>
      <c r="L220" s="66">
        <v>9.9999999999999995E-8</v>
      </c>
      <c r="M220" s="5">
        <v>0</v>
      </c>
      <c r="N220" s="5">
        <v>366.85169999999999</v>
      </c>
      <c r="O220" s="2">
        <v>1467372</v>
      </c>
    </row>
    <row r="221" spans="1:15" x14ac:dyDescent="0.25">
      <c r="A221" s="55" t="s">
        <v>15</v>
      </c>
      <c r="B221" s="55" t="s">
        <v>27</v>
      </c>
      <c r="C221" s="55" t="s">
        <v>17</v>
      </c>
      <c r="D221" s="55" t="s">
        <v>50</v>
      </c>
      <c r="G221" s="64"/>
      <c r="H221" s="2">
        <v>-310000</v>
      </c>
      <c r="I221" s="2">
        <v>-309356.11420000001</v>
      </c>
      <c r="J221" s="3">
        <v>0.99792294919033409</v>
      </c>
      <c r="K221" s="4">
        <v>-1.3106400000000001E-3</v>
      </c>
      <c r="L221" s="66">
        <v>9.9999999999999995E-8</v>
      </c>
      <c r="M221" s="5">
        <v>0</v>
      </c>
      <c r="N221" s="5">
        <v>405.48560000000003</v>
      </c>
      <c r="O221" s="2">
        <v>1467372</v>
      </c>
    </row>
    <row r="222" spans="1:15" x14ac:dyDescent="0.25">
      <c r="A222" s="55" t="s">
        <v>15</v>
      </c>
      <c r="B222" s="55" t="s">
        <v>27</v>
      </c>
      <c r="C222" s="55" t="s">
        <v>17</v>
      </c>
      <c r="D222" s="55" t="s">
        <v>50</v>
      </c>
      <c r="E222" s="54">
        <v>37347</v>
      </c>
      <c r="F222" s="54">
        <v>37560</v>
      </c>
      <c r="G222" s="64">
        <v>-10000</v>
      </c>
      <c r="H222" s="2">
        <v>-300000</v>
      </c>
      <c r="I222" s="2">
        <v>-298929.7121</v>
      </c>
      <c r="J222" s="3">
        <v>0.99643237360889403</v>
      </c>
      <c r="K222" s="4">
        <v>-1.3103800000000001E-3</v>
      </c>
      <c r="L222" s="66">
        <v>9.9999999999999995E-8</v>
      </c>
      <c r="M222" s="5">
        <v>0</v>
      </c>
      <c r="N222" s="5">
        <v>391.74270000000001</v>
      </c>
      <c r="O222" s="2">
        <v>1467372</v>
      </c>
    </row>
    <row r="223" spans="1:15" x14ac:dyDescent="0.25">
      <c r="A223" s="55" t="s">
        <v>15</v>
      </c>
      <c r="B223" s="55" t="s">
        <v>27</v>
      </c>
      <c r="C223" s="55" t="s">
        <v>17</v>
      </c>
      <c r="D223" s="55" t="s">
        <v>50</v>
      </c>
      <c r="G223" s="64"/>
      <c r="H223" s="2">
        <v>-310000</v>
      </c>
      <c r="I223" s="2">
        <v>-308436.47460000002</v>
      </c>
      <c r="J223" s="3">
        <v>0.99495636977611202</v>
      </c>
      <c r="K223" s="4">
        <v>-1.3101300000000001E-3</v>
      </c>
      <c r="L223" s="66">
        <v>9.9999999999999995E-8</v>
      </c>
      <c r="M223" s="5">
        <v>0</v>
      </c>
      <c r="N223" s="5">
        <v>404.12170000000003</v>
      </c>
      <c r="O223" s="2">
        <v>1467372</v>
      </c>
    </row>
    <row r="224" spans="1:15" x14ac:dyDescent="0.25">
      <c r="A224" s="55" t="s">
        <v>15</v>
      </c>
      <c r="B224" s="55" t="s">
        <v>27</v>
      </c>
      <c r="C224" s="55" t="s">
        <v>17</v>
      </c>
      <c r="D224" s="55" t="s">
        <v>50</v>
      </c>
      <c r="G224" s="64"/>
      <c r="H224" s="2">
        <v>-300000</v>
      </c>
      <c r="I224" s="2">
        <v>-297990.33730000001</v>
      </c>
      <c r="J224" s="3">
        <v>0.99330112444603202</v>
      </c>
      <c r="K224" s="4">
        <v>-1.3099699999999999E-3</v>
      </c>
      <c r="L224" s="66">
        <v>9.9999999999999995E-8</v>
      </c>
      <c r="M224" s="5">
        <v>0</v>
      </c>
      <c r="N224" s="5">
        <v>390.38730000000004</v>
      </c>
      <c r="O224" s="2">
        <v>1467372</v>
      </c>
    </row>
    <row r="225" spans="1:19" x14ac:dyDescent="0.25">
      <c r="A225" s="55" t="s">
        <v>15</v>
      </c>
      <c r="B225" s="55" t="s">
        <v>27</v>
      </c>
      <c r="C225" s="55" t="s">
        <v>17</v>
      </c>
      <c r="D225" s="55" t="s">
        <v>50</v>
      </c>
      <c r="G225" s="64"/>
      <c r="H225" s="2">
        <v>-310000</v>
      </c>
      <c r="I225" s="2">
        <v>-307402.08889999997</v>
      </c>
      <c r="J225" s="3">
        <v>0.99161964155204407</v>
      </c>
      <c r="K225" s="4">
        <v>-1.30988E-3</v>
      </c>
      <c r="L225" s="66">
        <v>9.9999999999999995E-8</v>
      </c>
      <c r="M225" s="5">
        <v>0</v>
      </c>
      <c r="N225" s="5">
        <v>402.69040000000001</v>
      </c>
      <c r="O225" s="2">
        <v>1467372</v>
      </c>
    </row>
    <row r="226" spans="1:19" s="33" customFormat="1" x14ac:dyDescent="0.25">
      <c r="A226" s="55" t="s">
        <v>15</v>
      </c>
      <c r="B226" s="55" t="s">
        <v>27</v>
      </c>
      <c r="C226" s="55" t="s">
        <v>17</v>
      </c>
      <c r="D226" s="55" t="s">
        <v>50</v>
      </c>
      <c r="E226" s="54"/>
      <c r="F226" s="54"/>
      <c r="G226" s="64"/>
      <c r="H226" s="2">
        <v>-310000</v>
      </c>
      <c r="I226" s="2">
        <v>-306833.43089999998</v>
      </c>
      <c r="J226" s="3">
        <v>0.989785261008997</v>
      </c>
      <c r="K226" s="4">
        <v>-1.30985E-3</v>
      </c>
      <c r="L226" s="66">
        <v>9.9999999999999995E-8</v>
      </c>
      <c r="M226" s="5">
        <v>0</v>
      </c>
      <c r="N226" s="5">
        <v>401.93710000000004</v>
      </c>
      <c r="O226" s="2">
        <v>1467372</v>
      </c>
      <c r="P226" s="31"/>
      <c r="R226" s="34"/>
      <c r="S226" s="34"/>
    </row>
    <row r="227" spans="1:19" x14ac:dyDescent="0.25">
      <c r="A227" s="55" t="s">
        <v>15</v>
      </c>
      <c r="B227" s="55" t="s">
        <v>27</v>
      </c>
      <c r="C227" s="55" t="s">
        <v>17</v>
      </c>
      <c r="D227" s="55" t="s">
        <v>50</v>
      </c>
      <c r="G227" s="64"/>
      <c r="H227" s="2">
        <v>-300000</v>
      </c>
      <c r="I227" s="2">
        <v>-296360.94870000001</v>
      </c>
      <c r="J227" s="3">
        <v>0.98786982904971998</v>
      </c>
      <c r="K227" s="4">
        <v>-1.3099000000000001E-3</v>
      </c>
      <c r="L227" s="66">
        <v>9.9999999999999995E-8</v>
      </c>
      <c r="M227" s="5">
        <v>0</v>
      </c>
      <c r="N227" s="5">
        <v>388.23259999999999</v>
      </c>
      <c r="O227" s="2">
        <v>1467372</v>
      </c>
    </row>
    <row r="228" spans="1:19" x14ac:dyDescent="0.25">
      <c r="A228" s="55" t="s">
        <v>15</v>
      </c>
      <c r="B228" s="55" t="s">
        <v>27</v>
      </c>
      <c r="C228" s="55" t="s">
        <v>17</v>
      </c>
      <c r="D228" s="55" t="s">
        <v>50</v>
      </c>
      <c r="G228" s="64"/>
      <c r="H228" s="2">
        <v>-310000</v>
      </c>
      <c r="I228" s="2">
        <v>-305624.51380000002</v>
      </c>
      <c r="J228" s="3">
        <v>0.98588552824538511</v>
      </c>
      <c r="K228" s="4">
        <v>-1.30999E-3</v>
      </c>
      <c r="L228" s="66">
        <v>9.9999999999999995E-8</v>
      </c>
      <c r="M228" s="5">
        <v>0</v>
      </c>
      <c r="N228" s="5">
        <v>400.39420000000001</v>
      </c>
      <c r="O228" s="2">
        <v>1467372</v>
      </c>
    </row>
    <row r="229" spans="1:19" x14ac:dyDescent="0.25">
      <c r="A229" s="55" t="s">
        <v>15</v>
      </c>
      <c r="B229" s="55" t="s">
        <v>27</v>
      </c>
      <c r="C229" s="55" t="s">
        <v>17</v>
      </c>
      <c r="D229" s="55" t="s">
        <v>50</v>
      </c>
      <c r="E229" s="54">
        <v>37561</v>
      </c>
      <c r="F229" s="54">
        <v>37621</v>
      </c>
      <c r="G229" s="64">
        <v>-10000</v>
      </c>
      <c r="H229" s="2">
        <v>-300000</v>
      </c>
      <c r="I229" s="2">
        <v>-295097.49690000003</v>
      </c>
      <c r="J229" s="3">
        <v>0.98365832293234989</v>
      </c>
      <c r="K229" s="4">
        <v>-1.3101300000000001E-3</v>
      </c>
      <c r="L229" s="66">
        <v>9.9999999999999995E-8</v>
      </c>
      <c r="M229" s="5">
        <v>0</v>
      </c>
      <c r="N229" s="5">
        <v>386.6454</v>
      </c>
      <c r="O229" s="2">
        <v>1467372</v>
      </c>
    </row>
    <row r="230" spans="1:19" x14ac:dyDescent="0.25">
      <c r="A230" s="55" t="s">
        <v>15</v>
      </c>
      <c r="B230" s="55" t="s">
        <v>27</v>
      </c>
      <c r="C230" s="55" t="s">
        <v>17</v>
      </c>
      <c r="D230" s="55" t="s">
        <v>50</v>
      </c>
      <c r="G230" s="64"/>
      <c r="H230" s="2">
        <v>-310000</v>
      </c>
      <c r="I230" s="2">
        <v>-304233.35200000001</v>
      </c>
      <c r="J230" s="3">
        <v>0.98139790976316299</v>
      </c>
      <c r="K230" s="4">
        <v>-1.31033E-3</v>
      </c>
      <c r="L230" s="66">
        <v>9.9999999999999995E-8</v>
      </c>
      <c r="M230" s="5">
        <v>0</v>
      </c>
      <c r="N230" s="5">
        <v>398.67650000000003</v>
      </c>
      <c r="O230" s="2">
        <v>1467372</v>
      </c>
    </row>
    <row r="231" spans="1:19" x14ac:dyDescent="0.25">
      <c r="A231" s="55" t="s">
        <v>15</v>
      </c>
      <c r="B231" s="55" t="s">
        <v>28</v>
      </c>
      <c r="C231" s="55" t="s">
        <v>17</v>
      </c>
      <c r="D231" s="55" t="s">
        <v>50</v>
      </c>
      <c r="E231" s="54">
        <v>37257</v>
      </c>
      <c r="F231" s="54">
        <v>37346</v>
      </c>
      <c r="G231" s="64">
        <v>-10000</v>
      </c>
      <c r="H231" s="2">
        <v>0</v>
      </c>
      <c r="I231" s="2">
        <v>0</v>
      </c>
      <c r="J231" s="3">
        <v>1</v>
      </c>
      <c r="K231" s="4">
        <v>-1.31128E-3</v>
      </c>
      <c r="L231" s="66">
        <v>9.9999999999999995E-8</v>
      </c>
      <c r="M231" s="5">
        <v>0</v>
      </c>
      <c r="N231" s="5">
        <v>406.52780000000001</v>
      </c>
      <c r="O231" s="2">
        <v>1467372</v>
      </c>
    </row>
    <row r="232" spans="1:19" x14ac:dyDescent="0.25">
      <c r="A232" s="55" t="s">
        <v>15</v>
      </c>
      <c r="B232" s="55" t="s">
        <v>28</v>
      </c>
      <c r="C232" s="55" t="s">
        <v>17</v>
      </c>
      <c r="D232" s="55" t="s">
        <v>50</v>
      </c>
      <c r="G232" s="64"/>
      <c r="H232" s="2">
        <v>-280000</v>
      </c>
      <c r="I232" s="2">
        <v>-279793.04590000003</v>
      </c>
      <c r="J232" s="3">
        <v>0.99926087808830699</v>
      </c>
      <c r="K232" s="4">
        <v>-1.31105E-3</v>
      </c>
      <c r="L232" s="66">
        <v>9.9999999999999995E-8</v>
      </c>
      <c r="M232" s="5">
        <v>0</v>
      </c>
      <c r="N232" s="5">
        <v>366.85169999999999</v>
      </c>
      <c r="O232" s="2">
        <v>1467372</v>
      </c>
    </row>
    <row r="233" spans="1:19" x14ac:dyDescent="0.25">
      <c r="A233" s="55" t="s">
        <v>15</v>
      </c>
      <c r="B233" s="55" t="s">
        <v>28</v>
      </c>
      <c r="C233" s="55" t="s">
        <v>17</v>
      </c>
      <c r="D233" s="55" t="s">
        <v>50</v>
      </c>
      <c r="G233" s="64"/>
      <c r="H233" s="2">
        <v>-310000</v>
      </c>
      <c r="I233" s="2">
        <v>-309356.11420000001</v>
      </c>
      <c r="J233" s="3">
        <v>0.99792294919033409</v>
      </c>
      <c r="K233" s="4">
        <v>-1.3106400000000001E-3</v>
      </c>
      <c r="L233" s="66">
        <v>9.9999999999999995E-8</v>
      </c>
      <c r="M233" s="5">
        <v>0</v>
      </c>
      <c r="N233" s="5">
        <v>405.48560000000003</v>
      </c>
      <c r="O233" s="2">
        <v>1467372</v>
      </c>
    </row>
    <row r="234" spans="1:19" x14ac:dyDescent="0.25">
      <c r="A234" s="55" t="s">
        <v>15</v>
      </c>
      <c r="B234" s="55" t="s">
        <v>28</v>
      </c>
      <c r="C234" s="55" t="s">
        <v>17</v>
      </c>
      <c r="D234" s="55" t="s">
        <v>50</v>
      </c>
      <c r="E234" s="54">
        <v>37347</v>
      </c>
      <c r="F234" s="54">
        <v>37560</v>
      </c>
      <c r="G234" s="64">
        <v>-10000</v>
      </c>
      <c r="H234" s="2">
        <v>-300000</v>
      </c>
      <c r="I234" s="2">
        <v>-298929.7121</v>
      </c>
      <c r="J234" s="3">
        <v>0.99643237360889403</v>
      </c>
      <c r="K234" s="4">
        <v>-1.3103800000000001E-3</v>
      </c>
      <c r="L234" s="66">
        <v>9.9999999999999995E-8</v>
      </c>
      <c r="M234" s="5">
        <v>0</v>
      </c>
      <c r="N234" s="5">
        <v>391.74270000000001</v>
      </c>
      <c r="O234" s="2">
        <v>1467372</v>
      </c>
    </row>
    <row r="235" spans="1:19" x14ac:dyDescent="0.25">
      <c r="A235" s="55" t="s">
        <v>15</v>
      </c>
      <c r="B235" s="55" t="s">
        <v>28</v>
      </c>
      <c r="C235" s="55" t="s">
        <v>17</v>
      </c>
      <c r="D235" s="55" t="s">
        <v>50</v>
      </c>
      <c r="G235" s="64"/>
      <c r="H235" s="2">
        <v>-310000</v>
      </c>
      <c r="I235" s="2">
        <v>-308436.47460000002</v>
      </c>
      <c r="J235" s="3">
        <v>0.99495636977611202</v>
      </c>
      <c r="K235" s="4">
        <v>-1.3101300000000001E-3</v>
      </c>
      <c r="L235" s="66">
        <v>9.9999999999999995E-8</v>
      </c>
      <c r="M235" s="5">
        <v>0</v>
      </c>
      <c r="N235" s="5">
        <v>404.12170000000003</v>
      </c>
      <c r="O235" s="2">
        <v>1467372</v>
      </c>
    </row>
    <row r="236" spans="1:19" x14ac:dyDescent="0.25">
      <c r="A236" s="55" t="s">
        <v>15</v>
      </c>
      <c r="B236" s="55" t="s">
        <v>28</v>
      </c>
      <c r="C236" s="55" t="s">
        <v>17</v>
      </c>
      <c r="D236" s="55" t="s">
        <v>50</v>
      </c>
      <c r="G236" s="64"/>
      <c r="H236" s="2">
        <v>-300000</v>
      </c>
      <c r="I236" s="2">
        <v>-297990.33730000001</v>
      </c>
      <c r="J236" s="3">
        <v>0.99330112444603202</v>
      </c>
      <c r="K236" s="4">
        <v>-1.3099699999999999E-3</v>
      </c>
      <c r="L236" s="66">
        <v>9.9999999999999995E-8</v>
      </c>
      <c r="M236" s="5">
        <v>0</v>
      </c>
      <c r="N236" s="5">
        <v>390.38730000000004</v>
      </c>
      <c r="O236" s="2">
        <v>1467372</v>
      </c>
    </row>
    <row r="237" spans="1:19" x14ac:dyDescent="0.25">
      <c r="A237" s="55" t="s">
        <v>15</v>
      </c>
      <c r="B237" s="55" t="s">
        <v>28</v>
      </c>
      <c r="C237" s="55" t="s">
        <v>17</v>
      </c>
      <c r="D237" s="55" t="s">
        <v>50</v>
      </c>
      <c r="G237" s="64"/>
      <c r="H237" s="2">
        <v>-310000</v>
      </c>
      <c r="I237" s="2">
        <v>-307402.08889999997</v>
      </c>
      <c r="J237" s="3">
        <v>0.99161964155204407</v>
      </c>
      <c r="K237" s="4">
        <v>-1.30988E-3</v>
      </c>
      <c r="L237" s="66">
        <v>9.9999999999999995E-8</v>
      </c>
      <c r="M237" s="5">
        <v>0</v>
      </c>
      <c r="N237" s="5">
        <v>402.69040000000001</v>
      </c>
      <c r="O237" s="2">
        <v>1467372</v>
      </c>
    </row>
    <row r="238" spans="1:19" x14ac:dyDescent="0.25">
      <c r="A238" s="55" t="s">
        <v>15</v>
      </c>
      <c r="B238" s="55" t="s">
        <v>28</v>
      </c>
      <c r="C238" s="55" t="s">
        <v>17</v>
      </c>
      <c r="D238" s="55" t="s">
        <v>50</v>
      </c>
      <c r="G238" s="64"/>
      <c r="H238" s="2">
        <v>-310000</v>
      </c>
      <c r="I238" s="2">
        <v>-306833.43089999998</v>
      </c>
      <c r="J238" s="3">
        <v>0.989785261008997</v>
      </c>
      <c r="K238" s="4">
        <v>-1.30985E-3</v>
      </c>
      <c r="L238" s="66">
        <v>9.9999999999999995E-8</v>
      </c>
      <c r="M238" s="5">
        <v>0</v>
      </c>
      <c r="N238" s="5">
        <v>401.93710000000004</v>
      </c>
      <c r="O238" s="2">
        <v>1467372</v>
      </c>
    </row>
    <row r="239" spans="1:19" x14ac:dyDescent="0.25">
      <c r="A239" s="55" t="s">
        <v>15</v>
      </c>
      <c r="B239" s="55" t="s">
        <v>28</v>
      </c>
      <c r="C239" s="55" t="s">
        <v>17</v>
      </c>
      <c r="D239" s="55" t="s">
        <v>50</v>
      </c>
      <c r="G239" s="64"/>
      <c r="H239" s="2">
        <v>-300000</v>
      </c>
      <c r="I239" s="2">
        <v>-296360.94870000001</v>
      </c>
      <c r="J239" s="3">
        <v>0.98786982904971998</v>
      </c>
      <c r="K239" s="4">
        <v>-1.3099000000000001E-3</v>
      </c>
      <c r="L239" s="66">
        <v>9.9999999999999995E-8</v>
      </c>
      <c r="M239" s="5">
        <v>0</v>
      </c>
      <c r="N239" s="5">
        <v>388.23259999999999</v>
      </c>
      <c r="O239" s="2">
        <v>1467372</v>
      </c>
    </row>
    <row r="240" spans="1:19" x14ac:dyDescent="0.25">
      <c r="A240" s="55" t="s">
        <v>15</v>
      </c>
      <c r="B240" s="55" t="s">
        <v>28</v>
      </c>
      <c r="C240" s="55" t="s">
        <v>17</v>
      </c>
      <c r="D240" s="55" t="s">
        <v>50</v>
      </c>
      <c r="G240" s="64"/>
      <c r="H240" s="2">
        <v>-310000</v>
      </c>
      <c r="I240" s="2">
        <v>-305624.51380000002</v>
      </c>
      <c r="J240" s="3">
        <v>0.98588552824538511</v>
      </c>
      <c r="K240" s="4">
        <v>-1.30999E-3</v>
      </c>
      <c r="L240" s="66">
        <v>9.9999999999999995E-8</v>
      </c>
      <c r="M240" s="5">
        <v>0</v>
      </c>
      <c r="N240" s="5">
        <v>400.39420000000001</v>
      </c>
      <c r="O240" s="2">
        <v>1467372</v>
      </c>
    </row>
    <row r="241" spans="1:15" x14ac:dyDescent="0.25">
      <c r="A241" s="55" t="s">
        <v>15</v>
      </c>
      <c r="B241" s="55" t="s">
        <v>28</v>
      </c>
      <c r="C241" s="55" t="s">
        <v>17</v>
      </c>
      <c r="D241" s="55" t="s">
        <v>50</v>
      </c>
      <c r="E241" s="54">
        <v>37561</v>
      </c>
      <c r="F241" s="54">
        <v>37621</v>
      </c>
      <c r="G241" s="64">
        <v>-10000</v>
      </c>
      <c r="H241" s="2">
        <v>-300000</v>
      </c>
      <c r="I241" s="2">
        <v>-295097.49690000003</v>
      </c>
      <c r="J241" s="3">
        <v>0.98365832293234989</v>
      </c>
      <c r="K241" s="4">
        <v>-1.3101300000000001E-3</v>
      </c>
      <c r="L241" s="66">
        <v>9.9999999999999995E-8</v>
      </c>
      <c r="M241" s="5">
        <v>0</v>
      </c>
      <c r="N241" s="5">
        <v>386.6454</v>
      </c>
      <c r="O241" s="2">
        <v>1467372</v>
      </c>
    </row>
    <row r="242" spans="1:15" x14ac:dyDescent="0.25">
      <c r="A242" s="55" t="s">
        <v>15</v>
      </c>
      <c r="B242" s="55" t="s">
        <v>28</v>
      </c>
      <c r="C242" s="55" t="s">
        <v>17</v>
      </c>
      <c r="D242" s="55" t="s">
        <v>50</v>
      </c>
      <c r="G242" s="64"/>
      <c r="H242" s="2">
        <v>-310000</v>
      </c>
      <c r="I242" s="2">
        <v>-304233.35200000001</v>
      </c>
      <c r="J242" s="3">
        <v>0.98139790976316299</v>
      </c>
      <c r="K242" s="4">
        <v>-1.31033E-3</v>
      </c>
      <c r="L242" s="66">
        <v>9.9999999999999995E-8</v>
      </c>
      <c r="M242" s="5">
        <v>0</v>
      </c>
      <c r="N242" s="5">
        <v>398.67650000000003</v>
      </c>
      <c r="O242" s="2">
        <v>1467372</v>
      </c>
    </row>
    <row r="243" spans="1:15" x14ac:dyDescent="0.25">
      <c r="A243" s="55" t="s">
        <v>15</v>
      </c>
      <c r="B243" s="55" t="s">
        <v>29</v>
      </c>
      <c r="C243" s="55" t="s">
        <v>17</v>
      </c>
      <c r="D243" s="55" t="s">
        <v>50</v>
      </c>
      <c r="E243" s="54">
        <v>37257</v>
      </c>
      <c r="F243" s="54">
        <v>37346</v>
      </c>
      <c r="G243" s="64">
        <v>-20000</v>
      </c>
      <c r="H243" s="2">
        <v>0</v>
      </c>
      <c r="I243" s="2">
        <v>0</v>
      </c>
      <c r="J243" s="3">
        <v>1</v>
      </c>
      <c r="K243" s="4">
        <v>-1.31128E-3</v>
      </c>
      <c r="L243" s="66">
        <v>9.9999999999999995E-8</v>
      </c>
      <c r="M243" s="5">
        <v>0</v>
      </c>
      <c r="N243" s="5">
        <v>813.0557</v>
      </c>
      <c r="O243" s="2">
        <v>1467372</v>
      </c>
    </row>
    <row r="244" spans="1:15" x14ac:dyDescent="0.25">
      <c r="A244" s="55" t="s">
        <v>15</v>
      </c>
      <c r="B244" s="55" t="s">
        <v>29</v>
      </c>
      <c r="C244" s="55" t="s">
        <v>17</v>
      </c>
      <c r="D244" s="55" t="s">
        <v>50</v>
      </c>
      <c r="G244" s="64"/>
      <c r="H244" s="2">
        <v>-560000</v>
      </c>
      <c r="I244" s="2">
        <v>-559586.09169999999</v>
      </c>
      <c r="J244" s="3">
        <v>0.99926087808830699</v>
      </c>
      <c r="K244" s="4">
        <v>-1.31105E-3</v>
      </c>
      <c r="L244" s="66">
        <v>9.9999999999999995E-8</v>
      </c>
      <c r="M244" s="5">
        <v>0</v>
      </c>
      <c r="N244" s="5">
        <v>733.70339999999999</v>
      </c>
      <c r="O244" s="2">
        <v>1467372</v>
      </c>
    </row>
    <row r="245" spans="1:15" x14ac:dyDescent="0.25">
      <c r="A245" s="55" t="s">
        <v>15</v>
      </c>
      <c r="B245" s="55" t="s">
        <v>29</v>
      </c>
      <c r="C245" s="55" t="s">
        <v>17</v>
      </c>
      <c r="D245" s="55" t="s">
        <v>50</v>
      </c>
      <c r="G245" s="64"/>
      <c r="H245" s="2">
        <v>-620000</v>
      </c>
      <c r="I245" s="2">
        <v>-618712.22849999997</v>
      </c>
      <c r="J245" s="3">
        <v>0.99792294919033409</v>
      </c>
      <c r="K245" s="4">
        <v>-1.3106400000000001E-3</v>
      </c>
      <c r="L245" s="66">
        <v>9.9999999999999995E-8</v>
      </c>
      <c r="M245" s="5">
        <v>0</v>
      </c>
      <c r="N245" s="5">
        <v>810.97130000000004</v>
      </c>
      <c r="O245" s="2">
        <v>1467372</v>
      </c>
    </row>
    <row r="246" spans="1:15" x14ac:dyDescent="0.25">
      <c r="A246" s="55" t="s">
        <v>15</v>
      </c>
      <c r="B246" s="55" t="s">
        <v>30</v>
      </c>
      <c r="C246" s="55" t="s">
        <v>17</v>
      </c>
      <c r="D246" s="55" t="s">
        <v>49</v>
      </c>
      <c r="E246" s="54">
        <v>37347</v>
      </c>
      <c r="F246" s="54">
        <v>37560</v>
      </c>
      <c r="G246" s="64">
        <v>3317.3594566666666</v>
      </c>
      <c r="H246" s="2">
        <v>99520.7837</v>
      </c>
      <c r="I246" s="2">
        <v>99165.730800000005</v>
      </c>
      <c r="J246" s="3">
        <v>0.99643237360889403</v>
      </c>
      <c r="K246" s="4">
        <v>-1.3103800000000001E-3</v>
      </c>
      <c r="L246" s="66">
        <v>7.0000000000000005E-8</v>
      </c>
      <c r="M246" s="5">
        <v>0</v>
      </c>
      <c r="N246" s="5">
        <v>-129.95170000000002</v>
      </c>
      <c r="O246" s="2">
        <v>1467372</v>
      </c>
    </row>
    <row r="247" spans="1:15" x14ac:dyDescent="0.25">
      <c r="A247" s="55" t="s">
        <v>15</v>
      </c>
      <c r="B247" s="55" t="s">
        <v>30</v>
      </c>
      <c r="C247" s="55" t="s">
        <v>17</v>
      </c>
      <c r="D247" s="55" t="s">
        <v>49</v>
      </c>
      <c r="G247" s="64"/>
      <c r="H247" s="2">
        <v>102838.14320000001</v>
      </c>
      <c r="I247" s="2">
        <v>102319.4656</v>
      </c>
      <c r="J247" s="3">
        <v>0.99495636977611202</v>
      </c>
      <c r="K247" s="4">
        <v>-1.3101300000000001E-3</v>
      </c>
      <c r="L247" s="66">
        <v>7.0000000000000005E-8</v>
      </c>
      <c r="M247" s="5">
        <v>0</v>
      </c>
      <c r="N247" s="5">
        <v>-134.0582</v>
      </c>
      <c r="O247" s="2">
        <v>1467372</v>
      </c>
    </row>
    <row r="248" spans="1:15" x14ac:dyDescent="0.25">
      <c r="A248" s="55" t="s">
        <v>15</v>
      </c>
      <c r="B248" s="55" t="s">
        <v>30</v>
      </c>
      <c r="C248" s="55" t="s">
        <v>17</v>
      </c>
      <c r="D248" s="55" t="s">
        <v>49</v>
      </c>
      <c r="G248" s="64"/>
      <c r="H248" s="2">
        <v>99520.7837</v>
      </c>
      <c r="I248" s="2">
        <v>98854.106400000004</v>
      </c>
      <c r="J248" s="3">
        <v>0.99330112444603202</v>
      </c>
      <c r="K248" s="4">
        <v>-1.3099699999999999E-3</v>
      </c>
      <c r="L248" s="66">
        <v>7.0000000000000005E-8</v>
      </c>
      <c r="M248" s="5">
        <v>0</v>
      </c>
      <c r="N248" s="5">
        <v>-129.50210000000001</v>
      </c>
      <c r="O248" s="2">
        <v>1467372</v>
      </c>
    </row>
    <row r="249" spans="1:15" x14ac:dyDescent="0.25">
      <c r="A249" s="55" t="s">
        <v>15</v>
      </c>
      <c r="B249" s="55" t="s">
        <v>30</v>
      </c>
      <c r="C249" s="55" t="s">
        <v>17</v>
      </c>
      <c r="D249" s="55" t="s">
        <v>49</v>
      </c>
      <c r="G249" s="64"/>
      <c r="H249" s="2">
        <v>102838.14320000001</v>
      </c>
      <c r="I249" s="2">
        <v>101976.3227</v>
      </c>
      <c r="J249" s="3">
        <v>0.99161964155204407</v>
      </c>
      <c r="K249" s="4">
        <v>-1.30988E-3</v>
      </c>
      <c r="L249" s="66">
        <v>7.0000000000000005E-8</v>
      </c>
      <c r="M249" s="5">
        <v>0</v>
      </c>
      <c r="N249" s="5">
        <v>-133.58330000000001</v>
      </c>
      <c r="O249" s="2">
        <v>1467372</v>
      </c>
    </row>
    <row r="250" spans="1:15" x14ac:dyDescent="0.25">
      <c r="A250" s="55" t="s">
        <v>15</v>
      </c>
      <c r="B250" s="55" t="s">
        <v>30</v>
      </c>
      <c r="C250" s="55" t="s">
        <v>17</v>
      </c>
      <c r="D250" s="55" t="s">
        <v>49</v>
      </c>
      <c r="G250" s="64"/>
      <c r="H250" s="2">
        <v>102838.14320000001</v>
      </c>
      <c r="I250" s="2">
        <v>101787.6784</v>
      </c>
      <c r="J250" s="3">
        <v>0.989785261008997</v>
      </c>
      <c r="K250" s="4">
        <v>-1.30985E-3</v>
      </c>
      <c r="L250" s="66">
        <v>7.0000000000000005E-8</v>
      </c>
      <c r="M250" s="5">
        <v>0</v>
      </c>
      <c r="N250" s="5">
        <v>-133.33350000000002</v>
      </c>
      <c r="O250" s="2">
        <v>1467372</v>
      </c>
    </row>
    <row r="251" spans="1:15" x14ac:dyDescent="0.25">
      <c r="A251" s="55" t="s">
        <v>15</v>
      </c>
      <c r="B251" s="55" t="s">
        <v>30</v>
      </c>
      <c r="C251" s="55" t="s">
        <v>17</v>
      </c>
      <c r="D251" s="55" t="s">
        <v>49</v>
      </c>
      <c r="G251" s="64"/>
      <c r="H251" s="2">
        <v>99520.7837</v>
      </c>
      <c r="I251" s="2">
        <v>98313.579599999997</v>
      </c>
      <c r="J251" s="3">
        <v>0.98786982904971998</v>
      </c>
      <c r="K251" s="4">
        <v>-1.3099000000000001E-3</v>
      </c>
      <c r="L251" s="66">
        <v>7.0000000000000005E-8</v>
      </c>
      <c r="M251" s="5">
        <v>0</v>
      </c>
      <c r="N251" s="5">
        <v>-128.78730000000002</v>
      </c>
      <c r="O251" s="2">
        <v>1467372</v>
      </c>
    </row>
    <row r="252" spans="1:15" x14ac:dyDescent="0.25">
      <c r="A252" s="55" t="s">
        <v>15</v>
      </c>
      <c r="B252" s="55" t="s">
        <v>30</v>
      </c>
      <c r="C252" s="55" t="s">
        <v>17</v>
      </c>
      <c r="D252" s="55" t="s">
        <v>49</v>
      </c>
      <c r="G252" s="64"/>
      <c r="H252" s="2">
        <v>102838.14320000001</v>
      </c>
      <c r="I252" s="2">
        <v>101386.63710000001</v>
      </c>
      <c r="J252" s="3">
        <v>0.98588552824538511</v>
      </c>
      <c r="K252" s="4">
        <v>-1.30999E-3</v>
      </c>
      <c r="L252" s="66">
        <v>7.0000000000000005E-8</v>
      </c>
      <c r="M252" s="5">
        <v>0</v>
      </c>
      <c r="N252" s="5">
        <v>-132.82160000000002</v>
      </c>
      <c r="O252" s="2">
        <v>1467372</v>
      </c>
    </row>
    <row r="253" spans="1:15" x14ac:dyDescent="0.25">
      <c r="A253" s="55" t="s">
        <v>15</v>
      </c>
      <c r="B253" s="55" t="s">
        <v>31</v>
      </c>
      <c r="C253" s="55" t="s">
        <v>17</v>
      </c>
      <c r="D253" s="55" t="s">
        <v>50</v>
      </c>
      <c r="E253" s="54">
        <v>37257</v>
      </c>
      <c r="F253" s="54">
        <v>37346</v>
      </c>
      <c r="G253" s="64">
        <v>5000</v>
      </c>
      <c r="H253" s="2">
        <v>0</v>
      </c>
      <c r="I253" s="2">
        <v>0</v>
      </c>
      <c r="J253" s="3">
        <v>1</v>
      </c>
      <c r="K253" s="4">
        <v>-1.31128E-3</v>
      </c>
      <c r="L253" s="66">
        <v>9.9999999999999995E-8</v>
      </c>
      <c r="M253" s="5">
        <v>0</v>
      </c>
      <c r="N253" s="5">
        <v>-203.26390000000001</v>
      </c>
      <c r="O253" s="2">
        <v>1467372</v>
      </c>
    </row>
    <row r="254" spans="1:15" x14ac:dyDescent="0.25">
      <c r="A254" s="55" t="s">
        <v>15</v>
      </c>
      <c r="B254" s="55" t="s">
        <v>31</v>
      </c>
      <c r="C254" s="55" t="s">
        <v>17</v>
      </c>
      <c r="D254" s="55" t="s">
        <v>50</v>
      </c>
      <c r="G254" s="64"/>
      <c r="H254" s="2">
        <v>140000</v>
      </c>
      <c r="I254" s="2">
        <v>139896.52290000001</v>
      </c>
      <c r="J254" s="3">
        <v>0.99926087808830699</v>
      </c>
      <c r="K254" s="4">
        <v>-1.31105E-3</v>
      </c>
      <c r="L254" s="66">
        <v>9.9999999999999995E-8</v>
      </c>
      <c r="M254" s="5">
        <v>0</v>
      </c>
      <c r="N254" s="5">
        <v>-183.42580000000001</v>
      </c>
      <c r="O254" s="2">
        <v>1467372</v>
      </c>
    </row>
    <row r="255" spans="1:15" x14ac:dyDescent="0.25">
      <c r="A255" s="55" t="s">
        <v>15</v>
      </c>
      <c r="B255" s="55" t="s">
        <v>31</v>
      </c>
      <c r="C255" s="55" t="s">
        <v>17</v>
      </c>
      <c r="D255" s="55" t="s">
        <v>50</v>
      </c>
      <c r="G255" s="64"/>
      <c r="H255" s="2">
        <v>155000</v>
      </c>
      <c r="I255" s="2">
        <v>154678.05710000001</v>
      </c>
      <c r="J255" s="3">
        <v>0.99792294919033409</v>
      </c>
      <c r="K255" s="4">
        <v>-1.3106400000000001E-3</v>
      </c>
      <c r="L255" s="66">
        <v>9.9999999999999995E-8</v>
      </c>
      <c r="M255" s="5">
        <v>0</v>
      </c>
      <c r="N255" s="5">
        <v>-202.74280000000002</v>
      </c>
      <c r="O255" s="2">
        <v>1467372</v>
      </c>
    </row>
    <row r="256" spans="1:15" x14ac:dyDescent="0.25">
      <c r="A256" s="55" t="s">
        <v>15</v>
      </c>
      <c r="B256" s="55" t="s">
        <v>31</v>
      </c>
      <c r="C256" s="55" t="s">
        <v>17</v>
      </c>
      <c r="D256" s="55" t="s">
        <v>50</v>
      </c>
      <c r="E256" s="54">
        <v>37347</v>
      </c>
      <c r="F256" s="54">
        <v>37560</v>
      </c>
      <c r="G256" s="64">
        <v>5000</v>
      </c>
      <c r="H256" s="2">
        <v>150000</v>
      </c>
      <c r="I256" s="2">
        <v>149464.856</v>
      </c>
      <c r="J256" s="3">
        <v>0.99643237360889403</v>
      </c>
      <c r="K256" s="4">
        <v>-1.3103800000000001E-3</v>
      </c>
      <c r="L256" s="66">
        <v>9.9999999999999995E-8</v>
      </c>
      <c r="M256" s="5">
        <v>0</v>
      </c>
      <c r="N256" s="5">
        <v>-195.87130000000002</v>
      </c>
      <c r="O256" s="2">
        <v>1467372</v>
      </c>
    </row>
    <row r="257" spans="1:15" x14ac:dyDescent="0.25">
      <c r="A257" s="55" t="s">
        <v>15</v>
      </c>
      <c r="B257" s="55" t="s">
        <v>31</v>
      </c>
      <c r="C257" s="55" t="s">
        <v>17</v>
      </c>
      <c r="D257" s="55" t="s">
        <v>50</v>
      </c>
      <c r="G257" s="64"/>
      <c r="H257" s="2">
        <v>155000</v>
      </c>
      <c r="I257" s="2">
        <v>154218.23730000001</v>
      </c>
      <c r="J257" s="3">
        <v>0.99495636977611202</v>
      </c>
      <c r="K257" s="4">
        <v>-1.3101300000000001E-3</v>
      </c>
      <c r="L257" s="66">
        <v>9.9999999999999995E-8</v>
      </c>
      <c r="M257" s="5">
        <v>0</v>
      </c>
      <c r="N257" s="5">
        <v>-202.0609</v>
      </c>
      <c r="O257" s="2">
        <v>1467372</v>
      </c>
    </row>
    <row r="258" spans="1:15" x14ac:dyDescent="0.25">
      <c r="A258" s="55" t="s">
        <v>15</v>
      </c>
      <c r="B258" s="55" t="s">
        <v>31</v>
      </c>
      <c r="C258" s="55" t="s">
        <v>17</v>
      </c>
      <c r="D258" s="55" t="s">
        <v>50</v>
      </c>
      <c r="G258" s="64"/>
      <c r="H258" s="2">
        <v>150000</v>
      </c>
      <c r="I258" s="2">
        <v>148995.16870000001</v>
      </c>
      <c r="J258" s="3">
        <v>0.99330112444603202</v>
      </c>
      <c r="K258" s="4">
        <v>-1.3099699999999999E-3</v>
      </c>
      <c r="L258" s="66">
        <v>9.9999999999999995E-8</v>
      </c>
      <c r="M258" s="5">
        <v>0</v>
      </c>
      <c r="N258" s="5">
        <v>-195.19370000000001</v>
      </c>
      <c r="O258" s="2">
        <v>1467372</v>
      </c>
    </row>
    <row r="259" spans="1:15" x14ac:dyDescent="0.25">
      <c r="A259" s="55" t="s">
        <v>15</v>
      </c>
      <c r="B259" s="55" t="s">
        <v>31</v>
      </c>
      <c r="C259" s="55" t="s">
        <v>17</v>
      </c>
      <c r="D259" s="55" t="s">
        <v>50</v>
      </c>
      <c r="G259" s="64"/>
      <c r="H259" s="2">
        <v>155000</v>
      </c>
      <c r="I259" s="2">
        <v>153701.04440000001</v>
      </c>
      <c r="J259" s="3">
        <v>0.99161964155204407</v>
      </c>
      <c r="K259" s="4">
        <v>-1.30988E-3</v>
      </c>
      <c r="L259" s="66">
        <v>9.9999999999999995E-8</v>
      </c>
      <c r="M259" s="5">
        <v>0</v>
      </c>
      <c r="N259" s="5">
        <v>-201.34520000000001</v>
      </c>
      <c r="O259" s="2">
        <v>1467372</v>
      </c>
    </row>
    <row r="260" spans="1:15" x14ac:dyDescent="0.25">
      <c r="A260" s="55" t="s">
        <v>15</v>
      </c>
      <c r="B260" s="55" t="s">
        <v>31</v>
      </c>
      <c r="C260" s="55" t="s">
        <v>17</v>
      </c>
      <c r="D260" s="55" t="s">
        <v>50</v>
      </c>
      <c r="G260" s="64"/>
      <c r="H260" s="2">
        <v>155000</v>
      </c>
      <c r="I260" s="2">
        <v>153416.71549999999</v>
      </c>
      <c r="J260" s="3">
        <v>0.989785261008997</v>
      </c>
      <c r="K260" s="4">
        <v>-1.30985E-3</v>
      </c>
      <c r="L260" s="66">
        <v>9.9999999999999995E-8</v>
      </c>
      <c r="M260" s="5">
        <v>0</v>
      </c>
      <c r="N260" s="5">
        <v>-200.96850000000001</v>
      </c>
      <c r="O260" s="2">
        <v>1467372</v>
      </c>
    </row>
    <row r="261" spans="1:15" x14ac:dyDescent="0.25">
      <c r="A261" s="55" t="s">
        <v>15</v>
      </c>
      <c r="B261" s="55" t="s">
        <v>31</v>
      </c>
      <c r="C261" s="55" t="s">
        <v>17</v>
      </c>
      <c r="D261" s="55" t="s">
        <v>50</v>
      </c>
      <c r="G261" s="64"/>
      <c r="H261" s="2">
        <v>150000</v>
      </c>
      <c r="I261" s="2">
        <v>148180.47440000001</v>
      </c>
      <c r="J261" s="3">
        <v>0.98786982904971998</v>
      </c>
      <c r="K261" s="4">
        <v>-1.3099000000000001E-3</v>
      </c>
      <c r="L261" s="66">
        <v>9.9999999999999995E-8</v>
      </c>
      <c r="M261" s="5">
        <v>0</v>
      </c>
      <c r="N261" s="5">
        <v>-194.1163</v>
      </c>
      <c r="O261" s="2">
        <v>1467372</v>
      </c>
    </row>
    <row r="262" spans="1:15" x14ac:dyDescent="0.25">
      <c r="A262" s="55" t="s">
        <v>15</v>
      </c>
      <c r="B262" s="55" t="s">
        <v>31</v>
      </c>
      <c r="C262" s="55" t="s">
        <v>17</v>
      </c>
      <c r="D262" s="55" t="s">
        <v>50</v>
      </c>
      <c r="G262" s="64"/>
      <c r="H262" s="2">
        <v>155000</v>
      </c>
      <c r="I262" s="2">
        <v>152812.25690000001</v>
      </c>
      <c r="J262" s="3">
        <v>0.98588552824538511</v>
      </c>
      <c r="K262" s="4">
        <v>-1.30999E-3</v>
      </c>
      <c r="L262" s="66">
        <v>9.9999999999999995E-8</v>
      </c>
      <c r="M262" s="5">
        <v>0</v>
      </c>
      <c r="N262" s="5">
        <v>-200.19710000000001</v>
      </c>
      <c r="O262" s="2">
        <v>1467372</v>
      </c>
    </row>
    <row r="263" spans="1:15" x14ac:dyDescent="0.25">
      <c r="A263" s="55" t="s">
        <v>15</v>
      </c>
      <c r="B263" s="55" t="s">
        <v>31</v>
      </c>
      <c r="C263" s="55" t="s">
        <v>17</v>
      </c>
      <c r="D263" s="55" t="s">
        <v>50</v>
      </c>
      <c r="E263" s="54">
        <v>37561</v>
      </c>
      <c r="F263" s="54">
        <v>37621</v>
      </c>
      <c r="G263" s="64">
        <v>5000</v>
      </c>
      <c r="H263" s="2">
        <v>150000</v>
      </c>
      <c r="I263" s="2">
        <v>147548.74840000001</v>
      </c>
      <c r="J263" s="3">
        <v>0.98365832293234989</v>
      </c>
      <c r="K263" s="4">
        <v>-1.3101300000000001E-3</v>
      </c>
      <c r="L263" s="66">
        <v>9.9999999999999995E-8</v>
      </c>
      <c r="M263" s="5">
        <v>0</v>
      </c>
      <c r="N263" s="5">
        <v>-193.3227</v>
      </c>
      <c r="O263" s="2">
        <v>1467372</v>
      </c>
    </row>
    <row r="264" spans="1:15" x14ac:dyDescent="0.25">
      <c r="A264" s="55" t="s">
        <v>15</v>
      </c>
      <c r="B264" s="55" t="s">
        <v>31</v>
      </c>
      <c r="C264" s="55" t="s">
        <v>17</v>
      </c>
      <c r="D264" s="55" t="s">
        <v>50</v>
      </c>
      <c r="G264" s="64"/>
      <c r="H264" s="2">
        <v>155000</v>
      </c>
      <c r="I264" s="2">
        <v>152116.67600000001</v>
      </c>
      <c r="J264" s="3">
        <v>0.98139790976316299</v>
      </c>
      <c r="K264" s="4">
        <v>-1.31033E-3</v>
      </c>
      <c r="L264" s="66">
        <v>9.9999999999999995E-8</v>
      </c>
      <c r="M264" s="5">
        <v>0</v>
      </c>
      <c r="N264" s="5">
        <v>-199.3383</v>
      </c>
      <c r="O264" s="2">
        <v>1467372</v>
      </c>
    </row>
    <row r="265" spans="1:15" x14ac:dyDescent="0.25">
      <c r="A265" s="55" t="s">
        <v>15</v>
      </c>
      <c r="B265" s="55" t="s">
        <v>32</v>
      </c>
      <c r="C265" s="55" t="s">
        <v>17</v>
      </c>
      <c r="D265" s="55" t="s">
        <v>49</v>
      </c>
      <c r="E265" s="54">
        <v>37347</v>
      </c>
      <c r="F265" s="54">
        <v>37560</v>
      </c>
      <c r="G265" s="64">
        <v>-3317.3594566666666</v>
      </c>
      <c r="H265" s="2">
        <v>-99520.7837</v>
      </c>
      <c r="I265" s="2">
        <v>-99165.730800000005</v>
      </c>
      <c r="J265" s="3">
        <v>0.99643237360889403</v>
      </c>
      <c r="K265" s="4">
        <v>-1.3103800000000001E-3</v>
      </c>
      <c r="L265" s="66">
        <v>7.0000000000000005E-8</v>
      </c>
      <c r="M265" s="5">
        <v>0</v>
      </c>
      <c r="N265" s="5">
        <v>129.95170000000002</v>
      </c>
      <c r="O265" s="2">
        <v>1467372</v>
      </c>
    </row>
    <row r="266" spans="1:15" x14ac:dyDescent="0.25">
      <c r="A266" s="55" t="s">
        <v>15</v>
      </c>
      <c r="B266" s="55" t="s">
        <v>32</v>
      </c>
      <c r="C266" s="55" t="s">
        <v>17</v>
      </c>
      <c r="D266" s="55" t="s">
        <v>49</v>
      </c>
      <c r="G266" s="64"/>
      <c r="H266" s="2">
        <v>-102838.14320000001</v>
      </c>
      <c r="I266" s="2">
        <v>-102319.4656</v>
      </c>
      <c r="J266" s="3">
        <v>0.99495636977611202</v>
      </c>
      <c r="K266" s="4">
        <v>-1.3101300000000001E-3</v>
      </c>
      <c r="L266" s="66">
        <v>7.0000000000000005E-8</v>
      </c>
      <c r="M266" s="5">
        <v>0</v>
      </c>
      <c r="N266" s="5">
        <v>134.0582</v>
      </c>
      <c r="O266" s="2">
        <v>1467372</v>
      </c>
    </row>
    <row r="267" spans="1:15" x14ac:dyDescent="0.25">
      <c r="A267" s="55" t="s">
        <v>15</v>
      </c>
      <c r="B267" s="55" t="s">
        <v>32</v>
      </c>
      <c r="C267" s="55" t="s">
        <v>17</v>
      </c>
      <c r="D267" s="55" t="s">
        <v>49</v>
      </c>
      <c r="G267" s="64"/>
      <c r="H267" s="2">
        <v>-99520.7837</v>
      </c>
      <c r="I267" s="2">
        <v>-98854.106400000004</v>
      </c>
      <c r="J267" s="3">
        <v>0.99330112444603202</v>
      </c>
      <c r="K267" s="4">
        <v>-1.3099699999999999E-3</v>
      </c>
      <c r="L267" s="66">
        <v>7.0000000000000005E-8</v>
      </c>
      <c r="M267" s="5">
        <v>0</v>
      </c>
      <c r="N267" s="5">
        <v>129.50210000000001</v>
      </c>
      <c r="O267" s="2">
        <v>1467372</v>
      </c>
    </row>
    <row r="268" spans="1:15" x14ac:dyDescent="0.25">
      <c r="A268" s="55" t="s">
        <v>15</v>
      </c>
      <c r="B268" s="55" t="s">
        <v>32</v>
      </c>
      <c r="C268" s="55" t="s">
        <v>17</v>
      </c>
      <c r="D268" s="55" t="s">
        <v>49</v>
      </c>
      <c r="G268" s="64"/>
      <c r="H268" s="2">
        <v>-102838.14320000001</v>
      </c>
      <c r="I268" s="2">
        <v>-101976.3227</v>
      </c>
      <c r="J268" s="3">
        <v>0.99161964155204407</v>
      </c>
      <c r="K268" s="4">
        <v>-1.30988E-3</v>
      </c>
      <c r="L268" s="66">
        <v>7.0000000000000005E-8</v>
      </c>
      <c r="M268" s="5">
        <v>0</v>
      </c>
      <c r="N268" s="5">
        <v>133.58330000000001</v>
      </c>
      <c r="O268" s="2">
        <v>1467372</v>
      </c>
    </row>
    <row r="269" spans="1:15" x14ac:dyDescent="0.25">
      <c r="A269" s="55" t="s">
        <v>15</v>
      </c>
      <c r="B269" s="55" t="s">
        <v>32</v>
      </c>
      <c r="C269" s="55" t="s">
        <v>17</v>
      </c>
      <c r="D269" s="55" t="s">
        <v>49</v>
      </c>
      <c r="G269" s="64"/>
      <c r="H269" s="2">
        <v>-102838.14320000001</v>
      </c>
      <c r="I269" s="2">
        <v>-101787.6784</v>
      </c>
      <c r="J269" s="3">
        <v>0.989785261008997</v>
      </c>
      <c r="K269" s="4">
        <v>-1.30985E-3</v>
      </c>
      <c r="L269" s="66">
        <v>7.0000000000000005E-8</v>
      </c>
      <c r="M269" s="5">
        <v>0</v>
      </c>
      <c r="N269" s="5">
        <v>133.33350000000002</v>
      </c>
      <c r="O269" s="2">
        <v>1467372</v>
      </c>
    </row>
    <row r="270" spans="1:15" x14ac:dyDescent="0.25">
      <c r="A270" s="55" t="s">
        <v>15</v>
      </c>
      <c r="B270" s="55" t="s">
        <v>32</v>
      </c>
      <c r="C270" s="55" t="s">
        <v>17</v>
      </c>
      <c r="D270" s="55" t="s">
        <v>49</v>
      </c>
      <c r="G270" s="64"/>
      <c r="H270" s="2">
        <v>-99520.7837</v>
      </c>
      <c r="I270" s="2">
        <v>-98313.579599999997</v>
      </c>
      <c r="J270" s="3">
        <v>0.98786982904971998</v>
      </c>
      <c r="K270" s="4">
        <v>-1.3099000000000001E-3</v>
      </c>
      <c r="L270" s="66">
        <v>7.0000000000000005E-8</v>
      </c>
      <c r="M270" s="5">
        <v>0</v>
      </c>
      <c r="N270" s="5">
        <v>128.78730000000002</v>
      </c>
      <c r="O270" s="2">
        <v>1467372</v>
      </c>
    </row>
    <row r="271" spans="1:15" x14ac:dyDescent="0.25">
      <c r="A271" s="55" t="s">
        <v>15</v>
      </c>
      <c r="B271" s="55" t="s">
        <v>32</v>
      </c>
      <c r="C271" s="55" t="s">
        <v>17</v>
      </c>
      <c r="D271" s="55" t="s">
        <v>49</v>
      </c>
      <c r="G271" s="64"/>
      <c r="H271" s="2">
        <v>-102838.14320000001</v>
      </c>
      <c r="I271" s="2">
        <v>-101386.63710000001</v>
      </c>
      <c r="J271" s="3">
        <v>0.98588552824538511</v>
      </c>
      <c r="K271" s="4">
        <v>-1.30999E-3</v>
      </c>
      <c r="L271" s="66">
        <v>7.0000000000000005E-8</v>
      </c>
      <c r="M271" s="5">
        <v>0</v>
      </c>
      <c r="N271" s="5">
        <v>132.82160000000002</v>
      </c>
      <c r="O271" s="2">
        <v>1467372</v>
      </c>
    </row>
    <row r="272" spans="1:15" x14ac:dyDescent="0.25">
      <c r="A272" s="55" t="s">
        <v>15</v>
      </c>
      <c r="B272" s="55" t="s">
        <v>33</v>
      </c>
      <c r="C272" s="55" t="s">
        <v>17</v>
      </c>
      <c r="D272" s="55" t="s">
        <v>49</v>
      </c>
      <c r="E272" s="54">
        <v>37347</v>
      </c>
      <c r="F272" s="54">
        <v>37560</v>
      </c>
      <c r="G272" s="64">
        <v>3317.3594566666666</v>
      </c>
      <c r="H272" s="2">
        <v>99520.7837</v>
      </c>
      <c r="I272" s="2">
        <v>99165.730800000005</v>
      </c>
      <c r="J272" s="3">
        <v>0.99643237360889403</v>
      </c>
      <c r="K272" s="4">
        <v>-1.3103800000000001E-3</v>
      </c>
      <c r="L272" s="66">
        <v>7.0000000000000005E-8</v>
      </c>
      <c r="M272" s="5">
        <v>0</v>
      </c>
      <c r="N272" s="5">
        <v>-129.95170000000002</v>
      </c>
      <c r="O272" s="2">
        <v>1467372</v>
      </c>
    </row>
    <row r="273" spans="1:15" x14ac:dyDescent="0.25">
      <c r="A273" s="55" t="s">
        <v>15</v>
      </c>
      <c r="B273" s="55" t="s">
        <v>33</v>
      </c>
      <c r="C273" s="55" t="s">
        <v>17</v>
      </c>
      <c r="D273" s="55" t="s">
        <v>49</v>
      </c>
      <c r="G273" s="64"/>
      <c r="H273" s="2">
        <v>102838.14320000001</v>
      </c>
      <c r="I273" s="2">
        <v>102319.4656</v>
      </c>
      <c r="J273" s="3">
        <v>0.99495636977611202</v>
      </c>
      <c r="K273" s="4">
        <v>-1.3101300000000001E-3</v>
      </c>
      <c r="L273" s="66">
        <v>7.0000000000000005E-8</v>
      </c>
      <c r="M273" s="5">
        <v>0</v>
      </c>
      <c r="N273" s="5">
        <v>-134.0582</v>
      </c>
      <c r="O273" s="2">
        <v>1467372</v>
      </c>
    </row>
    <row r="274" spans="1:15" x14ac:dyDescent="0.25">
      <c r="A274" s="55" t="s">
        <v>15</v>
      </c>
      <c r="B274" s="55" t="s">
        <v>33</v>
      </c>
      <c r="C274" s="55" t="s">
        <v>17</v>
      </c>
      <c r="D274" s="55" t="s">
        <v>49</v>
      </c>
      <c r="G274" s="64"/>
      <c r="H274" s="2">
        <v>99520.7837</v>
      </c>
      <c r="I274" s="2">
        <v>98854.106400000004</v>
      </c>
      <c r="J274" s="3">
        <v>0.99330112444603202</v>
      </c>
      <c r="K274" s="4">
        <v>-1.3099699999999999E-3</v>
      </c>
      <c r="L274" s="66">
        <v>7.0000000000000005E-8</v>
      </c>
      <c r="M274" s="5">
        <v>0</v>
      </c>
      <c r="N274" s="5">
        <v>-129.50210000000001</v>
      </c>
      <c r="O274" s="2">
        <v>1467372</v>
      </c>
    </row>
    <row r="275" spans="1:15" x14ac:dyDescent="0.25">
      <c r="A275" s="55" t="s">
        <v>15</v>
      </c>
      <c r="B275" s="55" t="s">
        <v>33</v>
      </c>
      <c r="C275" s="55" t="s">
        <v>17</v>
      </c>
      <c r="D275" s="55" t="s">
        <v>49</v>
      </c>
      <c r="G275" s="64"/>
      <c r="H275" s="2">
        <v>102838.14320000001</v>
      </c>
      <c r="I275" s="2">
        <v>101976.3227</v>
      </c>
      <c r="J275" s="3">
        <v>0.99161964155204407</v>
      </c>
      <c r="K275" s="4">
        <v>-1.30988E-3</v>
      </c>
      <c r="L275" s="66">
        <v>7.0000000000000005E-8</v>
      </c>
      <c r="M275" s="5">
        <v>0</v>
      </c>
      <c r="N275" s="5">
        <v>-133.58330000000001</v>
      </c>
      <c r="O275" s="2">
        <v>1467372</v>
      </c>
    </row>
    <row r="276" spans="1:15" x14ac:dyDescent="0.25">
      <c r="A276" s="55" t="s">
        <v>15</v>
      </c>
      <c r="B276" s="55" t="s">
        <v>33</v>
      </c>
      <c r="C276" s="55" t="s">
        <v>17</v>
      </c>
      <c r="D276" s="55" t="s">
        <v>49</v>
      </c>
      <c r="G276" s="64"/>
      <c r="H276" s="2">
        <v>102838.14320000001</v>
      </c>
      <c r="I276" s="2">
        <v>101787.6784</v>
      </c>
      <c r="J276" s="3">
        <v>0.989785261008997</v>
      </c>
      <c r="K276" s="4">
        <v>-1.30985E-3</v>
      </c>
      <c r="L276" s="66">
        <v>7.0000000000000005E-8</v>
      </c>
      <c r="M276" s="5">
        <v>0</v>
      </c>
      <c r="N276" s="5">
        <v>-133.33350000000002</v>
      </c>
      <c r="O276" s="2">
        <v>1467372</v>
      </c>
    </row>
    <row r="277" spans="1:15" x14ac:dyDescent="0.25">
      <c r="A277" s="55" t="s">
        <v>15</v>
      </c>
      <c r="B277" s="55" t="s">
        <v>33</v>
      </c>
      <c r="C277" s="55" t="s">
        <v>17</v>
      </c>
      <c r="D277" s="55" t="s">
        <v>49</v>
      </c>
      <c r="G277" s="64"/>
      <c r="H277" s="2">
        <v>99520.7837</v>
      </c>
      <c r="I277" s="2">
        <v>98313.579599999997</v>
      </c>
      <c r="J277" s="3">
        <v>0.98786982904971998</v>
      </c>
      <c r="K277" s="4">
        <v>-1.3099000000000001E-3</v>
      </c>
      <c r="L277" s="66">
        <v>7.0000000000000005E-8</v>
      </c>
      <c r="M277" s="5">
        <v>0</v>
      </c>
      <c r="N277" s="5">
        <v>-128.78730000000002</v>
      </c>
      <c r="O277" s="2">
        <v>1467372</v>
      </c>
    </row>
    <row r="278" spans="1:15" x14ac:dyDescent="0.25">
      <c r="A278" s="55" t="s">
        <v>15</v>
      </c>
      <c r="B278" s="55" t="s">
        <v>33</v>
      </c>
      <c r="C278" s="55" t="s">
        <v>17</v>
      </c>
      <c r="D278" s="55" t="s">
        <v>49</v>
      </c>
      <c r="G278" s="64"/>
      <c r="H278" s="2">
        <v>102838.14320000001</v>
      </c>
      <c r="I278" s="2">
        <v>101386.63710000001</v>
      </c>
      <c r="J278" s="3">
        <v>0.98588552824538511</v>
      </c>
      <c r="K278" s="4">
        <v>-1.30999E-3</v>
      </c>
      <c r="L278" s="66">
        <v>7.0000000000000005E-8</v>
      </c>
      <c r="M278" s="5">
        <v>0</v>
      </c>
      <c r="N278" s="5">
        <v>-132.82160000000002</v>
      </c>
      <c r="O278" s="2">
        <v>1467372</v>
      </c>
    </row>
    <row r="279" spans="1:15" x14ac:dyDescent="0.25">
      <c r="A279" s="55" t="s">
        <v>15</v>
      </c>
      <c r="B279" s="55" t="s">
        <v>34</v>
      </c>
      <c r="C279" s="55" t="s">
        <v>17</v>
      </c>
      <c r="D279" s="55" t="s">
        <v>49</v>
      </c>
      <c r="E279" s="54">
        <v>37257</v>
      </c>
      <c r="F279" s="54">
        <v>37346</v>
      </c>
      <c r="G279" s="64">
        <v>-2369.5424714285714</v>
      </c>
      <c r="H279" s="2">
        <v>0</v>
      </c>
      <c r="I279" s="2">
        <v>0</v>
      </c>
      <c r="J279" s="3">
        <v>1</v>
      </c>
      <c r="K279" s="4">
        <v>-1.31128E-3</v>
      </c>
      <c r="L279" s="66">
        <v>7.0000000000000005E-8</v>
      </c>
      <c r="M279" s="5">
        <v>0</v>
      </c>
      <c r="N279" s="5">
        <v>96.326000000000008</v>
      </c>
      <c r="O279" s="2">
        <v>1467372</v>
      </c>
    </row>
    <row r="280" spans="1:15" x14ac:dyDescent="0.25">
      <c r="A280" s="55" t="s">
        <v>15</v>
      </c>
      <c r="B280" s="55" t="s">
        <v>34</v>
      </c>
      <c r="C280" s="55" t="s">
        <v>17</v>
      </c>
      <c r="D280" s="55" t="s">
        <v>49</v>
      </c>
      <c r="G280" s="64"/>
      <c r="H280" s="2">
        <v>-66347.189199999993</v>
      </c>
      <c r="I280" s="2">
        <v>-66298.150500000003</v>
      </c>
      <c r="J280" s="3">
        <v>0.99926087808830699</v>
      </c>
      <c r="K280" s="4">
        <v>-1.31105E-3</v>
      </c>
      <c r="L280" s="66">
        <v>7.0000000000000005E-8</v>
      </c>
      <c r="M280" s="5">
        <v>0</v>
      </c>
      <c r="N280" s="5">
        <v>86.924800000000005</v>
      </c>
      <c r="O280" s="2">
        <v>1467372</v>
      </c>
    </row>
    <row r="281" spans="1:15" x14ac:dyDescent="0.25">
      <c r="A281" s="55" t="s">
        <v>15</v>
      </c>
      <c r="B281" s="55" t="s">
        <v>34</v>
      </c>
      <c r="C281" s="55" t="s">
        <v>17</v>
      </c>
      <c r="D281" s="55" t="s">
        <v>49</v>
      </c>
      <c r="G281" s="64"/>
      <c r="H281" s="2">
        <v>-73455.816600000006</v>
      </c>
      <c r="I281" s="2">
        <v>-73303.2451</v>
      </c>
      <c r="J281" s="3">
        <v>0.99792294919033409</v>
      </c>
      <c r="K281" s="4">
        <v>-1.3106400000000001E-3</v>
      </c>
      <c r="L281" s="66">
        <v>7.0000000000000005E-8</v>
      </c>
      <c r="M281" s="5">
        <v>0</v>
      </c>
      <c r="N281" s="5">
        <v>96.079000000000008</v>
      </c>
      <c r="O281" s="2">
        <v>1467372</v>
      </c>
    </row>
    <row r="282" spans="1:15" x14ac:dyDescent="0.25">
      <c r="A282" s="55" t="s">
        <v>15</v>
      </c>
      <c r="B282" s="55" t="s">
        <v>35</v>
      </c>
      <c r="C282" s="55" t="s">
        <v>17</v>
      </c>
      <c r="D282" s="55" t="s">
        <v>50</v>
      </c>
      <c r="E282" s="54">
        <v>37561</v>
      </c>
      <c r="F282" s="54">
        <v>37711</v>
      </c>
      <c r="G282" s="64">
        <v>5000</v>
      </c>
      <c r="H282" s="2">
        <v>150000</v>
      </c>
      <c r="I282" s="2">
        <v>147548.74840000001</v>
      </c>
      <c r="J282" s="3">
        <v>0.98365832293234989</v>
      </c>
      <c r="K282" s="4">
        <v>-1.3101300000000001E-3</v>
      </c>
      <c r="L282" s="66">
        <v>9.9999999999999995E-8</v>
      </c>
      <c r="M282" s="5">
        <v>0</v>
      </c>
      <c r="N282" s="5">
        <v>-193.3227</v>
      </c>
      <c r="O282" s="2">
        <v>1467372</v>
      </c>
    </row>
    <row r="283" spans="1:15" x14ac:dyDescent="0.25">
      <c r="A283" s="55" t="s">
        <v>15</v>
      </c>
      <c r="B283" s="55" t="s">
        <v>35</v>
      </c>
      <c r="C283" s="55" t="s">
        <v>17</v>
      </c>
      <c r="D283" s="55" t="s">
        <v>50</v>
      </c>
      <c r="G283" s="64"/>
      <c r="H283" s="2">
        <v>155000</v>
      </c>
      <c r="I283" s="2">
        <v>152116.67600000001</v>
      </c>
      <c r="J283" s="3">
        <v>0.98139790976316299</v>
      </c>
      <c r="K283" s="4">
        <v>-1.31033E-3</v>
      </c>
      <c r="L283" s="66">
        <v>9.9999999999999995E-8</v>
      </c>
      <c r="M283" s="5">
        <v>0</v>
      </c>
      <c r="N283" s="5">
        <v>-199.3383</v>
      </c>
      <c r="O283" s="2">
        <v>1467372</v>
      </c>
    </row>
    <row r="284" spans="1:15" x14ac:dyDescent="0.25">
      <c r="A284" s="55" t="s">
        <v>15</v>
      </c>
      <c r="B284" s="55" t="s">
        <v>35</v>
      </c>
      <c r="C284" s="55" t="s">
        <v>17</v>
      </c>
      <c r="D284" s="55" t="s">
        <v>50</v>
      </c>
      <c r="G284" s="64"/>
      <c r="H284" s="2">
        <v>155000</v>
      </c>
      <c r="I284" s="2">
        <v>151729.73490000001</v>
      </c>
      <c r="J284" s="3">
        <v>0.97890151564725802</v>
      </c>
      <c r="K284" s="4">
        <v>5.24216E-3</v>
      </c>
      <c r="L284" s="66">
        <v>9.9999999999999995E-8</v>
      </c>
      <c r="M284" s="5">
        <v>0</v>
      </c>
      <c r="N284" s="5">
        <v>795.37610000000006</v>
      </c>
      <c r="O284" s="2">
        <v>1467372</v>
      </c>
    </row>
    <row r="285" spans="1:15" x14ac:dyDescent="0.25">
      <c r="A285" s="55" t="s">
        <v>15</v>
      </c>
      <c r="B285" s="55" t="s">
        <v>35</v>
      </c>
      <c r="C285" s="55" t="s">
        <v>17</v>
      </c>
      <c r="D285" s="55" t="s">
        <v>50</v>
      </c>
      <c r="G285" s="64"/>
      <c r="H285" s="2">
        <v>140000</v>
      </c>
      <c r="I285" s="2">
        <v>136670.48240000001</v>
      </c>
      <c r="J285" s="3">
        <v>0.97621773107756304</v>
      </c>
      <c r="K285" s="4">
        <v>5.24304E-3</v>
      </c>
      <c r="L285" s="66">
        <v>9.9999999999999995E-8</v>
      </c>
      <c r="M285" s="5">
        <v>0</v>
      </c>
      <c r="N285" s="5">
        <v>716.55580000000009</v>
      </c>
      <c r="O285" s="2">
        <v>1467372</v>
      </c>
    </row>
    <row r="286" spans="1:15" x14ac:dyDescent="0.25">
      <c r="A286" s="55" t="s">
        <v>15</v>
      </c>
      <c r="B286" s="55" t="s">
        <v>35</v>
      </c>
      <c r="C286" s="55" t="s">
        <v>17</v>
      </c>
      <c r="D286" s="55" t="s">
        <v>50</v>
      </c>
      <c r="G286" s="64"/>
      <c r="H286" s="2">
        <v>155000</v>
      </c>
      <c r="I286" s="2">
        <v>150921.0294</v>
      </c>
      <c r="J286" s="3">
        <v>0.97368406046213207</v>
      </c>
      <c r="K286" s="4">
        <v>5.2440100000000003E-3</v>
      </c>
      <c r="L286" s="66">
        <v>9.9999999999999995E-8</v>
      </c>
      <c r="M286" s="5">
        <v>0</v>
      </c>
      <c r="N286" s="5">
        <v>791.41570000000002</v>
      </c>
      <c r="O286" s="2">
        <v>1467372</v>
      </c>
    </row>
    <row r="287" spans="1:15" x14ac:dyDescent="0.25">
      <c r="A287" s="55" t="s">
        <v>15</v>
      </c>
      <c r="B287" s="55" t="s">
        <v>36</v>
      </c>
      <c r="C287" s="55" t="s">
        <v>17</v>
      </c>
      <c r="D287" s="55" t="s">
        <v>50</v>
      </c>
      <c r="E287" s="54">
        <v>37257</v>
      </c>
      <c r="F287" s="54">
        <v>37346</v>
      </c>
      <c r="G287" s="64">
        <v>-10000</v>
      </c>
      <c r="H287" s="2">
        <v>0</v>
      </c>
      <c r="I287" s="2">
        <v>0</v>
      </c>
      <c r="J287" s="3">
        <v>1</v>
      </c>
      <c r="K287" s="4">
        <v>-1.31128E-3</v>
      </c>
      <c r="L287" s="66">
        <v>9.9999999999999995E-8</v>
      </c>
      <c r="M287" s="5">
        <v>0</v>
      </c>
      <c r="N287" s="5">
        <v>406.52780000000001</v>
      </c>
      <c r="O287" s="2">
        <v>1467372</v>
      </c>
    </row>
    <row r="288" spans="1:15" x14ac:dyDescent="0.25">
      <c r="A288" s="55" t="s">
        <v>15</v>
      </c>
      <c r="B288" s="55" t="s">
        <v>36</v>
      </c>
      <c r="C288" s="55" t="s">
        <v>17</v>
      </c>
      <c r="D288" s="55" t="s">
        <v>50</v>
      </c>
      <c r="G288" s="64"/>
      <c r="H288" s="2">
        <v>-280000</v>
      </c>
      <c r="I288" s="2">
        <v>-279793.04590000003</v>
      </c>
      <c r="J288" s="3">
        <v>0.99926087808830699</v>
      </c>
      <c r="K288" s="4">
        <v>-1.31105E-3</v>
      </c>
      <c r="L288" s="66">
        <v>9.9999999999999995E-8</v>
      </c>
      <c r="M288" s="5">
        <v>0</v>
      </c>
      <c r="N288" s="5">
        <v>366.85169999999999</v>
      </c>
      <c r="O288" s="2">
        <v>1467372</v>
      </c>
    </row>
    <row r="289" spans="1:15" x14ac:dyDescent="0.25">
      <c r="A289" s="55" t="s">
        <v>15</v>
      </c>
      <c r="B289" s="55" t="s">
        <v>36</v>
      </c>
      <c r="C289" s="55" t="s">
        <v>17</v>
      </c>
      <c r="D289" s="55" t="s">
        <v>50</v>
      </c>
      <c r="G289" s="64"/>
      <c r="H289" s="2">
        <v>-310000</v>
      </c>
      <c r="I289" s="2">
        <v>-309356.11420000001</v>
      </c>
      <c r="J289" s="3">
        <v>0.99792294919033409</v>
      </c>
      <c r="K289" s="4">
        <v>-1.3106400000000001E-3</v>
      </c>
      <c r="L289" s="66">
        <v>9.9999999999999995E-8</v>
      </c>
      <c r="M289" s="5">
        <v>0</v>
      </c>
      <c r="N289" s="5">
        <v>405.48560000000003</v>
      </c>
      <c r="O289" s="2">
        <v>1467372</v>
      </c>
    </row>
    <row r="290" spans="1:15" x14ac:dyDescent="0.25">
      <c r="A290" s="55" t="s">
        <v>15</v>
      </c>
      <c r="B290" s="55" t="s">
        <v>36</v>
      </c>
      <c r="C290" s="55" t="s">
        <v>17</v>
      </c>
      <c r="D290" s="55" t="s">
        <v>50</v>
      </c>
      <c r="E290" s="54">
        <v>37347</v>
      </c>
      <c r="F290" s="54">
        <v>37560</v>
      </c>
      <c r="G290" s="64">
        <v>-10000</v>
      </c>
      <c r="H290" s="2">
        <v>-300000</v>
      </c>
      <c r="I290" s="2">
        <v>-298929.7121</v>
      </c>
      <c r="J290" s="3">
        <v>0.99643237360889403</v>
      </c>
      <c r="K290" s="4">
        <v>-1.3103800000000001E-3</v>
      </c>
      <c r="L290" s="66">
        <v>9.9999999999999995E-8</v>
      </c>
      <c r="M290" s="5">
        <v>0</v>
      </c>
      <c r="N290" s="5">
        <v>391.74270000000001</v>
      </c>
      <c r="O290" s="2">
        <v>1467372</v>
      </c>
    </row>
    <row r="291" spans="1:15" x14ac:dyDescent="0.25">
      <c r="A291" s="55" t="s">
        <v>15</v>
      </c>
      <c r="B291" s="55" t="s">
        <v>36</v>
      </c>
      <c r="C291" s="55" t="s">
        <v>17</v>
      </c>
      <c r="D291" s="55" t="s">
        <v>50</v>
      </c>
      <c r="G291" s="64"/>
      <c r="H291" s="2">
        <v>-310000</v>
      </c>
      <c r="I291" s="2">
        <v>-308436.47460000002</v>
      </c>
      <c r="J291" s="3">
        <v>0.99495636977611202</v>
      </c>
      <c r="K291" s="4">
        <v>-1.3101300000000001E-3</v>
      </c>
      <c r="L291" s="66">
        <v>9.9999999999999995E-8</v>
      </c>
      <c r="M291" s="5">
        <v>0</v>
      </c>
      <c r="N291" s="5">
        <v>404.12170000000003</v>
      </c>
      <c r="O291" s="2">
        <v>1467372</v>
      </c>
    </row>
    <row r="292" spans="1:15" x14ac:dyDescent="0.25">
      <c r="A292" s="55" t="s">
        <v>15</v>
      </c>
      <c r="B292" s="55" t="s">
        <v>36</v>
      </c>
      <c r="C292" s="55" t="s">
        <v>17</v>
      </c>
      <c r="D292" s="55" t="s">
        <v>50</v>
      </c>
      <c r="G292" s="64"/>
      <c r="H292" s="2">
        <v>-300000</v>
      </c>
      <c r="I292" s="2">
        <v>-297990.33730000001</v>
      </c>
      <c r="J292" s="3">
        <v>0.99330112444603202</v>
      </c>
      <c r="K292" s="4">
        <v>-1.3099699999999999E-3</v>
      </c>
      <c r="L292" s="66">
        <v>9.9999999999999995E-8</v>
      </c>
      <c r="M292" s="5">
        <v>0</v>
      </c>
      <c r="N292" s="5">
        <v>390.38730000000004</v>
      </c>
      <c r="O292" s="2">
        <v>1467372</v>
      </c>
    </row>
    <row r="293" spans="1:15" x14ac:dyDescent="0.25">
      <c r="A293" s="55" t="s">
        <v>15</v>
      </c>
      <c r="B293" s="55" t="s">
        <v>36</v>
      </c>
      <c r="C293" s="55" t="s">
        <v>17</v>
      </c>
      <c r="D293" s="55" t="s">
        <v>50</v>
      </c>
      <c r="G293" s="64"/>
      <c r="H293" s="2">
        <v>-310000</v>
      </c>
      <c r="I293" s="2">
        <v>-307402.08889999997</v>
      </c>
      <c r="J293" s="3">
        <v>0.99161964155204407</v>
      </c>
      <c r="K293" s="4">
        <v>-1.30988E-3</v>
      </c>
      <c r="L293" s="66">
        <v>9.9999999999999995E-8</v>
      </c>
      <c r="M293" s="5">
        <v>0</v>
      </c>
      <c r="N293" s="5">
        <v>402.69040000000001</v>
      </c>
      <c r="O293" s="2">
        <v>1467372</v>
      </c>
    </row>
    <row r="294" spans="1:15" x14ac:dyDescent="0.25">
      <c r="A294" s="55" t="s">
        <v>15</v>
      </c>
      <c r="B294" s="55" t="s">
        <v>36</v>
      </c>
      <c r="C294" s="55" t="s">
        <v>17</v>
      </c>
      <c r="D294" s="55" t="s">
        <v>50</v>
      </c>
      <c r="G294" s="64"/>
      <c r="H294" s="2">
        <v>-310000</v>
      </c>
      <c r="I294" s="2">
        <v>-306833.43089999998</v>
      </c>
      <c r="J294" s="3">
        <v>0.989785261008997</v>
      </c>
      <c r="K294" s="4">
        <v>-1.30985E-3</v>
      </c>
      <c r="L294" s="66">
        <v>9.9999999999999995E-8</v>
      </c>
      <c r="M294" s="5">
        <v>0</v>
      </c>
      <c r="N294" s="5">
        <v>401.93710000000004</v>
      </c>
      <c r="O294" s="2">
        <v>1467372</v>
      </c>
    </row>
    <row r="295" spans="1:15" x14ac:dyDescent="0.25">
      <c r="A295" s="55" t="s">
        <v>15</v>
      </c>
      <c r="B295" s="55" t="s">
        <v>36</v>
      </c>
      <c r="C295" s="55" t="s">
        <v>17</v>
      </c>
      <c r="D295" s="55" t="s">
        <v>50</v>
      </c>
      <c r="G295" s="64"/>
      <c r="H295" s="2">
        <v>-300000</v>
      </c>
      <c r="I295" s="2">
        <v>-296360.94870000001</v>
      </c>
      <c r="J295" s="3">
        <v>0.98786982904971998</v>
      </c>
      <c r="K295" s="4">
        <v>-1.3099000000000001E-3</v>
      </c>
      <c r="L295" s="66">
        <v>9.9999999999999995E-8</v>
      </c>
      <c r="M295" s="5">
        <v>0</v>
      </c>
      <c r="N295" s="5">
        <v>388.23259999999999</v>
      </c>
      <c r="O295" s="2">
        <v>1467372</v>
      </c>
    </row>
    <row r="296" spans="1:15" x14ac:dyDescent="0.25">
      <c r="A296" s="55" t="s">
        <v>15</v>
      </c>
      <c r="B296" s="55" t="s">
        <v>36</v>
      </c>
      <c r="C296" s="55" t="s">
        <v>17</v>
      </c>
      <c r="D296" s="55" t="s">
        <v>50</v>
      </c>
      <c r="G296" s="64"/>
      <c r="H296" s="2">
        <v>-310000</v>
      </c>
      <c r="I296" s="2">
        <v>-305624.51380000002</v>
      </c>
      <c r="J296" s="3">
        <v>0.98588552824538511</v>
      </c>
      <c r="K296" s="4">
        <v>-1.30999E-3</v>
      </c>
      <c r="L296" s="66">
        <v>9.9999999999999995E-8</v>
      </c>
      <c r="M296" s="5">
        <v>0</v>
      </c>
      <c r="N296" s="5">
        <v>400.39420000000001</v>
      </c>
      <c r="O296" s="2">
        <v>1467372</v>
      </c>
    </row>
    <row r="297" spans="1:15" x14ac:dyDescent="0.25">
      <c r="A297" s="55" t="s">
        <v>15</v>
      </c>
      <c r="B297" s="55" t="s">
        <v>36</v>
      </c>
      <c r="C297" s="55" t="s">
        <v>17</v>
      </c>
      <c r="D297" s="55" t="s">
        <v>50</v>
      </c>
      <c r="E297" s="54">
        <v>37561</v>
      </c>
      <c r="F297" s="54">
        <v>37621</v>
      </c>
      <c r="G297" s="64">
        <v>-10000</v>
      </c>
      <c r="H297" s="2">
        <v>-300000</v>
      </c>
      <c r="I297" s="2">
        <v>-295097.49690000003</v>
      </c>
      <c r="J297" s="3">
        <v>0.98365832293234989</v>
      </c>
      <c r="K297" s="4">
        <v>-1.3101300000000001E-3</v>
      </c>
      <c r="L297" s="66">
        <v>9.9999999999999995E-8</v>
      </c>
      <c r="M297" s="5">
        <v>0</v>
      </c>
      <c r="N297" s="5">
        <v>386.6454</v>
      </c>
      <c r="O297" s="2">
        <v>1467372</v>
      </c>
    </row>
    <row r="298" spans="1:15" x14ac:dyDescent="0.25">
      <c r="A298" s="55" t="s">
        <v>15</v>
      </c>
      <c r="B298" s="55" t="s">
        <v>36</v>
      </c>
      <c r="C298" s="55" t="s">
        <v>17</v>
      </c>
      <c r="D298" s="55" t="s">
        <v>50</v>
      </c>
      <c r="G298" s="64"/>
      <c r="H298" s="2">
        <v>-310000</v>
      </c>
      <c r="I298" s="2">
        <v>-304233.35200000001</v>
      </c>
      <c r="J298" s="3">
        <v>0.98139790976316299</v>
      </c>
      <c r="K298" s="4">
        <v>-1.31033E-3</v>
      </c>
      <c r="L298" s="66">
        <v>9.9999999999999995E-8</v>
      </c>
      <c r="M298" s="5">
        <v>0</v>
      </c>
      <c r="N298" s="5">
        <v>398.67650000000003</v>
      </c>
      <c r="O298" s="2">
        <v>1467372</v>
      </c>
    </row>
    <row r="299" spans="1:15" x14ac:dyDescent="0.25">
      <c r="A299" s="55" t="s">
        <v>15</v>
      </c>
      <c r="B299" s="55" t="s">
        <v>51</v>
      </c>
      <c r="C299" s="55" t="s">
        <v>17</v>
      </c>
      <c r="D299" s="55" t="s">
        <v>49</v>
      </c>
      <c r="E299" s="54">
        <v>37257</v>
      </c>
      <c r="F299" s="54">
        <v>37346</v>
      </c>
      <c r="G299" s="64">
        <v>18956.339757142858</v>
      </c>
      <c r="H299" s="2">
        <v>0</v>
      </c>
      <c r="I299" s="2">
        <v>0</v>
      </c>
      <c r="J299" s="3">
        <v>1</v>
      </c>
      <c r="K299" s="4">
        <v>-1.31128E-3</v>
      </c>
      <c r="L299" s="66">
        <v>7.0000000000000005E-8</v>
      </c>
      <c r="M299" s="5">
        <v>0</v>
      </c>
      <c r="N299" s="5">
        <v>-770.6078</v>
      </c>
      <c r="O299" s="2">
        <v>1467372</v>
      </c>
    </row>
    <row r="300" spans="1:15" x14ac:dyDescent="0.25">
      <c r="A300" s="55" t="s">
        <v>15</v>
      </c>
      <c r="B300" s="55" t="s">
        <v>51</v>
      </c>
      <c r="C300" s="55" t="s">
        <v>17</v>
      </c>
      <c r="D300" s="55" t="s">
        <v>49</v>
      </c>
      <c r="G300" s="64"/>
      <c r="H300" s="2">
        <v>530777.51320000004</v>
      </c>
      <c r="I300" s="2">
        <v>530385.20389999996</v>
      </c>
      <c r="J300" s="3">
        <v>0.99926087808830699</v>
      </c>
      <c r="K300" s="4">
        <v>-1.31105E-3</v>
      </c>
      <c r="L300" s="66">
        <v>7.0000000000000005E-8</v>
      </c>
      <c r="M300" s="5">
        <v>0</v>
      </c>
      <c r="N300" s="5">
        <v>-695.39820000000009</v>
      </c>
      <c r="O300" s="2">
        <v>1467372</v>
      </c>
    </row>
    <row r="301" spans="1:15" x14ac:dyDescent="0.25">
      <c r="A301" s="55" t="s">
        <v>15</v>
      </c>
      <c r="B301" s="55" t="s">
        <v>51</v>
      </c>
      <c r="C301" s="55" t="s">
        <v>17</v>
      </c>
      <c r="D301" s="55" t="s">
        <v>49</v>
      </c>
      <c r="G301" s="64"/>
      <c r="H301" s="2">
        <v>587646.53249999997</v>
      </c>
      <c r="I301" s="2">
        <v>586425.9608</v>
      </c>
      <c r="J301" s="3">
        <v>0.99792294919033409</v>
      </c>
      <c r="K301" s="4">
        <v>-1.3106400000000001E-3</v>
      </c>
      <c r="L301" s="66">
        <v>7.0000000000000005E-8</v>
      </c>
      <c r="M301" s="5">
        <v>0</v>
      </c>
      <c r="N301" s="5">
        <v>-768.63210000000004</v>
      </c>
      <c r="O301" s="2">
        <v>1467372</v>
      </c>
    </row>
    <row r="302" spans="1:15" x14ac:dyDescent="0.25">
      <c r="A302" s="55" t="s">
        <v>15</v>
      </c>
      <c r="B302" s="55" t="s">
        <v>52</v>
      </c>
      <c r="C302" s="55" t="s">
        <v>17</v>
      </c>
      <c r="D302" s="55" t="s">
        <v>49</v>
      </c>
      <c r="E302" s="54">
        <v>37257</v>
      </c>
      <c r="F302" s="54">
        <v>37346</v>
      </c>
      <c r="G302" s="64">
        <v>18956.339757142858</v>
      </c>
      <c r="H302" s="2">
        <v>0</v>
      </c>
      <c r="I302" s="2">
        <v>0</v>
      </c>
      <c r="J302" s="3">
        <v>1</v>
      </c>
      <c r="K302" s="4">
        <v>-1.31128E-3</v>
      </c>
      <c r="L302" s="66">
        <v>-3.2781999999999999E-4</v>
      </c>
      <c r="M302" s="5">
        <v>0</v>
      </c>
      <c r="N302" s="5">
        <v>-577.92690000000005</v>
      </c>
      <c r="O302" s="2">
        <v>1467372</v>
      </c>
    </row>
    <row r="303" spans="1:15" x14ac:dyDescent="0.25">
      <c r="A303" s="55" t="s">
        <v>15</v>
      </c>
      <c r="B303" s="55" t="s">
        <v>52</v>
      </c>
      <c r="C303" s="55" t="s">
        <v>17</v>
      </c>
      <c r="D303" s="55" t="s">
        <v>49</v>
      </c>
      <c r="G303" s="64"/>
      <c r="H303" s="2">
        <v>530777.51320000004</v>
      </c>
      <c r="I303" s="2">
        <v>530385.20389999996</v>
      </c>
      <c r="J303" s="3">
        <v>0.99926087808830699</v>
      </c>
      <c r="K303" s="4">
        <v>-1.31105E-3</v>
      </c>
      <c r="L303" s="66">
        <v>-3.2776000000000002E-4</v>
      </c>
      <c r="M303" s="5">
        <v>0</v>
      </c>
      <c r="N303" s="5">
        <v>-521.52260000000001</v>
      </c>
      <c r="O303" s="2">
        <v>1467372</v>
      </c>
    </row>
    <row r="304" spans="1:15" x14ac:dyDescent="0.25">
      <c r="A304" s="55" t="s">
        <v>15</v>
      </c>
      <c r="B304" s="55" t="s">
        <v>52</v>
      </c>
      <c r="C304" s="55" t="s">
        <v>17</v>
      </c>
      <c r="D304" s="55" t="s">
        <v>49</v>
      </c>
      <c r="G304" s="64"/>
      <c r="H304" s="2">
        <v>587646.53249999997</v>
      </c>
      <c r="I304" s="2">
        <v>586425.9608</v>
      </c>
      <c r="J304" s="3">
        <v>0.99792294919033409</v>
      </c>
      <c r="K304" s="4">
        <v>-1.3106400000000001E-3</v>
      </c>
      <c r="L304" s="66">
        <v>-3.2766000000000002E-4</v>
      </c>
      <c r="M304" s="5">
        <v>0</v>
      </c>
      <c r="N304" s="5">
        <v>-576.44529999999997</v>
      </c>
      <c r="O304" s="2">
        <v>1467372</v>
      </c>
    </row>
    <row r="305" spans="1:15" x14ac:dyDescent="0.25">
      <c r="A305" s="55" t="s">
        <v>15</v>
      </c>
      <c r="B305" s="55" t="s">
        <v>53</v>
      </c>
      <c r="C305" s="55" t="s">
        <v>17</v>
      </c>
      <c r="D305" s="55" t="s">
        <v>54</v>
      </c>
      <c r="E305" s="54">
        <v>37257</v>
      </c>
      <c r="F305" s="54">
        <v>37346</v>
      </c>
      <c r="G305" s="64">
        <v>5000</v>
      </c>
      <c r="H305" s="2">
        <v>0</v>
      </c>
      <c r="I305" s="2">
        <v>0</v>
      </c>
      <c r="J305" s="3">
        <v>1</v>
      </c>
      <c r="K305" s="4">
        <v>0.04</v>
      </c>
      <c r="L305" s="66">
        <v>3.7499999999999999E-2</v>
      </c>
      <c r="M305" s="5">
        <v>0</v>
      </c>
      <c r="N305" s="5">
        <v>387.5</v>
      </c>
      <c r="O305" s="2">
        <v>1467372</v>
      </c>
    </row>
    <row r="306" spans="1:15" x14ac:dyDescent="0.25">
      <c r="A306" s="55" t="s">
        <v>15</v>
      </c>
      <c r="B306" s="55" t="s">
        <v>53</v>
      </c>
      <c r="C306" s="55" t="s">
        <v>17</v>
      </c>
      <c r="D306" s="55" t="s">
        <v>54</v>
      </c>
      <c r="G306" s="64"/>
      <c r="H306" s="2">
        <v>140000</v>
      </c>
      <c r="I306" s="2">
        <v>139896.52290000001</v>
      </c>
      <c r="J306" s="3">
        <v>0.99926087808830699</v>
      </c>
      <c r="K306" s="4">
        <v>0.03</v>
      </c>
      <c r="L306" s="66">
        <v>3.7499999999999999E-2</v>
      </c>
      <c r="M306" s="5">
        <v>0</v>
      </c>
      <c r="N306" s="5">
        <v>-1049.2239</v>
      </c>
      <c r="O306" s="2">
        <v>1467372</v>
      </c>
    </row>
    <row r="307" spans="1:15" x14ac:dyDescent="0.25">
      <c r="A307" s="55" t="s">
        <v>15</v>
      </c>
      <c r="B307" s="55" t="s">
        <v>53</v>
      </c>
      <c r="C307" s="55" t="s">
        <v>17</v>
      </c>
      <c r="D307" s="55" t="s">
        <v>54</v>
      </c>
      <c r="G307" s="64"/>
      <c r="H307" s="2">
        <v>155000</v>
      </c>
      <c r="I307" s="2">
        <v>154678.05710000001</v>
      </c>
      <c r="J307" s="3">
        <v>0.99792294919033409</v>
      </c>
      <c r="K307" s="4">
        <v>1.4999999999999999E-2</v>
      </c>
      <c r="L307" s="66">
        <v>3.7499999999999999E-2</v>
      </c>
      <c r="M307" s="5">
        <v>0</v>
      </c>
      <c r="N307" s="5">
        <v>-3480.2563</v>
      </c>
      <c r="O307" s="2">
        <v>1467372</v>
      </c>
    </row>
    <row r="308" spans="1:15" x14ac:dyDescent="0.25">
      <c r="A308" s="55" t="s">
        <v>15</v>
      </c>
      <c r="B308" s="55" t="s">
        <v>37</v>
      </c>
      <c r="C308" s="55" t="s">
        <v>17</v>
      </c>
      <c r="D308" s="55" t="s">
        <v>49</v>
      </c>
      <c r="E308" s="54">
        <v>37257</v>
      </c>
      <c r="F308" s="54">
        <v>37346</v>
      </c>
      <c r="G308" s="64">
        <v>4739.0849392857144</v>
      </c>
      <c r="H308" s="2">
        <v>0</v>
      </c>
      <c r="I308" s="2">
        <v>0</v>
      </c>
      <c r="J308" s="3">
        <v>1</v>
      </c>
      <c r="K308" s="4">
        <v>-1.31128E-3</v>
      </c>
      <c r="L308" s="66">
        <v>7.0000000000000005E-8</v>
      </c>
      <c r="M308" s="5">
        <v>0</v>
      </c>
      <c r="N308" s="5">
        <v>-192.65190000000001</v>
      </c>
      <c r="O308" s="2">
        <v>1467372</v>
      </c>
    </row>
    <row r="309" spans="1:15" x14ac:dyDescent="0.25">
      <c r="A309" s="55" t="s">
        <v>15</v>
      </c>
      <c r="B309" s="55" t="s">
        <v>37</v>
      </c>
      <c r="C309" s="55" t="s">
        <v>17</v>
      </c>
      <c r="D309" s="55" t="s">
        <v>49</v>
      </c>
      <c r="G309" s="64"/>
      <c r="H309" s="2">
        <v>132694.37830000001</v>
      </c>
      <c r="I309" s="2">
        <v>132596.30100000001</v>
      </c>
      <c r="J309" s="3">
        <v>0.99926087808830699</v>
      </c>
      <c r="K309" s="4">
        <v>-1.31105E-3</v>
      </c>
      <c r="L309" s="66">
        <v>7.0000000000000005E-8</v>
      </c>
      <c r="M309" s="5">
        <v>0</v>
      </c>
      <c r="N309" s="5">
        <v>-173.84960000000001</v>
      </c>
      <c r="O309" s="2">
        <v>1467372</v>
      </c>
    </row>
    <row r="310" spans="1:15" x14ac:dyDescent="0.25">
      <c r="A310" s="55" t="s">
        <v>15</v>
      </c>
      <c r="B310" s="55" t="s">
        <v>37</v>
      </c>
      <c r="C310" s="55" t="s">
        <v>17</v>
      </c>
      <c r="D310" s="55" t="s">
        <v>49</v>
      </c>
      <c r="G310" s="64"/>
      <c r="H310" s="2">
        <v>146911.63310000001</v>
      </c>
      <c r="I310" s="2">
        <v>146606.4902</v>
      </c>
      <c r="J310" s="3">
        <v>0.99792294919033409</v>
      </c>
      <c r="K310" s="4">
        <v>-1.3106400000000001E-3</v>
      </c>
      <c r="L310" s="66">
        <v>7.0000000000000005E-8</v>
      </c>
      <c r="M310" s="5">
        <v>0</v>
      </c>
      <c r="N310" s="5">
        <v>-192.15800000000002</v>
      </c>
      <c r="O310" s="2">
        <v>1467372</v>
      </c>
    </row>
    <row r="311" spans="1:15" x14ac:dyDescent="0.25">
      <c r="A311" s="55" t="s">
        <v>15</v>
      </c>
      <c r="B311" s="55" t="s">
        <v>37</v>
      </c>
      <c r="C311" s="55" t="s">
        <v>17</v>
      </c>
      <c r="D311" s="55" t="s">
        <v>49</v>
      </c>
      <c r="E311" s="54">
        <v>37347</v>
      </c>
      <c r="F311" s="54">
        <v>37560</v>
      </c>
      <c r="G311" s="64">
        <v>4739.0849399999997</v>
      </c>
      <c r="H311" s="2">
        <v>142172.54819999999</v>
      </c>
      <c r="I311" s="2">
        <v>141665.3297</v>
      </c>
      <c r="J311" s="3">
        <v>0.99643237360889403</v>
      </c>
      <c r="K311" s="4">
        <v>-1.3103800000000001E-3</v>
      </c>
      <c r="L311" s="66">
        <v>7.0000000000000005E-8</v>
      </c>
      <c r="M311" s="5">
        <v>0</v>
      </c>
      <c r="N311" s="5">
        <v>-185.64530000000002</v>
      </c>
      <c r="O311" s="2">
        <v>1467372</v>
      </c>
    </row>
    <row r="312" spans="1:15" x14ac:dyDescent="0.25">
      <c r="A312" s="55" t="s">
        <v>15</v>
      </c>
      <c r="B312" s="55" t="s">
        <v>37</v>
      </c>
      <c r="C312" s="55" t="s">
        <v>17</v>
      </c>
      <c r="D312" s="55" t="s">
        <v>49</v>
      </c>
      <c r="G312" s="64"/>
      <c r="H312" s="2">
        <v>146911.63310000001</v>
      </c>
      <c r="I312" s="2">
        <v>146170.66519999999</v>
      </c>
      <c r="J312" s="3">
        <v>0.99495636977611202</v>
      </c>
      <c r="K312" s="4">
        <v>-1.3101300000000001E-3</v>
      </c>
      <c r="L312" s="66">
        <v>7.0000000000000005E-8</v>
      </c>
      <c r="M312" s="5">
        <v>0</v>
      </c>
      <c r="N312" s="5">
        <v>-191.51170000000002</v>
      </c>
      <c r="O312" s="2">
        <v>1467372</v>
      </c>
    </row>
    <row r="313" spans="1:15" x14ac:dyDescent="0.25">
      <c r="A313" s="55" t="s">
        <v>15</v>
      </c>
      <c r="B313" s="55" t="s">
        <v>37</v>
      </c>
      <c r="C313" s="55" t="s">
        <v>17</v>
      </c>
      <c r="D313" s="55" t="s">
        <v>49</v>
      </c>
      <c r="G313" s="64"/>
      <c r="H313" s="2">
        <v>142172.54819999999</v>
      </c>
      <c r="I313" s="2">
        <v>141220.152</v>
      </c>
      <c r="J313" s="3">
        <v>0.99330112444603202</v>
      </c>
      <c r="K313" s="4">
        <v>-1.3099699999999999E-3</v>
      </c>
      <c r="L313" s="66">
        <v>7.0000000000000005E-8</v>
      </c>
      <c r="M313" s="5">
        <v>0</v>
      </c>
      <c r="N313" s="5">
        <v>-185.00300000000001</v>
      </c>
      <c r="O313" s="2">
        <v>1467372</v>
      </c>
    </row>
    <row r="314" spans="1:15" x14ac:dyDescent="0.25">
      <c r="A314" s="55" t="s">
        <v>15</v>
      </c>
      <c r="B314" s="55" t="s">
        <v>37</v>
      </c>
      <c r="C314" s="55" t="s">
        <v>17</v>
      </c>
      <c r="D314" s="55" t="s">
        <v>49</v>
      </c>
      <c r="G314" s="64"/>
      <c r="H314" s="2">
        <v>146911.63310000001</v>
      </c>
      <c r="I314" s="2">
        <v>145680.46100000001</v>
      </c>
      <c r="J314" s="3">
        <v>0.99161964155204407</v>
      </c>
      <c r="K314" s="4">
        <v>-1.30988E-3</v>
      </c>
      <c r="L314" s="66">
        <v>7.0000000000000005E-8</v>
      </c>
      <c r="M314" s="5">
        <v>0</v>
      </c>
      <c r="N314" s="5">
        <v>-190.83340000000001</v>
      </c>
      <c r="O314" s="2">
        <v>1467372</v>
      </c>
    </row>
    <row r="315" spans="1:15" x14ac:dyDescent="0.25">
      <c r="A315" s="55" t="s">
        <v>15</v>
      </c>
      <c r="B315" s="55" t="s">
        <v>37</v>
      </c>
      <c r="C315" s="55" t="s">
        <v>17</v>
      </c>
      <c r="D315" s="55" t="s">
        <v>49</v>
      </c>
      <c r="G315" s="64"/>
      <c r="H315" s="2">
        <v>146911.63310000001</v>
      </c>
      <c r="I315" s="2">
        <v>145410.96909999999</v>
      </c>
      <c r="J315" s="3">
        <v>0.989785261008997</v>
      </c>
      <c r="K315" s="4">
        <v>-1.30985E-3</v>
      </c>
      <c r="L315" s="66">
        <v>7.0000000000000005E-8</v>
      </c>
      <c r="M315" s="5">
        <v>0</v>
      </c>
      <c r="N315" s="5">
        <v>-190.47640000000001</v>
      </c>
      <c r="O315" s="2">
        <v>1467372</v>
      </c>
    </row>
    <row r="316" spans="1:15" x14ac:dyDescent="0.25">
      <c r="A316" s="53" t="s">
        <v>15</v>
      </c>
      <c r="B316" s="53" t="s">
        <v>37</v>
      </c>
      <c r="C316" s="53" t="s">
        <v>17</v>
      </c>
      <c r="D316" s="53" t="s">
        <v>49</v>
      </c>
      <c r="G316" s="64"/>
      <c r="H316" s="2">
        <v>142172.54819999999</v>
      </c>
      <c r="I316" s="2">
        <v>140447.97089999999</v>
      </c>
      <c r="J316" s="3">
        <v>0.98786982904971998</v>
      </c>
      <c r="K316" s="4">
        <v>-1.3099000000000001E-3</v>
      </c>
      <c r="L316" s="66">
        <v>7.0000000000000005E-8</v>
      </c>
      <c r="M316" s="5">
        <v>0</v>
      </c>
      <c r="N316" s="5">
        <v>-183.9819</v>
      </c>
      <c r="O316" s="2">
        <v>1467372</v>
      </c>
    </row>
    <row r="317" spans="1:15" x14ac:dyDescent="0.25">
      <c r="A317" s="53" t="s">
        <v>15</v>
      </c>
      <c r="B317" s="53" t="s">
        <v>37</v>
      </c>
      <c r="C317" s="53" t="s">
        <v>17</v>
      </c>
      <c r="D317" s="53" t="s">
        <v>49</v>
      </c>
      <c r="G317" s="64"/>
      <c r="H317" s="2">
        <v>146911.63310000001</v>
      </c>
      <c r="I317" s="2">
        <v>144838.05300000001</v>
      </c>
      <c r="J317" s="3">
        <v>0.98588552824538511</v>
      </c>
      <c r="K317" s="4">
        <v>-1.30999E-3</v>
      </c>
      <c r="L317" s="66">
        <v>7.0000000000000005E-8</v>
      </c>
      <c r="M317" s="5">
        <v>0</v>
      </c>
      <c r="N317" s="5">
        <v>-189.74520000000001</v>
      </c>
      <c r="O317" s="2">
        <v>1467372</v>
      </c>
    </row>
    <row r="318" spans="1:15" x14ac:dyDescent="0.25">
      <c r="A318" s="53" t="s">
        <v>15</v>
      </c>
      <c r="B318" s="53" t="s">
        <v>38</v>
      </c>
      <c r="C318" s="53" t="s">
        <v>17</v>
      </c>
      <c r="D318" s="53" t="s">
        <v>55</v>
      </c>
      <c r="E318" s="54">
        <v>37257</v>
      </c>
      <c r="F318" s="54">
        <v>37346</v>
      </c>
      <c r="G318" s="64">
        <v>9478.1698785714289</v>
      </c>
      <c r="H318" s="2">
        <v>0</v>
      </c>
      <c r="I318" s="2">
        <v>0</v>
      </c>
      <c r="J318" s="3">
        <v>1</v>
      </c>
      <c r="K318" s="4">
        <v>0</v>
      </c>
      <c r="L318" s="66">
        <v>7.0000000000000005E-8</v>
      </c>
      <c r="M318" s="5">
        <v>0</v>
      </c>
      <c r="N318" s="5">
        <v>-1.9300000000000001E-2</v>
      </c>
      <c r="O318" s="2">
        <v>1467372</v>
      </c>
    </row>
    <row r="319" spans="1:15" x14ac:dyDescent="0.25">
      <c r="A319" s="53" t="s">
        <v>15</v>
      </c>
      <c r="B319" s="53" t="s">
        <v>38</v>
      </c>
      <c r="C319" s="53" t="s">
        <v>17</v>
      </c>
      <c r="D319" s="53" t="s">
        <v>55</v>
      </c>
      <c r="G319" s="64"/>
      <c r="H319" s="2">
        <v>265388.75660000002</v>
      </c>
      <c r="I319" s="2">
        <v>265192.60200000001</v>
      </c>
      <c r="J319" s="3">
        <v>0.99926087808830699</v>
      </c>
      <c r="K319" s="4">
        <v>0</v>
      </c>
      <c r="L319" s="66">
        <v>7.0000000000000005E-8</v>
      </c>
      <c r="M319" s="5">
        <v>0</v>
      </c>
      <c r="N319" s="5">
        <v>-1.7400000000000002E-2</v>
      </c>
      <c r="O319" s="2">
        <v>1467372</v>
      </c>
    </row>
    <row r="320" spans="1:15" x14ac:dyDescent="0.25">
      <c r="A320" s="53" t="s">
        <v>15</v>
      </c>
      <c r="B320" s="53" t="s">
        <v>38</v>
      </c>
      <c r="C320" s="53" t="s">
        <v>17</v>
      </c>
      <c r="D320" s="53" t="s">
        <v>55</v>
      </c>
      <c r="G320" s="64"/>
      <c r="H320" s="2">
        <v>293823.26630000002</v>
      </c>
      <c r="I320" s="2">
        <v>293212.9804</v>
      </c>
      <c r="J320" s="3">
        <v>0.99792294919033409</v>
      </c>
      <c r="K320" s="4">
        <v>0</v>
      </c>
      <c r="L320" s="66">
        <v>7.0000000000000005E-8</v>
      </c>
      <c r="M320" s="5">
        <v>0</v>
      </c>
      <c r="N320" s="5">
        <v>-1.9200000000000002E-2</v>
      </c>
      <c r="O320" s="2">
        <v>1467372</v>
      </c>
    </row>
    <row r="321" spans="1:15" x14ac:dyDescent="0.25">
      <c r="A321" s="53" t="s">
        <v>15</v>
      </c>
      <c r="B321" s="53" t="s">
        <v>41</v>
      </c>
      <c r="C321" s="53" t="s">
        <v>17</v>
      </c>
      <c r="D321" s="53" t="s">
        <v>55</v>
      </c>
      <c r="E321" s="54">
        <v>37347</v>
      </c>
      <c r="F321" s="54">
        <v>37560</v>
      </c>
      <c r="G321" s="64">
        <v>4739.0849399999997</v>
      </c>
      <c r="H321" s="2">
        <v>142172.54819999999</v>
      </c>
      <c r="I321" s="2">
        <v>141665.3297</v>
      </c>
      <c r="J321" s="3">
        <v>0.99643237360889403</v>
      </c>
      <c r="K321" s="4">
        <v>0</v>
      </c>
      <c r="L321" s="66">
        <v>7.0000000000000005E-8</v>
      </c>
      <c r="M321" s="5">
        <v>0</v>
      </c>
      <c r="N321" s="5">
        <v>-9.300000000000001E-3</v>
      </c>
      <c r="O321" s="2">
        <v>1467372</v>
      </c>
    </row>
    <row r="322" spans="1:15" x14ac:dyDescent="0.25">
      <c r="A322" s="53" t="s">
        <v>15</v>
      </c>
      <c r="B322" s="53" t="s">
        <v>41</v>
      </c>
      <c r="C322" s="53" t="s">
        <v>17</v>
      </c>
      <c r="D322" s="53" t="s">
        <v>55</v>
      </c>
      <c r="G322" s="64"/>
      <c r="H322" s="2">
        <v>146911.63310000001</v>
      </c>
      <c r="I322" s="2">
        <v>146170.66519999999</v>
      </c>
      <c r="J322" s="3">
        <v>0.99495636977611202</v>
      </c>
      <c r="K322" s="4">
        <v>0</v>
      </c>
      <c r="L322" s="66">
        <v>7.0000000000000005E-8</v>
      </c>
      <c r="M322" s="5">
        <v>0</v>
      </c>
      <c r="N322" s="5">
        <v>-9.6000000000000009E-3</v>
      </c>
      <c r="O322" s="2">
        <v>1467372</v>
      </c>
    </row>
    <row r="323" spans="1:15" x14ac:dyDescent="0.25">
      <c r="A323" s="53" t="s">
        <v>15</v>
      </c>
      <c r="B323" s="53" t="s">
        <v>41</v>
      </c>
      <c r="C323" s="53" t="s">
        <v>17</v>
      </c>
      <c r="D323" s="53" t="s">
        <v>55</v>
      </c>
      <c r="G323" s="64"/>
      <c r="H323" s="2">
        <v>142172.54819999999</v>
      </c>
      <c r="I323" s="2">
        <v>141220.152</v>
      </c>
      <c r="J323" s="3">
        <v>0.99330112444603202</v>
      </c>
      <c r="K323" s="4">
        <v>0</v>
      </c>
      <c r="L323" s="66">
        <v>7.0000000000000005E-8</v>
      </c>
      <c r="M323" s="5">
        <v>0</v>
      </c>
      <c r="N323" s="5">
        <v>-9.1999999999999998E-3</v>
      </c>
      <c r="O323" s="2">
        <v>1467372</v>
      </c>
    </row>
    <row r="324" spans="1:15" x14ac:dyDescent="0.25">
      <c r="A324" s="53" t="s">
        <v>15</v>
      </c>
      <c r="B324" s="53" t="s">
        <v>41</v>
      </c>
      <c r="C324" s="53" t="s">
        <v>17</v>
      </c>
      <c r="D324" s="53" t="s">
        <v>55</v>
      </c>
      <c r="G324" s="64"/>
      <c r="H324" s="2">
        <v>146911.63310000001</v>
      </c>
      <c r="I324" s="2">
        <v>145680.46100000001</v>
      </c>
      <c r="J324" s="3">
        <v>0.99161964155204407</v>
      </c>
      <c r="K324" s="4">
        <v>0</v>
      </c>
      <c r="L324" s="66">
        <v>7.0000000000000005E-8</v>
      </c>
      <c r="M324" s="5">
        <v>0</v>
      </c>
      <c r="N324" s="5">
        <v>-9.4999999999999998E-3</v>
      </c>
      <c r="O324" s="2">
        <v>1467372</v>
      </c>
    </row>
    <row r="325" spans="1:15" x14ac:dyDescent="0.25">
      <c r="A325" s="53" t="s">
        <v>15</v>
      </c>
      <c r="B325" s="53" t="s">
        <v>41</v>
      </c>
      <c r="C325" s="53" t="s">
        <v>17</v>
      </c>
      <c r="D325" s="53" t="s">
        <v>55</v>
      </c>
      <c r="G325" s="64"/>
      <c r="H325" s="2">
        <v>146911.63310000001</v>
      </c>
      <c r="I325" s="2">
        <v>145410.96909999999</v>
      </c>
      <c r="J325" s="3">
        <v>0.989785261008997</v>
      </c>
      <c r="K325" s="4">
        <v>0</v>
      </c>
      <c r="L325" s="66">
        <v>7.0000000000000005E-8</v>
      </c>
      <c r="M325" s="5">
        <v>0</v>
      </c>
      <c r="N325" s="5">
        <v>-9.4999999999999998E-3</v>
      </c>
      <c r="O325" s="2">
        <v>1467372</v>
      </c>
    </row>
    <row r="326" spans="1:15" x14ac:dyDescent="0.25">
      <c r="A326" s="53" t="s">
        <v>15</v>
      </c>
      <c r="B326" s="53" t="s">
        <v>41</v>
      </c>
      <c r="C326" s="53" t="s">
        <v>17</v>
      </c>
      <c r="D326" s="53" t="s">
        <v>55</v>
      </c>
      <c r="G326" s="64"/>
      <c r="H326" s="2">
        <v>142172.54819999999</v>
      </c>
      <c r="I326" s="2">
        <v>140447.97089999999</v>
      </c>
      <c r="J326" s="3">
        <v>0.98786982904971998</v>
      </c>
      <c r="K326" s="4">
        <v>0</v>
      </c>
      <c r="L326" s="66">
        <v>7.0000000000000005E-8</v>
      </c>
      <c r="M326" s="5">
        <v>0</v>
      </c>
      <c r="N326" s="5">
        <v>-9.1999999999999998E-3</v>
      </c>
      <c r="O326" s="2">
        <v>1467372</v>
      </c>
    </row>
    <row r="327" spans="1:15" x14ac:dyDescent="0.25">
      <c r="A327" s="53" t="s">
        <v>15</v>
      </c>
      <c r="B327" s="53" t="s">
        <v>41</v>
      </c>
      <c r="C327" s="53" t="s">
        <v>17</v>
      </c>
      <c r="D327" s="53" t="s">
        <v>55</v>
      </c>
      <c r="G327" s="64"/>
      <c r="H327" s="2">
        <v>146911.63310000001</v>
      </c>
      <c r="I327" s="2">
        <v>144838.05300000001</v>
      </c>
      <c r="J327" s="3">
        <v>0.98588552824538511</v>
      </c>
      <c r="K327" s="4">
        <v>0</v>
      </c>
      <c r="L327" s="66">
        <v>7.0000000000000005E-8</v>
      </c>
      <c r="M327" s="5">
        <v>0</v>
      </c>
      <c r="N327" s="5">
        <v>-9.4999999999999998E-3</v>
      </c>
      <c r="O327" s="2">
        <v>1467372</v>
      </c>
    </row>
    <row r="328" spans="1:15" x14ac:dyDescent="0.25">
      <c r="A328" s="53" t="s">
        <v>15</v>
      </c>
      <c r="B328" s="53" t="s">
        <v>43</v>
      </c>
      <c r="C328" s="53" t="s">
        <v>17</v>
      </c>
      <c r="D328" s="53" t="s">
        <v>55</v>
      </c>
      <c r="E328" s="54">
        <v>37347</v>
      </c>
      <c r="F328" s="54">
        <v>37560</v>
      </c>
      <c r="G328" s="64">
        <v>4739.0849399999997</v>
      </c>
      <c r="H328" s="2">
        <v>142172.54819999999</v>
      </c>
      <c r="I328" s="2">
        <v>141665.3297</v>
      </c>
      <c r="J328" s="3">
        <v>0.99643237360889403</v>
      </c>
      <c r="K328" s="4">
        <v>0</v>
      </c>
      <c r="L328" s="66">
        <v>7.0000000000000005E-8</v>
      </c>
      <c r="M328" s="5">
        <v>0</v>
      </c>
      <c r="N328" s="5">
        <v>-9.300000000000001E-3</v>
      </c>
      <c r="O328" s="2">
        <v>1467372</v>
      </c>
    </row>
    <row r="329" spans="1:15" x14ac:dyDescent="0.25">
      <c r="A329" s="53" t="s">
        <v>15</v>
      </c>
      <c r="B329" s="53" t="s">
        <v>43</v>
      </c>
      <c r="C329" s="53" t="s">
        <v>17</v>
      </c>
      <c r="D329" s="53" t="s">
        <v>55</v>
      </c>
      <c r="G329" s="64"/>
      <c r="H329" s="2">
        <v>146911.63310000001</v>
      </c>
      <c r="I329" s="2">
        <v>146170.66519999999</v>
      </c>
      <c r="J329" s="3">
        <v>0.99495636977611202</v>
      </c>
      <c r="K329" s="4">
        <v>0</v>
      </c>
      <c r="L329" s="66">
        <v>7.0000000000000005E-8</v>
      </c>
      <c r="M329" s="5">
        <v>0</v>
      </c>
      <c r="N329" s="5">
        <v>-9.6000000000000009E-3</v>
      </c>
      <c r="O329" s="2">
        <v>1467372</v>
      </c>
    </row>
    <row r="330" spans="1:15" x14ac:dyDescent="0.25">
      <c r="A330" s="53" t="s">
        <v>15</v>
      </c>
      <c r="B330" s="53" t="s">
        <v>43</v>
      </c>
      <c r="C330" s="53" t="s">
        <v>17</v>
      </c>
      <c r="D330" s="53" t="s">
        <v>55</v>
      </c>
      <c r="G330" s="64"/>
      <c r="H330" s="2">
        <v>142172.54819999999</v>
      </c>
      <c r="I330" s="2">
        <v>141220.152</v>
      </c>
      <c r="J330" s="3">
        <v>0.99330112444603202</v>
      </c>
      <c r="K330" s="4">
        <v>0</v>
      </c>
      <c r="L330" s="66">
        <v>7.0000000000000005E-8</v>
      </c>
      <c r="M330" s="5">
        <v>0</v>
      </c>
      <c r="N330" s="5">
        <v>-9.1999999999999998E-3</v>
      </c>
      <c r="O330" s="2">
        <v>1467372</v>
      </c>
    </row>
    <row r="331" spans="1:15" x14ac:dyDescent="0.25">
      <c r="A331" s="53" t="s">
        <v>15</v>
      </c>
      <c r="B331" s="53" t="s">
        <v>43</v>
      </c>
      <c r="C331" s="53" t="s">
        <v>17</v>
      </c>
      <c r="D331" s="53" t="s">
        <v>55</v>
      </c>
      <c r="G331" s="64"/>
      <c r="H331" s="2">
        <v>146911.63310000001</v>
      </c>
      <c r="I331" s="2">
        <v>145680.46100000001</v>
      </c>
      <c r="J331" s="3">
        <v>0.99161964155204407</v>
      </c>
      <c r="K331" s="4">
        <v>0</v>
      </c>
      <c r="L331" s="66">
        <v>7.0000000000000005E-8</v>
      </c>
      <c r="M331" s="5">
        <v>0</v>
      </c>
      <c r="N331" s="5">
        <v>-9.4999999999999998E-3</v>
      </c>
      <c r="O331" s="2">
        <v>1467372</v>
      </c>
    </row>
    <row r="332" spans="1:15" x14ac:dyDescent="0.25">
      <c r="A332" s="53" t="s">
        <v>15</v>
      </c>
      <c r="B332" s="53" t="s">
        <v>43</v>
      </c>
      <c r="C332" s="53" t="s">
        <v>17</v>
      </c>
      <c r="D332" s="53" t="s">
        <v>55</v>
      </c>
      <c r="G332" s="64"/>
      <c r="H332" s="2">
        <v>146911.63310000001</v>
      </c>
      <c r="I332" s="2">
        <v>145410.96909999999</v>
      </c>
      <c r="J332" s="3">
        <v>0.989785261008997</v>
      </c>
      <c r="K332" s="4">
        <v>0</v>
      </c>
      <c r="L332" s="66">
        <v>7.0000000000000005E-8</v>
      </c>
      <c r="M332" s="5">
        <v>0</v>
      </c>
      <c r="N332" s="5">
        <v>-9.4999999999999998E-3</v>
      </c>
      <c r="O332" s="2">
        <v>1467372</v>
      </c>
    </row>
    <row r="333" spans="1:15" x14ac:dyDescent="0.25">
      <c r="A333" s="53" t="s">
        <v>15</v>
      </c>
      <c r="B333" s="53" t="s">
        <v>43</v>
      </c>
      <c r="C333" s="53" t="s">
        <v>17</v>
      </c>
      <c r="D333" s="53" t="s">
        <v>55</v>
      </c>
      <c r="G333" s="64"/>
      <c r="H333" s="2">
        <v>142172.54819999999</v>
      </c>
      <c r="I333" s="2">
        <v>140447.97089999999</v>
      </c>
      <c r="J333" s="3">
        <v>0.98786982904971998</v>
      </c>
      <c r="K333" s="4">
        <v>0</v>
      </c>
      <c r="L333" s="66">
        <v>7.0000000000000005E-8</v>
      </c>
      <c r="M333" s="5">
        <v>0</v>
      </c>
      <c r="N333" s="5">
        <v>-9.1999999999999998E-3</v>
      </c>
      <c r="O333" s="2">
        <v>1467372</v>
      </c>
    </row>
    <row r="334" spans="1:15" x14ac:dyDescent="0.25">
      <c r="A334" s="53" t="s">
        <v>15</v>
      </c>
      <c r="B334" s="53" t="s">
        <v>43</v>
      </c>
      <c r="C334" s="53" t="s">
        <v>17</v>
      </c>
      <c r="D334" s="53" t="s">
        <v>55</v>
      </c>
      <c r="G334" s="64"/>
      <c r="H334" s="2">
        <v>146911.63310000001</v>
      </c>
      <c r="I334" s="2">
        <v>144838.05300000001</v>
      </c>
      <c r="J334" s="3">
        <v>0.98588552824538511</v>
      </c>
      <c r="K334" s="4">
        <v>0</v>
      </c>
      <c r="L334" s="66">
        <v>7.0000000000000005E-8</v>
      </c>
      <c r="M334" s="5">
        <v>0</v>
      </c>
      <c r="N334" s="5">
        <v>-9.4999999999999998E-3</v>
      </c>
      <c r="O334" s="2">
        <v>1467372</v>
      </c>
    </row>
    <row r="335" spans="1:15" x14ac:dyDescent="0.25">
      <c r="A335" s="58" t="s">
        <v>15</v>
      </c>
      <c r="B335" s="58" t="s">
        <v>45</v>
      </c>
      <c r="C335" s="58" t="s">
        <v>17</v>
      </c>
      <c r="D335" s="58" t="s">
        <v>49</v>
      </c>
      <c r="E335" s="59">
        <v>37257</v>
      </c>
      <c r="F335" s="59">
        <v>37287</v>
      </c>
      <c r="G335" s="65"/>
      <c r="H335" s="46">
        <v>0</v>
      </c>
      <c r="I335" s="46">
        <v>0</v>
      </c>
      <c r="J335" s="47">
        <v>1</v>
      </c>
      <c r="K335" s="48">
        <v>-1.31128E-3</v>
      </c>
      <c r="L335" s="67">
        <v>7.0000000000000005E-8</v>
      </c>
      <c r="M335" s="49">
        <v>0</v>
      </c>
      <c r="N335" s="49">
        <v>-115.5912</v>
      </c>
      <c r="O335" s="46">
        <v>1467372</v>
      </c>
    </row>
    <row r="336" spans="1:15" x14ac:dyDescent="0.25">
      <c r="A336" s="53" t="s">
        <v>15</v>
      </c>
      <c r="B336" s="53" t="s">
        <v>46</v>
      </c>
      <c r="C336" s="53" t="s">
        <v>17</v>
      </c>
      <c r="D336" s="53" t="s">
        <v>49</v>
      </c>
      <c r="E336" s="54">
        <v>37257</v>
      </c>
      <c r="F336" s="54">
        <v>37346</v>
      </c>
      <c r="G336" s="64">
        <v>4739.0849392857144</v>
      </c>
      <c r="H336" s="2">
        <v>0</v>
      </c>
      <c r="I336" s="2">
        <v>0</v>
      </c>
      <c r="J336" s="3">
        <v>1</v>
      </c>
      <c r="K336" s="4">
        <v>-1.31128E-3</v>
      </c>
      <c r="L336" s="66">
        <v>7.0000000000000005E-8</v>
      </c>
      <c r="M336" s="5">
        <v>0</v>
      </c>
      <c r="N336" s="5">
        <v>-192.65190000000001</v>
      </c>
      <c r="O336" s="2">
        <v>1467372</v>
      </c>
    </row>
    <row r="337" spans="1:15" x14ac:dyDescent="0.25">
      <c r="A337" s="53" t="s">
        <v>15</v>
      </c>
      <c r="B337" s="53" t="s">
        <v>46</v>
      </c>
      <c r="C337" s="53" t="s">
        <v>17</v>
      </c>
      <c r="D337" s="53" t="s">
        <v>49</v>
      </c>
      <c r="G337" s="64"/>
      <c r="H337" s="2">
        <v>132694.37830000001</v>
      </c>
      <c r="I337" s="2">
        <v>132596.30100000001</v>
      </c>
      <c r="J337" s="3">
        <v>0.99926087808830699</v>
      </c>
      <c r="K337" s="4">
        <v>-1.31105E-3</v>
      </c>
      <c r="L337" s="66">
        <v>7.0000000000000005E-8</v>
      </c>
      <c r="M337" s="5">
        <v>0</v>
      </c>
      <c r="N337" s="5">
        <v>-173.84960000000001</v>
      </c>
      <c r="O337" s="2">
        <v>1467372</v>
      </c>
    </row>
    <row r="338" spans="1:15" x14ac:dyDescent="0.25">
      <c r="A338" s="53" t="s">
        <v>15</v>
      </c>
      <c r="B338" s="53" t="s">
        <v>46</v>
      </c>
      <c r="C338" s="53" t="s">
        <v>17</v>
      </c>
      <c r="D338" s="53" t="s">
        <v>49</v>
      </c>
      <c r="G338" s="64"/>
      <c r="H338" s="2">
        <v>146911.63310000001</v>
      </c>
      <c r="I338" s="2">
        <v>146606.4902</v>
      </c>
      <c r="J338" s="3">
        <v>0.99792294919033409</v>
      </c>
      <c r="K338" s="4">
        <v>-1.3106400000000001E-3</v>
      </c>
      <c r="L338" s="66">
        <v>7.0000000000000005E-8</v>
      </c>
      <c r="M338" s="5">
        <v>0</v>
      </c>
      <c r="N338" s="5">
        <v>-192.15800000000002</v>
      </c>
      <c r="O338" s="2">
        <v>1467372</v>
      </c>
    </row>
    <row r="339" spans="1:15" x14ac:dyDescent="0.25">
      <c r="A339" s="53" t="s">
        <v>15</v>
      </c>
      <c r="B339" s="53" t="s">
        <v>47</v>
      </c>
      <c r="C339" s="53" t="s">
        <v>17</v>
      </c>
      <c r="D339" s="53" t="s">
        <v>55</v>
      </c>
      <c r="E339" s="54">
        <v>37257</v>
      </c>
      <c r="F339" s="54">
        <v>37346</v>
      </c>
      <c r="G339" s="64">
        <v>1895.6339750000002</v>
      </c>
      <c r="H339" s="2">
        <v>0</v>
      </c>
      <c r="I339" s="2">
        <v>0</v>
      </c>
      <c r="J339" s="3">
        <v>1</v>
      </c>
      <c r="K339" s="4">
        <v>0</v>
      </c>
      <c r="L339" s="66">
        <v>7.0000000000000005E-8</v>
      </c>
      <c r="M339" s="5">
        <v>0</v>
      </c>
      <c r="N339" s="5">
        <v>-3.9000000000000003E-3</v>
      </c>
      <c r="O339" s="2">
        <v>1467372</v>
      </c>
    </row>
    <row r="340" spans="1:15" x14ac:dyDescent="0.25">
      <c r="A340" s="53" t="s">
        <v>15</v>
      </c>
      <c r="B340" s="53" t="s">
        <v>47</v>
      </c>
      <c r="C340" s="53" t="s">
        <v>17</v>
      </c>
      <c r="D340" s="53" t="s">
        <v>55</v>
      </c>
      <c r="G340" s="64"/>
      <c r="H340" s="2">
        <v>53077.751300000004</v>
      </c>
      <c r="I340" s="2">
        <v>53038.520400000001</v>
      </c>
      <c r="J340" s="3">
        <v>0.99926087808830699</v>
      </c>
      <c r="K340" s="4">
        <v>0</v>
      </c>
      <c r="L340" s="66">
        <v>7.0000000000000005E-8</v>
      </c>
      <c r="M340" s="5">
        <v>0</v>
      </c>
      <c r="N340" s="5">
        <v>-3.5000000000000001E-3</v>
      </c>
      <c r="O340" s="2">
        <v>1467372</v>
      </c>
    </row>
    <row r="341" spans="1:15" x14ac:dyDescent="0.25">
      <c r="A341" s="53" t="s">
        <v>15</v>
      </c>
      <c r="B341" s="53" t="s">
        <v>47</v>
      </c>
      <c r="C341" s="53" t="s">
        <v>17</v>
      </c>
      <c r="D341" s="53" t="s">
        <v>55</v>
      </c>
      <c r="G341" s="64"/>
      <c r="H341" s="2">
        <v>58764.653299999998</v>
      </c>
      <c r="I341" s="2">
        <v>58642.596100000002</v>
      </c>
      <c r="J341" s="3">
        <v>0.99792294919033409</v>
      </c>
      <c r="K341" s="4">
        <v>0</v>
      </c>
      <c r="L341" s="66">
        <v>7.0000000000000005E-8</v>
      </c>
      <c r="M341" s="5">
        <v>0</v>
      </c>
      <c r="N341" s="5">
        <v>-3.8E-3</v>
      </c>
      <c r="O341" s="2">
        <v>1467372</v>
      </c>
    </row>
    <row r="2780" spans="11:11" x14ac:dyDescent="0.25">
      <c r="K2780" s="48"/>
    </row>
    <row r="2781" spans="11:11" x14ac:dyDescent="0.25">
      <c r="K2781" s="48"/>
    </row>
    <row r="2782" spans="11:11" x14ac:dyDescent="0.25">
      <c r="K2782" s="48"/>
    </row>
    <row r="4022" spans="1:19" s="29" customFormat="1" x14ac:dyDescent="0.25">
      <c r="A4022" s="56"/>
      <c r="B4022" s="56"/>
      <c r="C4022" s="56"/>
      <c r="D4022" s="56"/>
      <c r="E4022" s="57"/>
      <c r="F4022" s="57"/>
      <c r="G4022" s="24"/>
      <c r="H4022" s="25"/>
      <c r="I4022" s="25"/>
      <c r="J4022" s="26"/>
      <c r="K4022" s="27"/>
      <c r="L4022" s="27"/>
      <c r="M4022" s="28"/>
      <c r="N4022" s="28"/>
      <c r="O4022" s="25"/>
      <c r="P4022" s="25"/>
      <c r="R4022" s="30"/>
      <c r="S4022" s="30"/>
    </row>
    <row r="4023" spans="1:19" s="29" customFormat="1" x14ac:dyDescent="0.25">
      <c r="A4023" s="56"/>
      <c r="B4023" s="56"/>
      <c r="C4023" s="56"/>
      <c r="D4023" s="56"/>
      <c r="E4023" s="57"/>
      <c r="F4023" s="57"/>
      <c r="G4023" s="24"/>
      <c r="H4023" s="25"/>
      <c r="I4023" s="25"/>
      <c r="J4023" s="26"/>
      <c r="K4023" s="27"/>
      <c r="L4023" s="27"/>
      <c r="M4023" s="28"/>
      <c r="N4023" s="28"/>
      <c r="O4023" s="25"/>
      <c r="P4023" s="25"/>
      <c r="R4023" s="30"/>
      <c r="S4023" s="30"/>
    </row>
    <row r="4024" spans="1:19" s="29" customFormat="1" x14ac:dyDescent="0.25">
      <c r="A4024" s="56"/>
      <c r="B4024" s="56"/>
      <c r="C4024" s="56"/>
      <c r="D4024" s="56"/>
      <c r="E4024" s="57"/>
      <c r="F4024" s="57"/>
      <c r="G4024" s="24"/>
      <c r="H4024" s="25"/>
      <c r="I4024" s="25"/>
      <c r="J4024" s="26"/>
      <c r="K4024" s="27"/>
      <c r="L4024" s="27"/>
      <c r="M4024" s="28"/>
      <c r="N4024" s="28"/>
      <c r="O4024" s="25"/>
      <c r="P4024" s="25"/>
      <c r="R4024" s="30"/>
      <c r="S4024" s="30"/>
    </row>
    <row r="4025" spans="1:19" s="29" customFormat="1" x14ac:dyDescent="0.25">
      <c r="A4025" s="56"/>
      <c r="B4025" s="56"/>
      <c r="C4025" s="56"/>
      <c r="D4025" s="56"/>
      <c r="E4025" s="57"/>
      <c r="F4025" s="57"/>
      <c r="G4025" s="24"/>
      <c r="H4025" s="25"/>
      <c r="I4025" s="25"/>
      <c r="J4025" s="26"/>
      <c r="K4025" s="27"/>
      <c r="L4025" s="27"/>
      <c r="M4025" s="28"/>
      <c r="N4025" s="28"/>
      <c r="O4025" s="25"/>
      <c r="P4025" s="25"/>
      <c r="R4025" s="30"/>
      <c r="S4025" s="30"/>
    </row>
    <row r="4026" spans="1:19" s="29" customFormat="1" x14ac:dyDescent="0.25">
      <c r="A4026" s="56"/>
      <c r="B4026" s="56"/>
      <c r="C4026" s="56"/>
      <c r="D4026" s="56"/>
      <c r="E4026" s="57"/>
      <c r="F4026" s="57"/>
      <c r="G4026" s="24"/>
      <c r="H4026" s="25"/>
      <c r="I4026" s="25"/>
      <c r="J4026" s="26"/>
      <c r="K4026" s="27"/>
      <c r="L4026" s="27"/>
      <c r="M4026" s="28"/>
      <c r="N4026" s="28"/>
      <c r="O4026" s="25"/>
      <c r="P4026" s="25"/>
      <c r="R4026" s="30"/>
      <c r="S4026" s="30"/>
    </row>
    <row r="4027" spans="1:19" s="29" customFormat="1" x14ac:dyDescent="0.25">
      <c r="A4027" s="56"/>
      <c r="B4027" s="56"/>
      <c r="C4027" s="56"/>
      <c r="D4027" s="56"/>
      <c r="E4027" s="57"/>
      <c r="F4027" s="57"/>
      <c r="G4027" s="24"/>
      <c r="H4027" s="25"/>
      <c r="I4027" s="25"/>
      <c r="J4027" s="26"/>
      <c r="K4027" s="27"/>
      <c r="L4027" s="27"/>
      <c r="M4027" s="28"/>
      <c r="N4027" s="28"/>
      <c r="O4027" s="25"/>
      <c r="P4027" s="25"/>
      <c r="R4027" s="30"/>
      <c r="S4027" s="30"/>
    </row>
    <row r="4028" spans="1:19" s="29" customFormat="1" x14ac:dyDescent="0.25">
      <c r="A4028" s="56"/>
      <c r="B4028" s="56"/>
      <c r="C4028" s="56"/>
      <c r="D4028" s="56"/>
      <c r="E4028" s="57"/>
      <c r="F4028" s="57"/>
      <c r="G4028" s="24"/>
      <c r="H4028" s="25"/>
      <c r="I4028" s="25"/>
      <c r="J4028" s="26"/>
      <c r="K4028" s="27"/>
      <c r="L4028" s="27"/>
      <c r="M4028" s="28"/>
      <c r="N4028" s="28"/>
      <c r="O4028" s="25"/>
      <c r="P4028" s="25"/>
      <c r="R4028" s="30"/>
      <c r="S4028" s="30"/>
    </row>
    <row r="4029" spans="1:19" s="29" customFormat="1" x14ac:dyDescent="0.25">
      <c r="A4029" s="56"/>
      <c r="B4029" s="56"/>
      <c r="C4029" s="56"/>
      <c r="D4029" s="56"/>
      <c r="E4029" s="57"/>
      <c r="F4029" s="57"/>
      <c r="G4029" s="24"/>
      <c r="H4029" s="25"/>
      <c r="I4029" s="25"/>
      <c r="J4029" s="26"/>
      <c r="K4029" s="27"/>
      <c r="L4029" s="27"/>
      <c r="M4029" s="28"/>
      <c r="N4029" s="28"/>
      <c r="O4029" s="25"/>
      <c r="P4029" s="25"/>
      <c r="R4029" s="30"/>
      <c r="S4029" s="30"/>
    </row>
    <row r="4030" spans="1:19" s="29" customFormat="1" x14ac:dyDescent="0.25">
      <c r="A4030" s="56"/>
      <c r="B4030" s="56"/>
      <c r="C4030" s="56"/>
      <c r="D4030" s="56"/>
      <c r="E4030" s="57"/>
      <c r="F4030" s="57"/>
      <c r="G4030" s="24"/>
      <c r="H4030" s="25"/>
      <c r="I4030" s="25"/>
      <c r="J4030" s="26"/>
      <c r="K4030" s="27"/>
      <c r="L4030" s="27"/>
      <c r="M4030" s="28"/>
      <c r="N4030" s="28"/>
      <c r="O4030" s="25"/>
      <c r="P4030" s="25"/>
      <c r="R4030" s="30"/>
      <c r="S4030" s="30"/>
    </row>
    <row r="4031" spans="1:19" s="29" customFormat="1" x14ac:dyDescent="0.25">
      <c r="A4031" s="56"/>
      <c r="B4031" s="56"/>
      <c r="C4031" s="56"/>
      <c r="D4031" s="56"/>
      <c r="E4031" s="57"/>
      <c r="F4031" s="57"/>
      <c r="G4031" s="24"/>
      <c r="H4031" s="25"/>
      <c r="I4031" s="25"/>
      <c r="J4031" s="26"/>
      <c r="K4031" s="27"/>
      <c r="L4031" s="27"/>
      <c r="M4031" s="28"/>
      <c r="N4031" s="28"/>
      <c r="O4031" s="25"/>
      <c r="P4031" s="25"/>
      <c r="R4031" s="30"/>
      <c r="S4031" s="30"/>
    </row>
    <row r="4032" spans="1:19" s="29" customFormat="1" x14ac:dyDescent="0.25">
      <c r="A4032" s="56"/>
      <c r="B4032" s="56"/>
      <c r="C4032" s="56"/>
      <c r="D4032" s="56"/>
      <c r="E4032" s="57"/>
      <c r="F4032" s="57"/>
      <c r="G4032" s="24"/>
      <c r="H4032" s="25"/>
      <c r="I4032" s="25"/>
      <c r="J4032" s="26"/>
      <c r="K4032" s="27"/>
      <c r="L4032" s="27"/>
      <c r="M4032" s="28"/>
      <c r="N4032" s="28"/>
      <c r="O4032" s="25"/>
      <c r="P4032" s="25"/>
      <c r="R4032" s="30"/>
      <c r="S4032" s="30"/>
    </row>
    <row r="4033" spans="1:19" s="29" customFormat="1" x14ac:dyDescent="0.25">
      <c r="A4033" s="56"/>
      <c r="B4033" s="56"/>
      <c r="C4033" s="56"/>
      <c r="D4033" s="56"/>
      <c r="E4033" s="57"/>
      <c r="F4033" s="57"/>
      <c r="G4033" s="24"/>
      <c r="H4033" s="25"/>
      <c r="I4033" s="25"/>
      <c r="J4033" s="26"/>
      <c r="K4033" s="27"/>
      <c r="L4033" s="27"/>
      <c r="M4033" s="28"/>
      <c r="N4033" s="28"/>
      <c r="O4033" s="25"/>
      <c r="P4033" s="25"/>
      <c r="R4033" s="30"/>
      <c r="S4033" s="30"/>
    </row>
    <row r="4034" spans="1:19" s="29" customFormat="1" x14ac:dyDescent="0.25">
      <c r="A4034" s="56"/>
      <c r="B4034" s="56"/>
      <c r="C4034" s="56"/>
      <c r="D4034" s="56"/>
      <c r="E4034" s="57"/>
      <c r="F4034" s="57"/>
      <c r="G4034" s="24"/>
      <c r="H4034" s="25"/>
      <c r="I4034" s="25"/>
      <c r="J4034" s="26"/>
      <c r="K4034" s="27"/>
      <c r="L4034" s="27"/>
      <c r="M4034" s="28"/>
      <c r="N4034" s="28"/>
      <c r="O4034" s="25"/>
      <c r="P4034" s="25"/>
      <c r="R4034" s="30"/>
      <c r="S4034" s="30"/>
    </row>
    <row r="4035" spans="1:19" s="29" customFormat="1" x14ac:dyDescent="0.25">
      <c r="A4035" s="56"/>
      <c r="B4035" s="56"/>
      <c r="C4035" s="56"/>
      <c r="D4035" s="56"/>
      <c r="E4035" s="57"/>
      <c r="F4035" s="57"/>
      <c r="G4035" s="24"/>
      <c r="H4035" s="25"/>
      <c r="I4035" s="25"/>
      <c r="J4035" s="26"/>
      <c r="K4035" s="27"/>
      <c r="L4035" s="27"/>
      <c r="M4035" s="28"/>
      <c r="N4035" s="28"/>
      <c r="O4035" s="25"/>
      <c r="P4035" s="25"/>
      <c r="R4035" s="30"/>
      <c r="S4035" s="30"/>
    </row>
    <row r="4036" spans="1:19" s="29" customFormat="1" x14ac:dyDescent="0.25">
      <c r="A4036" s="56"/>
      <c r="B4036" s="56"/>
      <c r="C4036" s="56"/>
      <c r="D4036" s="56"/>
      <c r="E4036" s="57"/>
      <c r="F4036" s="57"/>
      <c r="G4036" s="24"/>
      <c r="H4036" s="25"/>
      <c r="I4036" s="25"/>
      <c r="J4036" s="26"/>
      <c r="K4036" s="27"/>
      <c r="L4036" s="27"/>
      <c r="M4036" s="28"/>
      <c r="N4036" s="28"/>
      <c r="O4036" s="25"/>
      <c r="P4036" s="25"/>
      <c r="R4036" s="30"/>
      <c r="S4036" s="30"/>
    </row>
    <row r="4037" spans="1:19" s="29" customFormat="1" x14ac:dyDescent="0.25">
      <c r="A4037" s="56"/>
      <c r="B4037" s="56"/>
      <c r="C4037" s="56"/>
      <c r="D4037" s="56"/>
      <c r="E4037" s="57"/>
      <c r="F4037" s="57"/>
      <c r="G4037" s="24"/>
      <c r="H4037" s="25"/>
      <c r="I4037" s="25"/>
      <c r="J4037" s="26"/>
      <c r="K4037" s="27"/>
      <c r="L4037" s="27"/>
      <c r="M4037" s="28"/>
      <c r="N4037" s="28"/>
      <c r="O4037" s="25"/>
      <c r="P4037" s="25"/>
      <c r="R4037" s="30"/>
      <c r="S4037" s="30"/>
    </row>
    <row r="4038" spans="1:19" s="29" customFormat="1" x14ac:dyDescent="0.25">
      <c r="A4038" s="56"/>
      <c r="B4038" s="56"/>
      <c r="C4038" s="56"/>
      <c r="D4038" s="56"/>
      <c r="E4038" s="57"/>
      <c r="F4038" s="57"/>
      <c r="G4038" s="24"/>
      <c r="H4038" s="25"/>
      <c r="I4038" s="25"/>
      <c r="J4038" s="26"/>
      <c r="K4038" s="27"/>
      <c r="L4038" s="27"/>
      <c r="M4038" s="28"/>
      <c r="N4038" s="28"/>
      <c r="O4038" s="25"/>
      <c r="P4038" s="25"/>
      <c r="R4038" s="30"/>
      <c r="S4038" s="30"/>
    </row>
    <row r="4039" spans="1:19" s="29" customFormat="1" x14ac:dyDescent="0.25">
      <c r="A4039" s="56"/>
      <c r="B4039" s="56"/>
      <c r="C4039" s="56"/>
      <c r="D4039" s="56"/>
      <c r="E4039" s="57"/>
      <c r="F4039" s="57"/>
      <c r="G4039" s="24"/>
      <c r="H4039" s="25"/>
      <c r="I4039" s="25"/>
      <c r="J4039" s="26"/>
      <c r="K4039" s="27"/>
      <c r="L4039" s="27"/>
      <c r="M4039" s="28"/>
      <c r="N4039" s="28"/>
      <c r="O4039" s="25"/>
      <c r="P4039" s="25"/>
      <c r="R4039" s="30"/>
      <c r="S4039" s="30"/>
    </row>
    <row r="4040" spans="1:19" s="29" customFormat="1" x14ac:dyDescent="0.25">
      <c r="A4040" s="56"/>
      <c r="B4040" s="56"/>
      <c r="C4040" s="56"/>
      <c r="D4040" s="56"/>
      <c r="E4040" s="57"/>
      <c r="F4040" s="57"/>
      <c r="G4040" s="24"/>
      <c r="H4040" s="25"/>
      <c r="I4040" s="25"/>
      <c r="J4040" s="26"/>
      <c r="K4040" s="27"/>
      <c r="L4040" s="27"/>
      <c r="M4040" s="28"/>
      <c r="N4040" s="28"/>
      <c r="O4040" s="25"/>
      <c r="P4040" s="25"/>
      <c r="R4040" s="30"/>
      <c r="S4040" s="30"/>
    </row>
    <row r="4041" spans="1:19" s="29" customFormat="1" x14ac:dyDescent="0.25">
      <c r="A4041" s="56"/>
      <c r="B4041" s="56"/>
      <c r="C4041" s="56"/>
      <c r="D4041" s="56"/>
      <c r="E4041" s="57"/>
      <c r="F4041" s="57"/>
      <c r="G4041" s="24"/>
      <c r="H4041" s="25"/>
      <c r="I4041" s="25"/>
      <c r="J4041" s="26"/>
      <c r="K4041" s="27"/>
      <c r="L4041" s="27"/>
      <c r="M4041" s="28"/>
      <c r="N4041" s="28"/>
      <c r="O4041" s="25"/>
      <c r="P4041" s="25"/>
      <c r="R4041" s="30"/>
      <c r="S4041" s="30"/>
    </row>
    <row r="4042" spans="1:19" s="29" customFormat="1" x14ac:dyDescent="0.25">
      <c r="A4042" s="56"/>
      <c r="B4042" s="56"/>
      <c r="C4042" s="56"/>
      <c r="D4042" s="56"/>
      <c r="E4042" s="57"/>
      <c r="F4042" s="57"/>
      <c r="G4042" s="24"/>
      <c r="H4042" s="25"/>
      <c r="I4042" s="25"/>
      <c r="J4042" s="26"/>
      <c r="K4042" s="27"/>
      <c r="L4042" s="27"/>
      <c r="M4042" s="28"/>
      <c r="N4042" s="28"/>
      <c r="O4042" s="25"/>
      <c r="P4042" s="25"/>
      <c r="R4042" s="30"/>
      <c r="S4042" s="30"/>
    </row>
    <row r="4043" spans="1:19" s="29" customFormat="1" x14ac:dyDescent="0.25">
      <c r="A4043" s="56"/>
      <c r="B4043" s="56"/>
      <c r="C4043" s="56"/>
      <c r="D4043" s="56"/>
      <c r="E4043" s="57"/>
      <c r="F4043" s="57"/>
      <c r="G4043" s="24"/>
      <c r="H4043" s="25"/>
      <c r="I4043" s="25"/>
      <c r="J4043" s="26"/>
      <c r="K4043" s="27"/>
      <c r="L4043" s="27"/>
      <c r="M4043" s="28"/>
      <c r="N4043" s="28"/>
      <c r="O4043" s="25"/>
      <c r="P4043" s="25"/>
      <c r="R4043" s="30"/>
      <c r="S4043" s="30"/>
    </row>
    <row r="4044" spans="1:19" s="29" customFormat="1" x14ac:dyDescent="0.25">
      <c r="A4044" s="56"/>
      <c r="B4044" s="56"/>
      <c r="C4044" s="56"/>
      <c r="D4044" s="56"/>
      <c r="E4044" s="57"/>
      <c r="F4044" s="57"/>
      <c r="G4044" s="24"/>
      <c r="H4044" s="25"/>
      <c r="I4044" s="25"/>
      <c r="J4044" s="26"/>
      <c r="K4044" s="27"/>
      <c r="L4044" s="27"/>
      <c r="M4044" s="28"/>
      <c r="N4044" s="28"/>
      <c r="O4044" s="25"/>
      <c r="P4044" s="25"/>
      <c r="R4044" s="30"/>
      <c r="S4044" s="30"/>
    </row>
    <row r="4045" spans="1:19" s="29" customFormat="1" x14ac:dyDescent="0.25">
      <c r="A4045" s="56"/>
      <c r="B4045" s="56"/>
      <c r="C4045" s="56"/>
      <c r="D4045" s="56"/>
      <c r="E4045" s="57"/>
      <c r="F4045" s="57"/>
      <c r="G4045" s="24"/>
      <c r="H4045" s="25"/>
      <c r="I4045" s="25"/>
      <c r="J4045" s="26"/>
      <c r="K4045" s="27"/>
      <c r="L4045" s="27"/>
      <c r="M4045" s="28"/>
      <c r="N4045" s="28"/>
      <c r="O4045" s="25"/>
      <c r="P4045" s="25"/>
      <c r="R4045" s="30"/>
      <c r="S4045" s="30"/>
    </row>
    <row r="4046" spans="1:19" s="29" customFormat="1" x14ac:dyDescent="0.25">
      <c r="A4046" s="56"/>
      <c r="B4046" s="56"/>
      <c r="C4046" s="56"/>
      <c r="D4046" s="56"/>
      <c r="E4046" s="57"/>
      <c r="F4046" s="57"/>
      <c r="G4046" s="24"/>
      <c r="H4046" s="25"/>
      <c r="I4046" s="25"/>
      <c r="J4046" s="26"/>
      <c r="K4046" s="27"/>
      <c r="L4046" s="27"/>
      <c r="M4046" s="28"/>
      <c r="N4046" s="28"/>
      <c r="O4046" s="25"/>
      <c r="P4046" s="25"/>
      <c r="R4046" s="30"/>
      <c r="S4046" s="30"/>
    </row>
    <row r="4493" spans="1:19" s="50" customFormat="1" x14ac:dyDescent="0.25">
      <c r="A4493" s="58"/>
      <c r="B4493" s="58"/>
      <c r="C4493" s="58"/>
      <c r="D4493" s="58"/>
      <c r="E4493" s="59"/>
      <c r="F4493" s="59"/>
      <c r="G4493" s="45"/>
      <c r="H4493" s="46"/>
      <c r="I4493" s="46"/>
      <c r="J4493" s="47"/>
      <c r="K4493" s="48"/>
      <c r="L4493" s="48"/>
      <c r="M4493" s="49"/>
      <c r="N4493" s="49"/>
      <c r="O4493" s="46"/>
      <c r="P4493" s="46"/>
      <c r="R4493" s="51"/>
      <c r="S4493" s="51"/>
    </row>
    <row r="4509" spans="1:19" s="29" customFormat="1" x14ac:dyDescent="0.25">
      <c r="A4509" s="56"/>
      <c r="B4509" s="56"/>
      <c r="C4509" s="56"/>
      <c r="D4509" s="56"/>
      <c r="E4509" s="57"/>
      <c r="F4509" s="57"/>
      <c r="G4509" s="24"/>
      <c r="H4509" s="25"/>
      <c r="I4509" s="25"/>
      <c r="J4509" s="26"/>
      <c r="K4509" s="27"/>
      <c r="L4509" s="27"/>
      <c r="M4509" s="28"/>
      <c r="N4509" s="28"/>
      <c r="O4509" s="25"/>
      <c r="P4509" s="25"/>
      <c r="R4509" s="30"/>
      <c r="S4509" s="30"/>
    </row>
    <row r="4510" spans="1:19" s="43" customFormat="1" x14ac:dyDescent="0.25">
      <c r="A4510" s="60"/>
      <c r="B4510" s="60"/>
      <c r="C4510" s="60"/>
      <c r="D4510" s="60"/>
      <c r="E4510" s="61"/>
      <c r="F4510" s="61"/>
      <c r="G4510" s="39"/>
      <c r="H4510" s="40"/>
      <c r="I4510" s="40"/>
      <c r="J4510" s="41"/>
      <c r="K4510" s="42"/>
      <c r="L4510" s="42"/>
      <c r="M4510" s="36"/>
      <c r="N4510" s="36"/>
      <c r="O4510" s="40"/>
      <c r="P4510" s="40"/>
      <c r="R4510" s="44"/>
      <c r="S4510" s="44"/>
    </row>
    <row r="4519" spans="14:14" x14ac:dyDescent="0.25">
      <c r="N4519" s="38"/>
    </row>
    <row r="4520" spans="14:14" x14ac:dyDescent="0.25">
      <c r="N4520" s="38"/>
    </row>
    <row r="4521" spans="14:14" x14ac:dyDescent="0.25">
      <c r="N4521" s="38"/>
    </row>
    <row r="4522" spans="14:14" x14ac:dyDescent="0.25">
      <c r="N4522" s="38"/>
    </row>
    <row r="4591" spans="14:14" x14ac:dyDescent="0.25">
      <c r="N4591" s="37"/>
    </row>
    <row r="4592" spans="14:14" x14ac:dyDescent="0.25">
      <c r="N4592" s="37"/>
    </row>
    <row r="4593" spans="14:14" x14ac:dyDescent="0.25">
      <c r="N4593" s="37"/>
    </row>
    <row r="4594" spans="14:14" x14ac:dyDescent="0.25">
      <c r="N4594" s="37"/>
    </row>
    <row r="4607" spans="14:14" x14ac:dyDescent="0.25">
      <c r="N4607" s="32"/>
    </row>
    <row r="4608" spans="14:14" x14ac:dyDescent="0.25">
      <c r="N4608" s="32"/>
    </row>
    <row r="4609" spans="14:14" x14ac:dyDescent="0.25">
      <c r="N4609" s="32"/>
    </row>
    <row r="4610" spans="14:14" x14ac:dyDescent="0.25">
      <c r="N4610" s="32"/>
    </row>
    <row r="4615" spans="14:14" x14ac:dyDescent="0.25">
      <c r="N4615" s="36"/>
    </row>
    <row r="4616" spans="14:14" x14ac:dyDescent="0.25">
      <c r="N4616" s="36"/>
    </row>
    <row r="4617" spans="14:14" x14ac:dyDescent="0.25">
      <c r="N4617" s="36"/>
    </row>
    <row r="4618" spans="14:14" x14ac:dyDescent="0.25">
      <c r="N4618" s="36"/>
    </row>
    <row r="4619" spans="14:14" x14ac:dyDescent="0.25">
      <c r="N4619" s="35"/>
    </row>
    <row r="4620" spans="14:14" x14ac:dyDescent="0.25">
      <c r="N4620" s="35"/>
    </row>
    <row r="4621" spans="14:14" x14ac:dyDescent="0.25">
      <c r="N4621" s="35"/>
    </row>
    <row r="4622" spans="14:14" x14ac:dyDescent="0.25">
      <c r="N4622" s="35"/>
    </row>
    <row r="4665" spans="14:14" x14ac:dyDescent="0.25">
      <c r="N4665" s="32"/>
    </row>
    <row r="4666" spans="14:14" x14ac:dyDescent="0.25">
      <c r="N4666" s="32"/>
    </row>
    <row r="4667" spans="14:14" x14ac:dyDescent="0.25">
      <c r="N4667" s="32"/>
    </row>
    <row r="4668" spans="14:14" x14ac:dyDescent="0.25">
      <c r="N4668" s="32"/>
    </row>
  </sheetData>
  <dataConsolidate/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S4395"/>
  <sheetViews>
    <sheetView topLeftCell="A48" workbookViewId="0">
      <selection activeCell="C78" sqref="C78"/>
    </sheetView>
  </sheetViews>
  <sheetFormatPr defaultColWidth="38.5546875" defaultRowHeight="13.2" x14ac:dyDescent="0.25"/>
  <cols>
    <col min="1" max="1" width="20.6640625" style="53" customWidth="1"/>
    <col min="2" max="2" width="8.109375" style="53" customWidth="1"/>
    <col min="3" max="3" width="4.88671875" style="53" customWidth="1"/>
    <col min="4" max="4" width="17.6640625" style="53" customWidth="1"/>
    <col min="5" max="6" width="13" style="54" customWidth="1"/>
    <col min="7" max="7" width="13" style="1" customWidth="1"/>
    <col min="8" max="9" width="8.88671875" style="2" hidden="1" customWidth="1"/>
    <col min="10" max="10" width="10.6640625" style="3" hidden="1" customWidth="1"/>
    <col min="11" max="11" width="10.6640625" style="4" hidden="1" customWidth="1"/>
    <col min="12" max="12" width="10.6640625" style="4" customWidth="1"/>
    <col min="13" max="13" width="8.33203125" style="5" hidden="1" customWidth="1"/>
    <col min="14" max="14" width="14.6640625" style="5" hidden="1" customWidth="1"/>
    <col min="15" max="15" width="14.6640625" style="2" hidden="1" customWidth="1"/>
    <col min="16" max="16" width="14.6640625" style="2" customWidth="1"/>
    <col min="17" max="17" width="13" style="6" customWidth="1"/>
    <col min="18" max="18" width="12.33203125" style="21" customWidth="1"/>
    <col min="19" max="19" width="10.5546875" style="21" customWidth="1"/>
    <col min="20" max="16384" width="38.5546875" style="6"/>
  </cols>
  <sheetData>
    <row r="1" spans="1:19" x14ac:dyDescent="0.25">
      <c r="A1" s="9"/>
      <c r="B1" s="9"/>
      <c r="C1" s="9" t="s">
        <v>0</v>
      </c>
      <c r="D1" s="9"/>
      <c r="E1" s="63" t="s">
        <v>57</v>
      </c>
      <c r="F1" s="63" t="s">
        <v>58</v>
      </c>
      <c r="G1" s="63" t="s">
        <v>9</v>
      </c>
      <c r="H1" s="10" t="s">
        <v>8</v>
      </c>
      <c r="I1" s="10" t="s">
        <v>10</v>
      </c>
      <c r="J1" s="11" t="s">
        <v>11</v>
      </c>
      <c r="K1" s="12" t="s">
        <v>6</v>
      </c>
      <c r="L1" s="13" t="s">
        <v>60</v>
      </c>
      <c r="M1" s="14"/>
      <c r="N1" s="14" t="s">
        <v>6</v>
      </c>
      <c r="O1" s="7"/>
      <c r="P1" s="13" t="s">
        <v>62</v>
      </c>
      <c r="Q1" s="8"/>
    </row>
    <row r="2" spans="1:19" ht="12.75" customHeight="1" x14ac:dyDescent="0.25">
      <c r="A2" s="15" t="s">
        <v>4</v>
      </c>
      <c r="B2" s="15" t="s">
        <v>2</v>
      </c>
      <c r="C2" s="15" t="s">
        <v>1</v>
      </c>
      <c r="D2" s="15" t="s">
        <v>3</v>
      </c>
      <c r="E2" s="62" t="s">
        <v>5</v>
      </c>
      <c r="F2" s="62" t="s">
        <v>5</v>
      </c>
      <c r="G2" s="62" t="s">
        <v>59</v>
      </c>
      <c r="H2" s="16" t="s">
        <v>9</v>
      </c>
      <c r="I2" s="16" t="s">
        <v>9</v>
      </c>
      <c r="J2" s="17" t="s">
        <v>12</v>
      </c>
      <c r="K2" s="18" t="s">
        <v>7</v>
      </c>
      <c r="L2" s="19" t="s">
        <v>61</v>
      </c>
      <c r="M2" s="20" t="s">
        <v>13</v>
      </c>
      <c r="N2" s="20" t="s">
        <v>14</v>
      </c>
      <c r="O2" s="7" t="s">
        <v>56</v>
      </c>
      <c r="P2" s="19" t="s">
        <v>61</v>
      </c>
      <c r="Q2" s="8"/>
      <c r="R2" s="22"/>
      <c r="S2" s="22"/>
    </row>
    <row r="3" spans="1:19" x14ac:dyDescent="0.25">
      <c r="A3" s="55" t="s">
        <v>15</v>
      </c>
      <c r="B3" s="55" t="s">
        <v>16</v>
      </c>
      <c r="C3" s="55" t="s">
        <v>17</v>
      </c>
      <c r="D3" s="55" t="s">
        <v>18</v>
      </c>
      <c r="E3" s="54">
        <v>37257</v>
      </c>
      <c r="F3" s="54">
        <v>37346</v>
      </c>
      <c r="G3" s="64">
        <v>3500</v>
      </c>
      <c r="H3" s="2">
        <v>0</v>
      </c>
      <c r="I3" s="2">
        <v>0</v>
      </c>
      <c r="J3" s="3">
        <v>1</v>
      </c>
      <c r="K3" s="4">
        <v>3.56793687</v>
      </c>
      <c r="L3" s="66">
        <v>7.6449999999999996</v>
      </c>
      <c r="M3" s="5">
        <v>0</v>
      </c>
      <c r="N3" s="5">
        <v>422956.06430000003</v>
      </c>
      <c r="O3" s="2">
        <v>1467371</v>
      </c>
      <c r="R3" s="22"/>
      <c r="S3" s="22"/>
    </row>
    <row r="4" spans="1:19" x14ac:dyDescent="0.25">
      <c r="A4" s="55" t="s">
        <v>15</v>
      </c>
      <c r="B4" s="55" t="s">
        <v>19</v>
      </c>
      <c r="C4" s="55" t="s">
        <v>17</v>
      </c>
      <c r="D4" s="55" t="s">
        <v>18</v>
      </c>
      <c r="E4" s="54">
        <v>37257</v>
      </c>
      <c r="F4" s="54">
        <v>37346</v>
      </c>
      <c r="G4" s="64">
        <v>5000</v>
      </c>
      <c r="H4" s="2">
        <v>0</v>
      </c>
      <c r="I4" s="2">
        <v>0</v>
      </c>
      <c r="J4" s="3">
        <v>1</v>
      </c>
      <c r="K4" s="4">
        <v>3.56793687</v>
      </c>
      <c r="L4" s="66">
        <v>7.42</v>
      </c>
      <c r="M4" s="5">
        <v>0</v>
      </c>
      <c r="N4" s="5">
        <v>633900.02859999996</v>
      </c>
      <c r="O4" s="2">
        <v>1467371</v>
      </c>
      <c r="R4" s="22"/>
      <c r="S4" s="23"/>
    </row>
    <row r="5" spans="1:19" x14ac:dyDescent="0.25">
      <c r="A5" s="55" t="s">
        <v>15</v>
      </c>
      <c r="B5" s="55" t="s">
        <v>20</v>
      </c>
      <c r="C5" s="55" t="s">
        <v>17</v>
      </c>
      <c r="D5" s="55" t="s">
        <v>18</v>
      </c>
      <c r="E5" s="54">
        <v>37257</v>
      </c>
      <c r="F5" s="54">
        <v>37346</v>
      </c>
      <c r="G5" s="64">
        <v>4200</v>
      </c>
      <c r="H5" s="2">
        <v>0</v>
      </c>
      <c r="I5" s="2">
        <v>0</v>
      </c>
      <c r="J5" s="3">
        <v>1</v>
      </c>
      <c r="K5" s="27">
        <v>3.56793687</v>
      </c>
      <c r="L5" s="66">
        <v>7.17</v>
      </c>
      <c r="M5" s="5">
        <v>0</v>
      </c>
      <c r="N5" s="5">
        <v>524090.5662</v>
      </c>
      <c r="O5" s="2">
        <v>1467371</v>
      </c>
      <c r="R5" s="22"/>
      <c r="S5" s="23"/>
    </row>
    <row r="6" spans="1:19" x14ac:dyDescent="0.25">
      <c r="A6" s="55" t="s">
        <v>15</v>
      </c>
      <c r="B6" s="55" t="s">
        <v>21</v>
      </c>
      <c r="C6" s="55" t="s">
        <v>17</v>
      </c>
      <c r="D6" s="55" t="s">
        <v>18</v>
      </c>
      <c r="E6" s="54">
        <v>37257</v>
      </c>
      <c r="F6" s="54">
        <v>37346</v>
      </c>
      <c r="G6" s="64">
        <v>3500</v>
      </c>
      <c r="H6" s="2">
        <v>0</v>
      </c>
      <c r="I6" s="2">
        <v>0</v>
      </c>
      <c r="J6" s="3">
        <v>1</v>
      </c>
      <c r="K6" s="4">
        <v>3.56793687</v>
      </c>
      <c r="L6" s="66">
        <v>7.02</v>
      </c>
      <c r="M6" s="5">
        <v>0</v>
      </c>
      <c r="N6" s="5">
        <v>843740.11300000001</v>
      </c>
      <c r="O6" s="2">
        <v>1467371</v>
      </c>
      <c r="R6" s="22"/>
      <c r="S6" s="23"/>
    </row>
    <row r="7" spans="1:19" x14ac:dyDescent="0.25">
      <c r="A7" s="55" t="s">
        <v>15</v>
      </c>
      <c r="B7" s="55" t="s">
        <v>22</v>
      </c>
      <c r="C7" s="55" t="s">
        <v>17</v>
      </c>
      <c r="D7" s="55" t="s">
        <v>23</v>
      </c>
      <c r="E7" s="54">
        <v>37257</v>
      </c>
      <c r="F7" s="54">
        <v>37346</v>
      </c>
      <c r="G7" s="64">
        <v>5275</v>
      </c>
      <c r="H7" s="2">
        <v>0</v>
      </c>
      <c r="I7" s="2">
        <v>0</v>
      </c>
      <c r="J7" s="3">
        <v>1</v>
      </c>
      <c r="K7" s="4">
        <v>-0.32901837</v>
      </c>
      <c r="L7" s="66">
        <v>-0.48044654000000003</v>
      </c>
      <c r="M7" s="5">
        <v>0</v>
      </c>
      <c r="N7" s="5">
        <v>386544.90610000002</v>
      </c>
      <c r="O7" s="2">
        <v>1467371</v>
      </c>
    </row>
    <row r="8" spans="1:19" x14ac:dyDescent="0.25">
      <c r="A8" s="55" t="s">
        <v>15</v>
      </c>
      <c r="B8" s="55" t="s">
        <v>22</v>
      </c>
      <c r="C8" s="55" t="s">
        <v>17</v>
      </c>
      <c r="D8" s="55" t="s">
        <v>23</v>
      </c>
      <c r="E8" s="54">
        <v>37347</v>
      </c>
      <c r="F8" s="54">
        <v>37560</v>
      </c>
      <c r="G8" s="64">
        <v>5275.2800066666668</v>
      </c>
      <c r="H8" s="2">
        <v>158258.4002</v>
      </c>
      <c r="I8" s="2">
        <v>157586.04680000001</v>
      </c>
      <c r="J8" s="3">
        <v>0.99575154731721993</v>
      </c>
      <c r="K8" s="4">
        <v>-0.66392742000000005</v>
      </c>
      <c r="L8" s="66">
        <v>-0.48077502999999999</v>
      </c>
      <c r="M8" s="5">
        <v>0</v>
      </c>
      <c r="N8" s="5">
        <v>699484.82389999996</v>
      </c>
      <c r="O8" s="2">
        <v>1467371</v>
      </c>
    </row>
    <row r="9" spans="1:19" x14ac:dyDescent="0.25">
      <c r="A9" s="55" t="s">
        <v>15</v>
      </c>
      <c r="B9" s="55" t="s">
        <v>24</v>
      </c>
      <c r="C9" s="55" t="s">
        <v>17</v>
      </c>
      <c r="D9" s="55" t="s">
        <v>18</v>
      </c>
      <c r="E9" s="54">
        <v>37347</v>
      </c>
      <c r="F9" s="54">
        <v>37560</v>
      </c>
      <c r="G9" s="64">
        <v>-3500</v>
      </c>
      <c r="H9" s="2">
        <v>-105000</v>
      </c>
      <c r="I9" s="2">
        <v>-104553.91250000001</v>
      </c>
      <c r="J9" s="3">
        <v>0.99575154731721993</v>
      </c>
      <c r="K9" s="4">
        <v>2.8327570099999999</v>
      </c>
      <c r="L9" s="66">
        <v>5.9749999999999996</v>
      </c>
      <c r="M9" s="5">
        <v>0</v>
      </c>
      <c r="N9" s="5">
        <v>24763.6057</v>
      </c>
      <c r="O9" s="2">
        <v>1467371</v>
      </c>
    </row>
    <row r="10" spans="1:19" x14ac:dyDescent="0.25">
      <c r="A10" s="55" t="s">
        <v>15</v>
      </c>
      <c r="B10" s="55" t="s">
        <v>25</v>
      </c>
      <c r="C10" s="55" t="s">
        <v>17</v>
      </c>
      <c r="D10" s="55" t="s">
        <v>26</v>
      </c>
      <c r="E10" s="54">
        <v>37257</v>
      </c>
      <c r="F10" s="54">
        <v>37346</v>
      </c>
      <c r="G10" s="64">
        <v>-5275</v>
      </c>
      <c r="H10" s="2">
        <v>0</v>
      </c>
      <c r="I10" s="2">
        <v>0</v>
      </c>
      <c r="J10" s="3">
        <v>1</v>
      </c>
      <c r="K10" s="4">
        <v>3.5679368600000001</v>
      </c>
      <c r="L10" s="66">
        <v>6.1542913300000004</v>
      </c>
      <c r="M10" s="5">
        <v>0</v>
      </c>
      <c r="N10" s="5">
        <v>42223.4257</v>
      </c>
      <c r="O10" s="2">
        <v>1467371</v>
      </c>
    </row>
    <row r="11" spans="1:19" x14ac:dyDescent="0.25">
      <c r="A11" s="55" t="s">
        <v>15</v>
      </c>
      <c r="B11" s="55" t="s">
        <v>25</v>
      </c>
      <c r="C11" s="55" t="s">
        <v>17</v>
      </c>
      <c r="D11" s="55" t="s">
        <v>26</v>
      </c>
      <c r="E11" s="54">
        <v>37347</v>
      </c>
      <c r="F11" s="54">
        <v>37560</v>
      </c>
      <c r="G11" s="64">
        <v>-5275.2800066666668</v>
      </c>
      <c r="H11" s="2">
        <v>-158258.4002</v>
      </c>
      <c r="I11" s="2">
        <v>-157586.04680000001</v>
      </c>
      <c r="J11" s="3">
        <v>0.99575154731721993</v>
      </c>
      <c r="K11" s="4">
        <v>2.8327570099999999</v>
      </c>
      <c r="L11" s="66">
        <v>6.1584992100000004</v>
      </c>
      <c r="M11" s="5">
        <v>0</v>
      </c>
      <c r="N11" s="5">
        <v>-28862.261599999998</v>
      </c>
      <c r="O11" s="2">
        <v>1467371</v>
      </c>
    </row>
    <row r="12" spans="1:19" x14ac:dyDescent="0.25">
      <c r="A12" s="55" t="s">
        <v>15</v>
      </c>
      <c r="B12" s="55" t="s">
        <v>25</v>
      </c>
      <c r="C12" s="55" t="s">
        <v>17</v>
      </c>
      <c r="D12" s="55" t="s">
        <v>26</v>
      </c>
      <c r="E12" s="54">
        <v>37561</v>
      </c>
      <c r="F12" s="54">
        <v>37621</v>
      </c>
      <c r="G12" s="64">
        <v>-5275.2800066666668</v>
      </c>
      <c r="H12" s="2">
        <v>-158258.4002</v>
      </c>
      <c r="I12" s="2">
        <v>-155535.56890000001</v>
      </c>
      <c r="J12" s="3">
        <v>0.98279502830885612</v>
      </c>
      <c r="K12" s="4">
        <v>3.67444645</v>
      </c>
      <c r="L12" s="66">
        <v>6.1596973100000003</v>
      </c>
      <c r="M12" s="5">
        <v>0</v>
      </c>
      <c r="N12" s="5">
        <v>-12025.942300000001</v>
      </c>
      <c r="O12" s="2">
        <v>1467371</v>
      </c>
    </row>
    <row r="13" spans="1:19" x14ac:dyDescent="0.25">
      <c r="A13" s="55" t="s">
        <v>15</v>
      </c>
      <c r="B13" s="55" t="s">
        <v>27</v>
      </c>
      <c r="C13" s="55" t="s">
        <v>17</v>
      </c>
      <c r="D13" s="55" t="s">
        <v>26</v>
      </c>
      <c r="E13" s="54">
        <v>37257</v>
      </c>
      <c r="F13" s="54">
        <v>37346</v>
      </c>
      <c r="G13" s="64">
        <v>-10550.560010714285</v>
      </c>
      <c r="H13" s="2">
        <v>0</v>
      </c>
      <c r="I13" s="2">
        <v>0</v>
      </c>
      <c r="J13" s="3">
        <v>1</v>
      </c>
      <c r="K13" s="4">
        <v>3.5679368600000001</v>
      </c>
      <c r="L13" s="66">
        <v>5.9178811299999996</v>
      </c>
      <c r="M13" s="5">
        <v>0</v>
      </c>
      <c r="N13" s="5">
        <v>203.26390000000001</v>
      </c>
      <c r="O13" s="2">
        <v>1467372</v>
      </c>
    </row>
    <row r="14" spans="1:19" x14ac:dyDescent="0.25">
      <c r="A14" s="55" t="s">
        <v>15</v>
      </c>
      <c r="B14" s="55" t="s">
        <v>27</v>
      </c>
      <c r="C14" s="55" t="s">
        <v>17</v>
      </c>
      <c r="D14" s="55" t="s">
        <v>26</v>
      </c>
      <c r="E14" s="54">
        <v>37347</v>
      </c>
      <c r="F14" s="54">
        <v>37560</v>
      </c>
      <c r="G14" s="64">
        <v>-10550.560009999999</v>
      </c>
      <c r="H14" s="2">
        <v>-316516.8003</v>
      </c>
      <c r="I14" s="2">
        <v>-315172.09370000003</v>
      </c>
      <c r="J14" s="3">
        <v>0.99575154731721993</v>
      </c>
      <c r="K14" s="4">
        <v>2.8327570099999999</v>
      </c>
      <c r="L14" s="66">
        <v>5.9219273699999997</v>
      </c>
      <c r="M14" s="5">
        <v>0</v>
      </c>
      <c r="N14" s="5">
        <v>406.52780000000001</v>
      </c>
      <c r="O14" s="2">
        <v>1467372</v>
      </c>
    </row>
    <row r="15" spans="1:19" x14ac:dyDescent="0.25">
      <c r="A15" s="55" t="s">
        <v>15</v>
      </c>
      <c r="B15" s="55" t="s">
        <v>27</v>
      </c>
      <c r="C15" s="55" t="s">
        <v>17</v>
      </c>
      <c r="D15" s="55" t="s">
        <v>26</v>
      </c>
      <c r="E15" s="54">
        <v>37561</v>
      </c>
      <c r="F15" s="54">
        <v>37621</v>
      </c>
      <c r="G15" s="64">
        <v>-10550.560009999999</v>
      </c>
      <c r="H15" s="2">
        <v>-316516.8003</v>
      </c>
      <c r="I15" s="2">
        <v>-311071.13770000002</v>
      </c>
      <c r="J15" s="3">
        <v>0.98279502830885612</v>
      </c>
      <c r="K15" s="4">
        <v>3.67444645</v>
      </c>
      <c r="L15" s="66">
        <v>5.9230794400000004</v>
      </c>
      <c r="M15" s="5">
        <v>0</v>
      </c>
      <c r="N15" s="5">
        <v>406.52780000000001</v>
      </c>
      <c r="O15" s="2">
        <v>1467372</v>
      </c>
    </row>
    <row r="16" spans="1:19" x14ac:dyDescent="0.25">
      <c r="A16" s="55" t="s">
        <v>15</v>
      </c>
      <c r="B16" s="55" t="s">
        <v>28</v>
      </c>
      <c r="C16" s="55" t="s">
        <v>17</v>
      </c>
      <c r="D16" s="55" t="s">
        <v>26</v>
      </c>
      <c r="E16" s="54">
        <v>37257</v>
      </c>
      <c r="F16" s="54">
        <v>37346</v>
      </c>
      <c r="G16" s="64">
        <v>-10550.560010714285</v>
      </c>
      <c r="H16" s="2">
        <v>0</v>
      </c>
      <c r="I16" s="2">
        <v>0</v>
      </c>
      <c r="J16" s="3">
        <v>1</v>
      </c>
      <c r="K16" s="4">
        <v>3.5679368600000001</v>
      </c>
      <c r="L16" s="66">
        <v>5.5060698099999996</v>
      </c>
      <c r="M16" s="5">
        <v>0</v>
      </c>
      <c r="N16" s="5">
        <v>-195.87130000000002</v>
      </c>
      <c r="O16" s="2">
        <v>1467372</v>
      </c>
    </row>
    <row r="17" spans="1:15" x14ac:dyDescent="0.25">
      <c r="A17" s="55" t="s">
        <v>15</v>
      </c>
      <c r="B17" s="55" t="s">
        <v>28</v>
      </c>
      <c r="C17" s="55" t="s">
        <v>17</v>
      </c>
      <c r="D17" s="55" t="s">
        <v>26</v>
      </c>
      <c r="E17" s="54">
        <v>37347</v>
      </c>
      <c r="F17" s="54">
        <v>37560</v>
      </c>
      <c r="G17" s="64">
        <v>-10550.560009999999</v>
      </c>
      <c r="H17" s="2">
        <v>-316516.8003</v>
      </c>
      <c r="I17" s="2">
        <v>-315172.09370000003</v>
      </c>
      <c r="J17" s="3">
        <v>0.99575154731721993</v>
      </c>
      <c r="K17" s="4">
        <v>2.8327570099999999</v>
      </c>
      <c r="L17" s="66">
        <v>5.5098344900000003</v>
      </c>
      <c r="M17" s="5">
        <v>0</v>
      </c>
      <c r="N17" s="5">
        <v>195.87130000000002</v>
      </c>
      <c r="O17" s="2">
        <v>1467372</v>
      </c>
    </row>
    <row r="18" spans="1:15" x14ac:dyDescent="0.25">
      <c r="A18" s="55" t="s">
        <v>15</v>
      </c>
      <c r="B18" s="55" t="s">
        <v>28</v>
      </c>
      <c r="C18" s="55" t="s">
        <v>17</v>
      </c>
      <c r="D18" s="55" t="s">
        <v>26</v>
      </c>
      <c r="E18" s="54">
        <v>37561</v>
      </c>
      <c r="F18" s="54">
        <v>37621</v>
      </c>
      <c r="G18" s="64">
        <v>-10550.560009999999</v>
      </c>
      <c r="H18" s="2">
        <v>-316516.8003</v>
      </c>
      <c r="I18" s="2">
        <v>-311071.13770000002</v>
      </c>
      <c r="J18" s="3">
        <v>0.98279502830885612</v>
      </c>
      <c r="K18" s="4">
        <v>3.67444645</v>
      </c>
      <c r="L18" s="66">
        <v>5.5109063899999997</v>
      </c>
      <c r="M18" s="5">
        <v>0</v>
      </c>
      <c r="N18" s="5">
        <v>391.74270000000001</v>
      </c>
      <c r="O18" s="2">
        <v>1467372</v>
      </c>
    </row>
    <row r="19" spans="1:15" x14ac:dyDescent="0.25">
      <c r="A19" s="55" t="s">
        <v>15</v>
      </c>
      <c r="B19" s="55" t="s">
        <v>29</v>
      </c>
      <c r="C19" s="55" t="s">
        <v>17</v>
      </c>
      <c r="D19" s="55" t="s">
        <v>23</v>
      </c>
      <c r="E19" s="54">
        <v>37257</v>
      </c>
      <c r="F19" s="54">
        <v>37346</v>
      </c>
      <c r="G19" s="64">
        <v>-21101.120021428571</v>
      </c>
      <c r="H19" s="2">
        <v>0</v>
      </c>
      <c r="I19" s="2">
        <v>0</v>
      </c>
      <c r="J19" s="3">
        <v>1</v>
      </c>
      <c r="K19" s="4">
        <v>-0.32901837</v>
      </c>
      <c r="L19" s="66">
        <v>-0.58721243000000001</v>
      </c>
      <c r="M19" s="5">
        <v>0</v>
      </c>
      <c r="N19" s="5">
        <v>193.3227</v>
      </c>
      <c r="O19" s="2">
        <v>1467372</v>
      </c>
    </row>
    <row r="20" spans="1:15" ht="12" customHeight="1" x14ac:dyDescent="0.25">
      <c r="A20" s="55"/>
      <c r="B20" s="55"/>
      <c r="C20" s="55"/>
      <c r="D20" s="55"/>
      <c r="G20" s="64"/>
      <c r="L20" s="66"/>
    </row>
    <row r="21" spans="1:15" x14ac:dyDescent="0.25">
      <c r="A21" s="55" t="s">
        <v>15</v>
      </c>
      <c r="B21" s="55" t="s">
        <v>30</v>
      </c>
      <c r="C21" s="55" t="s">
        <v>17</v>
      </c>
      <c r="D21" s="55" t="s">
        <v>18</v>
      </c>
      <c r="E21" s="54">
        <v>37347</v>
      </c>
      <c r="F21" s="54">
        <v>37560</v>
      </c>
      <c r="G21" s="64">
        <v>3500</v>
      </c>
      <c r="H21" s="2">
        <v>105000</v>
      </c>
      <c r="I21" s="2">
        <v>104553.91250000001</v>
      </c>
      <c r="J21" s="3">
        <v>0.99575154731721993</v>
      </c>
      <c r="K21" s="4">
        <v>2.8327570099999999</v>
      </c>
      <c r="L21" s="66">
        <v>5.33</v>
      </c>
      <c r="M21" s="5">
        <v>0</v>
      </c>
      <c r="N21" s="5">
        <v>386.6454</v>
      </c>
      <c r="O21" s="2">
        <v>1467372</v>
      </c>
    </row>
    <row r="22" spans="1:15" x14ac:dyDescent="0.25">
      <c r="A22" s="55"/>
      <c r="B22" s="55"/>
      <c r="C22" s="55"/>
      <c r="D22" s="55"/>
      <c r="G22" s="64"/>
      <c r="L22" s="66"/>
    </row>
    <row r="23" spans="1:15" x14ac:dyDescent="0.25">
      <c r="A23" s="55" t="s">
        <v>15</v>
      </c>
      <c r="B23" s="55" t="s">
        <v>31</v>
      </c>
      <c r="C23" s="55" t="s">
        <v>17</v>
      </c>
      <c r="D23" s="55" t="s">
        <v>23</v>
      </c>
      <c r="E23" s="54">
        <v>37257</v>
      </c>
      <c r="F23" s="54">
        <v>37346</v>
      </c>
      <c r="G23" s="64">
        <v>5275.280003571429</v>
      </c>
      <c r="H23" s="2">
        <v>0</v>
      </c>
      <c r="I23" s="2">
        <v>0</v>
      </c>
      <c r="J23" s="3">
        <v>1</v>
      </c>
      <c r="K23" s="4">
        <v>-0.32901837</v>
      </c>
      <c r="L23" s="66">
        <v>-0.58721243000000001</v>
      </c>
      <c r="M23" s="5">
        <v>0</v>
      </c>
      <c r="N23" s="5">
        <v>386.6454</v>
      </c>
      <c r="O23" s="2">
        <v>1467372</v>
      </c>
    </row>
    <row r="24" spans="1:15" x14ac:dyDescent="0.25">
      <c r="A24" s="55" t="s">
        <v>15</v>
      </c>
      <c r="B24" s="55" t="s">
        <v>31</v>
      </c>
      <c r="C24" s="55" t="s">
        <v>17</v>
      </c>
      <c r="D24" s="55" t="s">
        <v>23</v>
      </c>
      <c r="E24" s="54">
        <v>37347</v>
      </c>
      <c r="F24" s="54">
        <v>37560</v>
      </c>
      <c r="G24" s="64">
        <v>5275.2800066666668</v>
      </c>
      <c r="H24" s="2">
        <v>158258.4002</v>
      </c>
      <c r="I24" s="2">
        <v>157586.04680000001</v>
      </c>
      <c r="J24" s="3">
        <v>0.99575154731721993</v>
      </c>
      <c r="K24" s="4">
        <v>-0.66392742000000005</v>
      </c>
      <c r="L24" s="66">
        <v>-0.58761393000000006</v>
      </c>
      <c r="M24" s="5">
        <v>0</v>
      </c>
      <c r="N24" s="5">
        <v>-193.3227</v>
      </c>
      <c r="O24" s="2">
        <v>1467372</v>
      </c>
    </row>
    <row r="25" spans="1:15" x14ac:dyDescent="0.25">
      <c r="A25" s="55" t="s">
        <v>15</v>
      </c>
      <c r="B25" s="55" t="s">
        <v>31</v>
      </c>
      <c r="C25" s="55" t="s">
        <v>17</v>
      </c>
      <c r="D25" s="55" t="s">
        <v>23</v>
      </c>
      <c r="E25" s="54">
        <v>37561</v>
      </c>
      <c r="F25" s="54">
        <v>37621</v>
      </c>
      <c r="G25" s="64">
        <v>5275.2800066666668</v>
      </c>
      <c r="H25" s="2">
        <v>158258.4002</v>
      </c>
      <c r="I25" s="2">
        <v>155535.56890000001</v>
      </c>
      <c r="J25" s="3">
        <v>0.98279502830885612</v>
      </c>
      <c r="K25" s="4">
        <v>-0.54956406999999996</v>
      </c>
      <c r="L25" s="66">
        <v>-0.58772824000000001</v>
      </c>
      <c r="M25" s="5">
        <v>0</v>
      </c>
      <c r="N25" s="5">
        <v>387.5</v>
      </c>
      <c r="O25" s="2">
        <v>1467372</v>
      </c>
    </row>
    <row r="26" spans="1:15" x14ac:dyDescent="0.25">
      <c r="A26" s="55"/>
      <c r="B26" s="55"/>
      <c r="C26" s="55"/>
      <c r="D26" s="55"/>
      <c r="G26" s="64"/>
      <c r="L26" s="66"/>
    </row>
    <row r="27" spans="1:15" x14ac:dyDescent="0.25">
      <c r="A27" s="55" t="s">
        <v>15</v>
      </c>
      <c r="B27" s="55" t="s">
        <v>32</v>
      </c>
      <c r="C27" s="55" t="s">
        <v>17</v>
      </c>
      <c r="D27" s="55" t="s">
        <v>18</v>
      </c>
      <c r="E27" s="54">
        <v>37347</v>
      </c>
      <c r="F27" s="54">
        <v>37560</v>
      </c>
      <c r="G27" s="64">
        <v>-3500</v>
      </c>
      <c r="H27" s="2">
        <v>-105000</v>
      </c>
      <c r="I27" s="2">
        <v>-104553.91250000001</v>
      </c>
      <c r="J27" s="3">
        <v>0.99575154731721993</v>
      </c>
      <c r="K27" s="4">
        <v>2.8327570099999999</v>
      </c>
      <c r="L27" s="66">
        <v>5.32</v>
      </c>
      <c r="M27" s="5">
        <v>0</v>
      </c>
      <c r="N27" s="5">
        <v>-468988.6201</v>
      </c>
      <c r="O27" s="2">
        <v>1467371</v>
      </c>
    </row>
    <row r="28" spans="1:15" x14ac:dyDescent="0.25">
      <c r="A28" s="55"/>
      <c r="B28" s="55"/>
      <c r="C28" s="55"/>
      <c r="D28" s="55"/>
      <c r="G28" s="64"/>
      <c r="L28" s="66"/>
    </row>
    <row r="29" spans="1:15" x14ac:dyDescent="0.25">
      <c r="A29" s="55" t="s">
        <v>15</v>
      </c>
      <c r="B29" s="55" t="s">
        <v>33</v>
      </c>
      <c r="C29" s="55" t="s">
        <v>17</v>
      </c>
      <c r="D29" s="55" t="s">
        <v>18</v>
      </c>
      <c r="E29" s="54">
        <v>37347</v>
      </c>
      <c r="F29" s="54">
        <v>37560</v>
      </c>
      <c r="G29" s="64">
        <v>3500</v>
      </c>
      <c r="H29" s="2">
        <v>105000</v>
      </c>
      <c r="I29" s="2">
        <v>104553.91250000001</v>
      </c>
      <c r="J29" s="3">
        <v>0.99575154731721993</v>
      </c>
      <c r="K29" s="4">
        <v>2.8327570099999999</v>
      </c>
      <c r="L29" s="66">
        <v>4.3899999999999997</v>
      </c>
      <c r="M29" s="5">
        <v>0</v>
      </c>
      <c r="N29" s="5">
        <v>95872.392900000006</v>
      </c>
      <c r="O29" s="2">
        <v>1467371</v>
      </c>
    </row>
    <row r="30" spans="1:15" x14ac:dyDescent="0.25">
      <c r="A30" s="55"/>
      <c r="B30" s="55"/>
      <c r="C30" s="55"/>
      <c r="D30" s="55"/>
      <c r="G30" s="64"/>
      <c r="L30" s="66"/>
    </row>
    <row r="31" spans="1:15" x14ac:dyDescent="0.25">
      <c r="A31" s="55" t="s">
        <v>15</v>
      </c>
      <c r="B31" s="55" t="s">
        <v>34</v>
      </c>
      <c r="C31" s="55" t="s">
        <v>17</v>
      </c>
      <c r="D31" s="55" t="s">
        <v>18</v>
      </c>
      <c r="E31" s="54">
        <v>37257</v>
      </c>
      <c r="F31" s="54">
        <v>37346</v>
      </c>
      <c r="G31" s="64">
        <v>-2500</v>
      </c>
      <c r="H31" s="2">
        <v>0</v>
      </c>
      <c r="I31" s="2">
        <v>0</v>
      </c>
      <c r="J31" s="3">
        <v>1</v>
      </c>
      <c r="K31" s="4">
        <v>3.56793687</v>
      </c>
      <c r="L31" s="66">
        <v>4.8049999999999997</v>
      </c>
      <c r="M31" s="5">
        <v>0</v>
      </c>
      <c r="N31" s="5">
        <v>-57051.428400000004</v>
      </c>
      <c r="O31" s="2">
        <v>1467371</v>
      </c>
    </row>
    <row r="32" spans="1:15" x14ac:dyDescent="0.25">
      <c r="A32" s="55"/>
      <c r="B32" s="55"/>
      <c r="C32" s="55"/>
      <c r="D32" s="55"/>
      <c r="G32" s="64"/>
      <c r="L32" s="66"/>
    </row>
    <row r="33" spans="1:15" x14ac:dyDescent="0.25">
      <c r="A33" s="55" t="s">
        <v>15</v>
      </c>
      <c r="B33" s="55" t="s">
        <v>35</v>
      </c>
      <c r="C33" s="55" t="s">
        <v>17</v>
      </c>
      <c r="D33" s="55" t="s">
        <v>23</v>
      </c>
      <c r="E33" s="54">
        <v>37561</v>
      </c>
      <c r="F33" s="54">
        <v>37711</v>
      </c>
      <c r="G33" s="64">
        <v>5275.2800066666668</v>
      </c>
      <c r="H33" s="2">
        <v>158258.4002</v>
      </c>
      <c r="I33" s="2">
        <v>155535.56890000001</v>
      </c>
      <c r="J33" s="3">
        <v>0.98279502830885612</v>
      </c>
      <c r="K33" s="4">
        <v>-0.54956406999999996</v>
      </c>
      <c r="L33" s="66">
        <v>-0.74801775999999998</v>
      </c>
      <c r="M33" s="5">
        <v>0</v>
      </c>
      <c r="N33" s="5">
        <v>-6072.0857000000005</v>
      </c>
      <c r="O33" s="2">
        <v>1467371</v>
      </c>
    </row>
    <row r="34" spans="1:15" x14ac:dyDescent="0.25">
      <c r="A34" s="55"/>
      <c r="B34" s="55"/>
      <c r="C34" s="55"/>
      <c r="D34" s="55"/>
      <c r="G34" s="64"/>
      <c r="L34" s="66"/>
    </row>
    <row r="35" spans="1:15" x14ac:dyDescent="0.25">
      <c r="A35" s="55" t="s">
        <v>15</v>
      </c>
      <c r="B35" s="55" t="s">
        <v>36</v>
      </c>
      <c r="C35" s="55" t="s">
        <v>17</v>
      </c>
      <c r="D35" s="55" t="s">
        <v>26</v>
      </c>
      <c r="E35" s="54">
        <v>37257</v>
      </c>
      <c r="F35" s="54">
        <v>37346</v>
      </c>
      <c r="G35" s="64">
        <v>-10550.560010714285</v>
      </c>
      <c r="H35" s="2">
        <v>0</v>
      </c>
      <c r="I35" s="2">
        <v>0</v>
      </c>
      <c r="J35" s="3">
        <v>1</v>
      </c>
      <c r="K35" s="4">
        <v>3.5679368600000001</v>
      </c>
      <c r="L35" s="66">
        <v>5.9865163500000005</v>
      </c>
      <c r="M35" s="5">
        <v>0</v>
      </c>
      <c r="N35" s="5">
        <v>-261096.52470000001</v>
      </c>
      <c r="O35" s="2">
        <v>1467371</v>
      </c>
    </row>
    <row r="36" spans="1:15" x14ac:dyDescent="0.25">
      <c r="A36" s="55" t="s">
        <v>15</v>
      </c>
      <c r="B36" s="55" t="s">
        <v>36</v>
      </c>
      <c r="C36" s="55" t="s">
        <v>17</v>
      </c>
      <c r="D36" s="55" t="s">
        <v>26</v>
      </c>
      <c r="E36" s="54">
        <v>37347</v>
      </c>
      <c r="F36" s="54">
        <v>37560</v>
      </c>
      <c r="G36" s="64">
        <v>-10550.560009999999</v>
      </c>
      <c r="H36" s="2">
        <v>-316516.8003</v>
      </c>
      <c r="I36" s="2">
        <v>-315172.09370000003</v>
      </c>
      <c r="J36" s="3">
        <v>0.99575154731721993</v>
      </c>
      <c r="K36" s="4">
        <v>2.8327570099999999</v>
      </c>
      <c r="L36" s="66">
        <v>5.9906095199999996</v>
      </c>
      <c r="M36" s="5">
        <v>0</v>
      </c>
      <c r="N36" s="5">
        <v>260050.98560000001</v>
      </c>
      <c r="O36" s="2">
        <v>1467371</v>
      </c>
    </row>
    <row r="37" spans="1:15" x14ac:dyDescent="0.25">
      <c r="A37" s="55" t="s">
        <v>15</v>
      </c>
      <c r="B37" s="55" t="s">
        <v>36</v>
      </c>
      <c r="C37" s="55" t="s">
        <v>17</v>
      </c>
      <c r="D37" s="55" t="s">
        <v>26</v>
      </c>
      <c r="E37" s="54">
        <v>37561</v>
      </c>
      <c r="F37" s="54">
        <v>37621</v>
      </c>
      <c r="G37" s="64">
        <v>-10550.560009999999</v>
      </c>
      <c r="H37" s="2">
        <v>-316516.8003</v>
      </c>
      <c r="I37" s="2">
        <v>-311071.13770000002</v>
      </c>
      <c r="J37" s="3">
        <v>0.98279502830885612</v>
      </c>
      <c r="K37" s="4">
        <v>3.67444645</v>
      </c>
      <c r="L37" s="66">
        <v>5.9917749499999999</v>
      </c>
      <c r="M37" s="5">
        <v>0</v>
      </c>
      <c r="N37" s="5">
        <v>-162815.84700000001</v>
      </c>
      <c r="O37" s="2">
        <v>1467371</v>
      </c>
    </row>
    <row r="38" spans="1:15" x14ac:dyDescent="0.25">
      <c r="A38" s="55"/>
      <c r="B38" s="55"/>
      <c r="C38" s="55"/>
      <c r="D38" s="55"/>
      <c r="G38" s="64"/>
      <c r="L38" s="66"/>
    </row>
    <row r="39" spans="1:15" x14ac:dyDescent="0.25">
      <c r="A39" s="97" t="s">
        <v>15</v>
      </c>
      <c r="B39" s="97" t="s">
        <v>51</v>
      </c>
      <c r="C39" s="97" t="s">
        <v>17</v>
      </c>
      <c r="D39" s="97" t="s">
        <v>49</v>
      </c>
      <c r="E39" s="57">
        <v>37257</v>
      </c>
      <c r="F39" s="57">
        <v>37346</v>
      </c>
      <c r="G39" s="98">
        <v>18956.339757142858</v>
      </c>
      <c r="H39" s="25">
        <v>0</v>
      </c>
      <c r="I39" s="25">
        <v>0</v>
      </c>
      <c r="J39" s="26">
        <v>1</v>
      </c>
      <c r="K39" s="27">
        <v>-1.31128E-3</v>
      </c>
      <c r="L39" s="99">
        <v>7.0000000000000005E-8</v>
      </c>
      <c r="M39" s="49">
        <v>0</v>
      </c>
      <c r="N39" s="49">
        <v>-115.5912</v>
      </c>
      <c r="O39" s="46">
        <v>1467372</v>
      </c>
    </row>
    <row r="40" spans="1:15" x14ac:dyDescent="0.25">
      <c r="A40" s="55"/>
      <c r="B40" s="55"/>
      <c r="C40" s="55"/>
      <c r="D40" s="55"/>
      <c r="G40" s="64"/>
      <c r="L40" s="66"/>
      <c r="M40" s="49"/>
      <c r="N40" s="49"/>
      <c r="O40" s="46"/>
    </row>
    <row r="41" spans="1:15" x14ac:dyDescent="0.25">
      <c r="A41" s="55" t="s">
        <v>15</v>
      </c>
      <c r="B41" s="55" t="s">
        <v>52</v>
      </c>
      <c r="C41" s="55" t="s">
        <v>17</v>
      </c>
      <c r="D41" s="55" t="s">
        <v>49</v>
      </c>
      <c r="E41" s="54">
        <v>37257</v>
      </c>
      <c r="F41" s="54">
        <v>37346</v>
      </c>
      <c r="G41" s="64">
        <v>18956.339757142858</v>
      </c>
      <c r="H41" s="2">
        <v>0</v>
      </c>
      <c r="I41" s="2">
        <v>0</v>
      </c>
      <c r="J41" s="3">
        <v>1</v>
      </c>
      <c r="K41" s="4">
        <v>-1.31128E-3</v>
      </c>
      <c r="L41" s="66">
        <v>-3.2781999999999999E-4</v>
      </c>
      <c r="M41" s="5">
        <v>0</v>
      </c>
      <c r="N41" s="5">
        <v>134.85640000000001</v>
      </c>
      <c r="O41" s="2">
        <v>1467372</v>
      </c>
    </row>
    <row r="42" spans="1:15" x14ac:dyDescent="0.25">
      <c r="A42" s="55"/>
      <c r="B42" s="55"/>
      <c r="C42" s="55"/>
      <c r="D42" s="55"/>
      <c r="G42" s="64"/>
      <c r="L42" s="66"/>
    </row>
    <row r="43" spans="1:15" x14ac:dyDescent="0.25">
      <c r="A43" s="55" t="s">
        <v>15</v>
      </c>
      <c r="B43" s="55" t="s">
        <v>53</v>
      </c>
      <c r="C43" s="55" t="s">
        <v>17</v>
      </c>
      <c r="D43" s="55" t="s">
        <v>54</v>
      </c>
      <c r="E43" s="54">
        <v>37257</v>
      </c>
      <c r="F43" s="54">
        <v>37346</v>
      </c>
      <c r="G43" s="64">
        <v>5000</v>
      </c>
      <c r="H43" s="2">
        <v>0</v>
      </c>
      <c r="I43" s="2">
        <v>0</v>
      </c>
      <c r="J43" s="3">
        <v>1</v>
      </c>
      <c r="K43" s="4">
        <v>0.04</v>
      </c>
      <c r="L43" s="66">
        <v>3.7499999999999999E-2</v>
      </c>
      <c r="M43" s="5">
        <v>0</v>
      </c>
      <c r="N43" s="5">
        <v>-192.65190000000001</v>
      </c>
      <c r="O43" s="2">
        <v>1467372</v>
      </c>
    </row>
    <row r="44" spans="1:15" x14ac:dyDescent="0.25">
      <c r="A44" s="55"/>
      <c r="B44" s="55"/>
      <c r="C44" s="55"/>
      <c r="D44" s="55"/>
      <c r="G44" s="64"/>
      <c r="L44" s="66"/>
    </row>
    <row r="45" spans="1:15" x14ac:dyDescent="0.25">
      <c r="A45" s="55" t="s">
        <v>15</v>
      </c>
      <c r="B45" s="55" t="s">
        <v>37</v>
      </c>
      <c r="C45" s="55" t="s">
        <v>17</v>
      </c>
      <c r="D45" s="55" t="s">
        <v>18</v>
      </c>
      <c r="E45" s="54">
        <v>37257</v>
      </c>
      <c r="F45" s="54">
        <v>37346</v>
      </c>
      <c r="G45" s="64">
        <v>5000</v>
      </c>
      <c r="H45" s="2">
        <v>0</v>
      </c>
      <c r="I45" s="2">
        <v>0</v>
      </c>
      <c r="J45" s="3">
        <v>1</v>
      </c>
      <c r="K45" s="4">
        <v>3.56793687</v>
      </c>
      <c r="L45" s="66">
        <v>3.44</v>
      </c>
      <c r="M45" s="5">
        <v>0</v>
      </c>
      <c r="N45" s="5">
        <v>-161.82760000000002</v>
      </c>
      <c r="O45" s="2">
        <v>1467372</v>
      </c>
    </row>
    <row r="46" spans="1:15" x14ac:dyDescent="0.25">
      <c r="A46" s="55" t="s">
        <v>15</v>
      </c>
      <c r="B46" s="55" t="s">
        <v>37</v>
      </c>
      <c r="C46" s="55" t="s">
        <v>17</v>
      </c>
      <c r="D46" s="55" t="s">
        <v>18</v>
      </c>
      <c r="E46" s="54">
        <v>37347</v>
      </c>
      <c r="F46" s="54">
        <v>37560</v>
      </c>
      <c r="G46" s="64">
        <v>5000</v>
      </c>
      <c r="H46" s="2">
        <v>150000</v>
      </c>
      <c r="I46" s="2">
        <v>149362.73209999999</v>
      </c>
      <c r="J46" s="3">
        <v>0.99575154731721993</v>
      </c>
      <c r="K46" s="4">
        <v>2.8327570099999999</v>
      </c>
      <c r="L46" s="66">
        <v>3.44</v>
      </c>
      <c r="M46" s="5">
        <v>0</v>
      </c>
      <c r="N46" s="5">
        <v>-134.85640000000001</v>
      </c>
      <c r="O46" s="2">
        <v>1467372</v>
      </c>
    </row>
    <row r="47" spans="1:15" x14ac:dyDescent="0.25">
      <c r="A47" s="55"/>
      <c r="B47" s="55"/>
      <c r="C47" s="55"/>
      <c r="D47" s="55"/>
      <c r="G47" s="64"/>
      <c r="L47" s="66"/>
    </row>
    <row r="48" spans="1:15" x14ac:dyDescent="0.25">
      <c r="A48" s="55" t="s">
        <v>15</v>
      </c>
      <c r="B48" s="55" t="s">
        <v>38</v>
      </c>
      <c r="C48" s="55" t="s">
        <v>17</v>
      </c>
      <c r="D48" s="55" t="s">
        <v>39</v>
      </c>
      <c r="E48" s="54">
        <v>37257</v>
      </c>
      <c r="F48" s="54">
        <v>37346</v>
      </c>
      <c r="G48" s="64">
        <v>10000</v>
      </c>
      <c r="H48" s="2">
        <v>0</v>
      </c>
      <c r="I48" s="2">
        <v>0</v>
      </c>
      <c r="J48" s="3">
        <v>1</v>
      </c>
      <c r="K48" s="4">
        <v>3.79</v>
      </c>
      <c r="L48" s="66">
        <v>3.6039000000000003</v>
      </c>
      <c r="M48" s="5">
        <v>0</v>
      </c>
      <c r="N48" s="5">
        <v>-577.92690000000005</v>
      </c>
      <c r="O48" s="2">
        <v>1467372</v>
      </c>
    </row>
    <row r="49" spans="1:15" x14ac:dyDescent="0.25">
      <c r="A49" s="53" t="s">
        <v>15</v>
      </c>
      <c r="B49" s="53" t="s">
        <v>38</v>
      </c>
      <c r="C49" s="53" t="s">
        <v>17</v>
      </c>
      <c r="D49" s="53" t="s">
        <v>55</v>
      </c>
      <c r="E49" s="54">
        <v>37257</v>
      </c>
      <c r="F49" s="54">
        <v>37346</v>
      </c>
      <c r="G49" s="64">
        <v>9478.1698785714289</v>
      </c>
      <c r="H49" s="2">
        <v>0</v>
      </c>
      <c r="I49" s="2">
        <v>0</v>
      </c>
      <c r="J49" s="3">
        <v>1</v>
      </c>
      <c r="K49" s="4">
        <v>0</v>
      </c>
      <c r="L49" s="66">
        <v>7.0000000000000005E-8</v>
      </c>
      <c r="M49" s="5">
        <v>0</v>
      </c>
      <c r="N49" s="5">
        <v>-192.65190000000001</v>
      </c>
      <c r="O49" s="2">
        <v>1467372</v>
      </c>
    </row>
    <row r="50" spans="1:15" x14ac:dyDescent="0.25">
      <c r="A50" s="55" t="s">
        <v>15</v>
      </c>
      <c r="B50" s="55" t="s">
        <v>40</v>
      </c>
      <c r="C50" s="55" t="s">
        <v>17</v>
      </c>
      <c r="D50" s="55" t="s">
        <v>18</v>
      </c>
      <c r="E50" s="54">
        <v>37257</v>
      </c>
      <c r="F50" s="54">
        <v>37346</v>
      </c>
      <c r="G50" s="64">
        <v>-10000</v>
      </c>
      <c r="H50" s="2">
        <v>0</v>
      </c>
      <c r="I50" s="2">
        <v>0</v>
      </c>
      <c r="J50" s="3">
        <v>1</v>
      </c>
      <c r="K50" s="4">
        <v>3.56793687</v>
      </c>
      <c r="L50" s="66">
        <v>3.3839000000000001</v>
      </c>
      <c r="M50" s="5">
        <v>0</v>
      </c>
      <c r="N50" s="5">
        <v>-192.65190000000001</v>
      </c>
      <c r="O50" s="2">
        <v>1467372</v>
      </c>
    </row>
    <row r="51" spans="1:15" x14ac:dyDescent="0.25">
      <c r="A51" s="55"/>
      <c r="B51" s="55"/>
      <c r="C51" s="55"/>
      <c r="D51" s="55"/>
      <c r="G51" s="64"/>
      <c r="L51" s="66"/>
    </row>
    <row r="52" spans="1:15" x14ac:dyDescent="0.25">
      <c r="A52" s="55" t="s">
        <v>15</v>
      </c>
      <c r="B52" s="55" t="s">
        <v>41</v>
      </c>
      <c r="C52" s="55" t="s">
        <v>17</v>
      </c>
      <c r="D52" s="55" t="s">
        <v>39</v>
      </c>
      <c r="E52" s="54">
        <v>37347</v>
      </c>
      <c r="F52" s="54">
        <v>37560</v>
      </c>
      <c r="G52" s="64">
        <v>5000</v>
      </c>
      <c r="H52" s="2">
        <v>150000</v>
      </c>
      <c r="I52" s="2">
        <v>149362.73209999999</v>
      </c>
      <c r="J52" s="3">
        <v>0.99575154731721993</v>
      </c>
      <c r="K52" s="4">
        <v>2.89275701</v>
      </c>
      <c r="L52" s="66">
        <v>3.5714000000000001</v>
      </c>
      <c r="M52" s="5">
        <v>0</v>
      </c>
      <c r="N52" s="5">
        <v>129.95170000000002</v>
      </c>
      <c r="O52" s="2">
        <v>1467372</v>
      </c>
    </row>
    <row r="53" spans="1:15" x14ac:dyDescent="0.25">
      <c r="A53" s="53" t="s">
        <v>15</v>
      </c>
      <c r="B53" s="53" t="s">
        <v>41</v>
      </c>
      <c r="C53" s="53" t="s">
        <v>17</v>
      </c>
      <c r="D53" s="53" t="s">
        <v>55</v>
      </c>
      <c r="E53" s="54">
        <v>37347</v>
      </c>
      <c r="F53" s="54">
        <v>37560</v>
      </c>
      <c r="G53" s="64">
        <v>4739.0849399999997</v>
      </c>
      <c r="H53" s="2">
        <v>142172.54819999999</v>
      </c>
      <c r="I53" s="2">
        <v>141665.3297</v>
      </c>
      <c r="J53" s="3">
        <v>0.99643237360889403</v>
      </c>
      <c r="K53" s="4">
        <v>0</v>
      </c>
      <c r="L53" s="66">
        <v>7.0000000000000005E-8</v>
      </c>
      <c r="M53" s="5">
        <v>0</v>
      </c>
      <c r="N53" s="5">
        <v>-129.95170000000002</v>
      </c>
      <c r="O53" s="2">
        <v>1467372</v>
      </c>
    </row>
    <row r="54" spans="1:15" x14ac:dyDescent="0.25">
      <c r="A54" s="53" t="s">
        <v>15</v>
      </c>
      <c r="B54" s="53" t="s">
        <v>42</v>
      </c>
      <c r="C54" s="53" t="s">
        <v>17</v>
      </c>
      <c r="D54" s="53" t="s">
        <v>18</v>
      </c>
      <c r="E54" s="54">
        <v>37347</v>
      </c>
      <c r="F54" s="54">
        <v>37560</v>
      </c>
      <c r="G54" s="64">
        <v>-5000</v>
      </c>
      <c r="H54" s="2">
        <v>-150000</v>
      </c>
      <c r="I54" s="2">
        <v>-149362.73209999999</v>
      </c>
      <c r="J54" s="3">
        <v>0.99575154731721993</v>
      </c>
      <c r="K54" s="4">
        <v>2.8327570099999999</v>
      </c>
      <c r="L54" s="66">
        <v>3.4514</v>
      </c>
      <c r="M54" s="5">
        <v>0</v>
      </c>
      <c r="N54" s="5">
        <v>129.95170000000002</v>
      </c>
      <c r="O54" s="2">
        <v>1467372</v>
      </c>
    </row>
    <row r="55" spans="1:15" x14ac:dyDescent="0.25">
      <c r="G55" s="64"/>
      <c r="L55" s="66"/>
    </row>
    <row r="56" spans="1:15" x14ac:dyDescent="0.25">
      <c r="A56" s="53" t="s">
        <v>15</v>
      </c>
      <c r="B56" s="53" t="s">
        <v>43</v>
      </c>
      <c r="C56" s="53" t="s">
        <v>17</v>
      </c>
      <c r="D56" s="53" t="s">
        <v>39</v>
      </c>
      <c r="E56" s="54">
        <v>37347</v>
      </c>
      <c r="F56" s="54">
        <v>37560</v>
      </c>
      <c r="G56" s="64">
        <v>5000</v>
      </c>
      <c r="H56" s="2">
        <v>150000</v>
      </c>
      <c r="I56" s="2">
        <v>149362.73209999999</v>
      </c>
      <c r="J56" s="3">
        <v>0.99575154731721993</v>
      </c>
      <c r="K56" s="4">
        <v>2.89275701</v>
      </c>
      <c r="L56" s="66">
        <v>3.5614000000000003</v>
      </c>
      <c r="M56" s="5">
        <v>0</v>
      </c>
      <c r="N56" s="5">
        <v>-129.95170000000002</v>
      </c>
      <c r="O56" s="2">
        <v>1467372</v>
      </c>
    </row>
    <row r="57" spans="1:15" x14ac:dyDescent="0.25">
      <c r="A57" s="53" t="s">
        <v>15</v>
      </c>
      <c r="B57" s="53" t="s">
        <v>43</v>
      </c>
      <c r="C57" s="53" t="s">
        <v>17</v>
      </c>
      <c r="D57" s="53" t="s">
        <v>55</v>
      </c>
      <c r="E57" s="54">
        <v>37347</v>
      </c>
      <c r="F57" s="54">
        <v>37560</v>
      </c>
      <c r="G57" s="64">
        <v>4739.0849399999997</v>
      </c>
      <c r="H57" s="2">
        <v>142172.54819999999</v>
      </c>
      <c r="I57" s="2">
        <v>141665.3297</v>
      </c>
      <c r="J57" s="3">
        <v>0.99643237360889403</v>
      </c>
      <c r="K57" s="4">
        <v>0</v>
      </c>
      <c r="L57" s="66">
        <v>7.0000000000000005E-8</v>
      </c>
      <c r="M57" s="5">
        <v>0</v>
      </c>
      <c r="N57" s="5">
        <v>-185.64530000000002</v>
      </c>
      <c r="O57" s="2">
        <v>1467372</v>
      </c>
    </row>
    <row r="58" spans="1:15" x14ac:dyDescent="0.25">
      <c r="A58" s="53" t="s">
        <v>15</v>
      </c>
      <c r="B58" s="53" t="s">
        <v>44</v>
      </c>
      <c r="C58" s="53" t="s">
        <v>17</v>
      </c>
      <c r="D58" s="53" t="s">
        <v>18</v>
      </c>
      <c r="E58" s="54">
        <v>37347</v>
      </c>
      <c r="F58" s="54">
        <v>37560</v>
      </c>
      <c r="G58" s="64">
        <v>-5000</v>
      </c>
      <c r="H58" s="2">
        <v>-150000</v>
      </c>
      <c r="I58" s="2">
        <v>-149362.73209999999</v>
      </c>
      <c r="J58" s="3">
        <v>0.99575154731721993</v>
      </c>
      <c r="K58" s="4">
        <v>2.8327570099999999</v>
      </c>
      <c r="L58" s="66">
        <v>3.4514</v>
      </c>
      <c r="M58" s="5">
        <v>0</v>
      </c>
      <c r="N58" s="5">
        <v>57691</v>
      </c>
      <c r="O58" s="2">
        <v>1467371</v>
      </c>
    </row>
    <row r="59" spans="1:15" x14ac:dyDescent="0.25">
      <c r="G59" s="64"/>
      <c r="L59" s="66"/>
    </row>
    <row r="60" spans="1:15" x14ac:dyDescent="0.25">
      <c r="A60" s="58" t="s">
        <v>15</v>
      </c>
      <c r="B60" s="58" t="s">
        <v>45</v>
      </c>
      <c r="C60" s="58" t="s">
        <v>17</v>
      </c>
      <c r="D60" s="58" t="s">
        <v>18</v>
      </c>
      <c r="E60" s="59">
        <v>37257</v>
      </c>
      <c r="F60" s="59">
        <v>36922</v>
      </c>
      <c r="G60" s="65"/>
      <c r="H60" s="46">
        <v>0</v>
      </c>
      <c r="I60" s="46">
        <v>0</v>
      </c>
      <c r="J60" s="47">
        <v>1</v>
      </c>
      <c r="K60" s="48">
        <v>3.56793687</v>
      </c>
      <c r="L60" s="67">
        <v>3.7850000000000001</v>
      </c>
      <c r="M60" s="5">
        <v>0</v>
      </c>
      <c r="N60" s="5">
        <v>7440</v>
      </c>
      <c r="O60" s="2">
        <v>1467371</v>
      </c>
    </row>
    <row r="61" spans="1:15" x14ac:dyDescent="0.25">
      <c r="A61" s="58" t="s">
        <v>15</v>
      </c>
      <c r="B61" s="58" t="s">
        <v>45</v>
      </c>
      <c r="C61" s="58" t="s">
        <v>17</v>
      </c>
      <c r="D61" s="58" t="s">
        <v>49</v>
      </c>
      <c r="E61" s="96">
        <v>37257</v>
      </c>
      <c r="F61" s="96">
        <v>37287</v>
      </c>
      <c r="G61" s="65"/>
      <c r="H61" s="46">
        <v>0</v>
      </c>
      <c r="I61" s="46">
        <v>0</v>
      </c>
      <c r="J61" s="47">
        <v>1</v>
      </c>
      <c r="K61" s="48">
        <v>-1.31128E-3</v>
      </c>
      <c r="L61" s="67">
        <v>7.0000000000000005E-8</v>
      </c>
      <c r="M61" s="5">
        <v>0</v>
      </c>
      <c r="N61" s="5">
        <v>-101363.97070000001</v>
      </c>
      <c r="O61" s="2">
        <v>1467371</v>
      </c>
    </row>
    <row r="62" spans="1:15" x14ac:dyDescent="0.25">
      <c r="G62" s="64"/>
      <c r="L62" s="66"/>
    </row>
    <row r="63" spans="1:15" x14ac:dyDescent="0.25">
      <c r="A63" s="53" t="s">
        <v>15</v>
      </c>
      <c r="B63" s="53" t="s">
        <v>46</v>
      </c>
      <c r="C63" s="53" t="s">
        <v>17</v>
      </c>
      <c r="D63" s="53" t="s">
        <v>18</v>
      </c>
      <c r="E63" s="54">
        <v>37257</v>
      </c>
      <c r="F63" s="54">
        <v>37346</v>
      </c>
      <c r="G63" s="64">
        <v>5000</v>
      </c>
      <c r="H63" s="2">
        <v>0</v>
      </c>
      <c r="I63" s="2">
        <v>0</v>
      </c>
      <c r="J63" s="3">
        <v>1</v>
      </c>
      <c r="K63" s="4">
        <v>3.56793687</v>
      </c>
      <c r="L63" s="66">
        <v>4.6550000000000002</v>
      </c>
      <c r="M63" s="5">
        <v>0</v>
      </c>
      <c r="N63" s="5">
        <v>-99870.343399999998</v>
      </c>
      <c r="O63" s="2">
        <v>1467371</v>
      </c>
    </row>
    <row r="64" spans="1:15" x14ac:dyDescent="0.25">
      <c r="A64" s="53" t="s">
        <v>15</v>
      </c>
      <c r="B64" s="53" t="s">
        <v>46</v>
      </c>
      <c r="C64" s="53" t="s">
        <v>17</v>
      </c>
      <c r="D64" s="53" t="s">
        <v>49</v>
      </c>
      <c r="E64" s="54">
        <v>37257</v>
      </c>
      <c r="F64" s="54">
        <v>37346</v>
      </c>
      <c r="G64" s="64">
        <v>4739.0849392857144</v>
      </c>
      <c r="H64" s="2">
        <v>0</v>
      </c>
      <c r="I64" s="2">
        <v>0</v>
      </c>
      <c r="J64" s="3">
        <v>1</v>
      </c>
      <c r="K64" s="4">
        <v>-1.31128E-3</v>
      </c>
      <c r="L64" s="66">
        <v>7.0000000000000005E-8</v>
      </c>
      <c r="M64" s="5">
        <v>0</v>
      </c>
      <c r="N64" s="5">
        <v>-1.9300000000000001E-2</v>
      </c>
      <c r="O64" s="2">
        <v>1467372</v>
      </c>
    </row>
    <row r="65" spans="1:15" x14ac:dyDescent="0.25">
      <c r="G65" s="64"/>
      <c r="L65" s="66"/>
    </row>
    <row r="66" spans="1:15" x14ac:dyDescent="0.25">
      <c r="A66" s="53" t="s">
        <v>15</v>
      </c>
      <c r="B66" s="53" t="s">
        <v>47</v>
      </c>
      <c r="C66" s="53" t="s">
        <v>17</v>
      </c>
      <c r="D66" s="53" t="s">
        <v>39</v>
      </c>
      <c r="E66" s="54">
        <v>37257</v>
      </c>
      <c r="F66" s="54">
        <v>37346</v>
      </c>
      <c r="G66" s="64">
        <v>2000</v>
      </c>
      <c r="H66" s="2">
        <v>0</v>
      </c>
      <c r="I66" s="2">
        <v>0</v>
      </c>
      <c r="J66" s="3">
        <v>1</v>
      </c>
      <c r="K66" s="4">
        <v>3.79</v>
      </c>
      <c r="L66" s="66">
        <v>3.67</v>
      </c>
      <c r="M66" s="5">
        <v>0</v>
      </c>
      <c r="N66" s="5">
        <v>-3.9000000000000003E-3</v>
      </c>
      <c r="O66" s="2">
        <v>1467372</v>
      </c>
    </row>
    <row r="67" spans="1:15" x14ac:dyDescent="0.25">
      <c r="A67" s="53" t="s">
        <v>15</v>
      </c>
      <c r="B67" s="53" t="s">
        <v>47</v>
      </c>
      <c r="C67" s="53" t="s">
        <v>17</v>
      </c>
      <c r="D67" s="53" t="s">
        <v>55</v>
      </c>
      <c r="E67" s="54">
        <v>37257</v>
      </c>
      <c r="F67" s="54">
        <v>37346</v>
      </c>
      <c r="G67" s="64">
        <v>1895.6339750000002</v>
      </c>
      <c r="H67" s="2">
        <v>0</v>
      </c>
      <c r="I67" s="2">
        <v>0</v>
      </c>
      <c r="J67" s="3">
        <v>1</v>
      </c>
      <c r="K67" s="4">
        <v>0</v>
      </c>
      <c r="L67" s="66">
        <v>7.0000000000000005E-8</v>
      </c>
      <c r="M67" s="5">
        <v>0</v>
      </c>
      <c r="N67" s="5">
        <v>-9.300000000000001E-3</v>
      </c>
      <c r="O67" s="2">
        <v>1467372</v>
      </c>
    </row>
    <row r="68" spans="1:15" x14ac:dyDescent="0.25">
      <c r="A68" s="53" t="s">
        <v>15</v>
      </c>
      <c r="B68" s="53" t="s">
        <v>48</v>
      </c>
      <c r="C68" s="53" t="s">
        <v>17</v>
      </c>
      <c r="D68" s="53" t="s">
        <v>18</v>
      </c>
      <c r="E68" s="54">
        <v>37257</v>
      </c>
      <c r="F68" s="54">
        <v>37346</v>
      </c>
      <c r="G68" s="64">
        <v>-2000</v>
      </c>
      <c r="H68" s="2">
        <v>0</v>
      </c>
      <c r="I68" s="2">
        <v>0</v>
      </c>
      <c r="J68" s="3">
        <v>1</v>
      </c>
      <c r="K68" s="4">
        <v>3.56793687</v>
      </c>
      <c r="L68" s="66">
        <v>3.47</v>
      </c>
      <c r="M68" s="5">
        <v>0</v>
      </c>
      <c r="N68" s="5">
        <v>-9.300000000000001E-3</v>
      </c>
      <c r="O68" s="2">
        <v>1467372</v>
      </c>
    </row>
    <row r="2507" spans="11:11" x14ac:dyDescent="0.25">
      <c r="K2507" s="48"/>
    </row>
    <row r="2508" spans="11:11" x14ac:dyDescent="0.25">
      <c r="K2508" s="48"/>
    </row>
    <row r="2509" spans="11:11" x14ac:dyDescent="0.25">
      <c r="K2509" s="48"/>
    </row>
    <row r="3749" spans="1:19" s="29" customFormat="1" x14ac:dyDescent="0.25">
      <c r="A3749" s="56"/>
      <c r="B3749" s="56"/>
      <c r="C3749" s="56"/>
      <c r="D3749" s="56"/>
      <c r="E3749" s="57"/>
      <c r="F3749" s="57"/>
      <c r="G3749" s="24"/>
      <c r="H3749" s="25"/>
      <c r="I3749" s="25"/>
      <c r="J3749" s="26"/>
      <c r="K3749" s="27"/>
      <c r="L3749" s="27"/>
      <c r="M3749" s="28"/>
      <c r="N3749" s="28"/>
      <c r="O3749" s="25"/>
      <c r="P3749" s="25"/>
      <c r="R3749" s="30"/>
      <c r="S3749" s="30"/>
    </row>
    <row r="3750" spans="1:19" s="29" customFormat="1" x14ac:dyDescent="0.25">
      <c r="A3750" s="56"/>
      <c r="B3750" s="56"/>
      <c r="C3750" s="56"/>
      <c r="D3750" s="56"/>
      <c r="E3750" s="57"/>
      <c r="F3750" s="57"/>
      <c r="G3750" s="24"/>
      <c r="H3750" s="25"/>
      <c r="I3750" s="25"/>
      <c r="J3750" s="26"/>
      <c r="K3750" s="27"/>
      <c r="L3750" s="27"/>
      <c r="M3750" s="28"/>
      <c r="N3750" s="28"/>
      <c r="O3750" s="25"/>
      <c r="P3750" s="25"/>
      <c r="R3750" s="30"/>
      <c r="S3750" s="30"/>
    </row>
    <row r="3751" spans="1:19" s="29" customFormat="1" x14ac:dyDescent="0.25">
      <c r="A3751" s="56"/>
      <c r="B3751" s="56"/>
      <c r="C3751" s="56"/>
      <c r="D3751" s="56"/>
      <c r="E3751" s="57"/>
      <c r="F3751" s="57"/>
      <c r="G3751" s="24"/>
      <c r="H3751" s="25"/>
      <c r="I3751" s="25"/>
      <c r="J3751" s="26"/>
      <c r="K3751" s="27"/>
      <c r="L3751" s="27"/>
      <c r="M3751" s="28"/>
      <c r="N3751" s="28"/>
      <c r="O3751" s="25"/>
      <c r="P3751" s="25"/>
      <c r="R3751" s="30"/>
      <c r="S3751" s="30"/>
    </row>
    <row r="3752" spans="1:19" s="29" customFormat="1" x14ac:dyDescent="0.25">
      <c r="A3752" s="56"/>
      <c r="B3752" s="56"/>
      <c r="C3752" s="56"/>
      <c r="D3752" s="56"/>
      <c r="E3752" s="57"/>
      <c r="F3752" s="57"/>
      <c r="G3752" s="24"/>
      <c r="H3752" s="25"/>
      <c r="I3752" s="25"/>
      <c r="J3752" s="26"/>
      <c r="K3752" s="27"/>
      <c r="L3752" s="27"/>
      <c r="M3752" s="28"/>
      <c r="N3752" s="28"/>
      <c r="O3752" s="25"/>
      <c r="P3752" s="25"/>
      <c r="R3752" s="30"/>
      <c r="S3752" s="30"/>
    </row>
    <row r="3753" spans="1:19" s="29" customFormat="1" x14ac:dyDescent="0.25">
      <c r="A3753" s="56"/>
      <c r="B3753" s="56"/>
      <c r="C3753" s="56"/>
      <c r="D3753" s="56"/>
      <c r="E3753" s="57"/>
      <c r="F3753" s="57"/>
      <c r="G3753" s="24"/>
      <c r="H3753" s="25"/>
      <c r="I3753" s="25"/>
      <c r="J3753" s="26"/>
      <c r="K3753" s="27"/>
      <c r="L3753" s="27"/>
      <c r="M3753" s="28"/>
      <c r="N3753" s="28"/>
      <c r="O3753" s="25"/>
      <c r="P3753" s="25"/>
      <c r="R3753" s="30"/>
      <c r="S3753" s="30"/>
    </row>
    <row r="3754" spans="1:19" s="29" customFormat="1" x14ac:dyDescent="0.25">
      <c r="A3754" s="56"/>
      <c r="B3754" s="56"/>
      <c r="C3754" s="56"/>
      <c r="D3754" s="56"/>
      <c r="E3754" s="57"/>
      <c r="F3754" s="57"/>
      <c r="G3754" s="24"/>
      <c r="H3754" s="25"/>
      <c r="I3754" s="25"/>
      <c r="J3754" s="26"/>
      <c r="K3754" s="27"/>
      <c r="L3754" s="27"/>
      <c r="M3754" s="28"/>
      <c r="N3754" s="28"/>
      <c r="O3754" s="25"/>
      <c r="P3754" s="25"/>
      <c r="R3754" s="30"/>
      <c r="S3754" s="30"/>
    </row>
    <row r="3755" spans="1:19" s="29" customFormat="1" x14ac:dyDescent="0.25">
      <c r="A3755" s="56"/>
      <c r="B3755" s="56"/>
      <c r="C3755" s="56"/>
      <c r="D3755" s="56"/>
      <c r="E3755" s="57"/>
      <c r="F3755" s="57"/>
      <c r="G3755" s="24"/>
      <c r="H3755" s="25"/>
      <c r="I3755" s="25"/>
      <c r="J3755" s="26"/>
      <c r="K3755" s="27"/>
      <c r="L3755" s="27"/>
      <c r="M3755" s="28"/>
      <c r="N3755" s="28"/>
      <c r="O3755" s="25"/>
      <c r="P3755" s="25"/>
      <c r="R3755" s="30"/>
      <c r="S3755" s="30"/>
    </row>
    <row r="3756" spans="1:19" s="29" customFormat="1" x14ac:dyDescent="0.25">
      <c r="A3756" s="56"/>
      <c r="B3756" s="56"/>
      <c r="C3756" s="56"/>
      <c r="D3756" s="56"/>
      <c r="E3756" s="57"/>
      <c r="F3756" s="57"/>
      <c r="G3756" s="24"/>
      <c r="H3756" s="25"/>
      <c r="I3756" s="25"/>
      <c r="J3756" s="26"/>
      <c r="K3756" s="27"/>
      <c r="L3756" s="27"/>
      <c r="M3756" s="28"/>
      <c r="N3756" s="28"/>
      <c r="O3756" s="25"/>
      <c r="P3756" s="25"/>
      <c r="R3756" s="30"/>
      <c r="S3756" s="30"/>
    </row>
    <row r="3757" spans="1:19" s="29" customFormat="1" x14ac:dyDescent="0.25">
      <c r="A3757" s="56"/>
      <c r="B3757" s="56"/>
      <c r="C3757" s="56"/>
      <c r="D3757" s="56"/>
      <c r="E3757" s="57"/>
      <c r="F3757" s="57"/>
      <c r="G3757" s="24"/>
      <c r="H3757" s="25"/>
      <c r="I3757" s="25"/>
      <c r="J3757" s="26"/>
      <c r="K3757" s="27"/>
      <c r="L3757" s="27"/>
      <c r="M3757" s="28"/>
      <c r="N3757" s="28"/>
      <c r="O3757" s="25"/>
      <c r="P3757" s="25"/>
      <c r="R3757" s="30"/>
      <c r="S3757" s="30"/>
    </row>
    <row r="3758" spans="1:19" s="29" customFormat="1" x14ac:dyDescent="0.25">
      <c r="A3758" s="56"/>
      <c r="B3758" s="56"/>
      <c r="C3758" s="56"/>
      <c r="D3758" s="56"/>
      <c r="E3758" s="57"/>
      <c r="F3758" s="57"/>
      <c r="G3758" s="24"/>
      <c r="H3758" s="25"/>
      <c r="I3758" s="25"/>
      <c r="J3758" s="26"/>
      <c r="K3758" s="27"/>
      <c r="L3758" s="27"/>
      <c r="M3758" s="28"/>
      <c r="N3758" s="28"/>
      <c r="O3758" s="25"/>
      <c r="P3758" s="25"/>
      <c r="R3758" s="30"/>
      <c r="S3758" s="30"/>
    </row>
    <row r="3759" spans="1:19" s="29" customFormat="1" x14ac:dyDescent="0.25">
      <c r="A3759" s="56"/>
      <c r="B3759" s="56"/>
      <c r="C3759" s="56"/>
      <c r="D3759" s="56"/>
      <c r="E3759" s="57"/>
      <c r="F3759" s="57"/>
      <c r="G3759" s="24"/>
      <c r="H3759" s="25"/>
      <c r="I3759" s="25"/>
      <c r="J3759" s="26"/>
      <c r="K3759" s="27"/>
      <c r="L3759" s="27"/>
      <c r="M3759" s="28"/>
      <c r="N3759" s="28"/>
      <c r="O3759" s="25"/>
      <c r="P3759" s="25"/>
      <c r="R3759" s="30"/>
      <c r="S3759" s="30"/>
    </row>
    <row r="3760" spans="1:19" s="29" customFormat="1" x14ac:dyDescent="0.25">
      <c r="A3760" s="56"/>
      <c r="B3760" s="56"/>
      <c r="C3760" s="56"/>
      <c r="D3760" s="56"/>
      <c r="E3760" s="57"/>
      <c r="F3760" s="57"/>
      <c r="G3760" s="24"/>
      <c r="H3760" s="25"/>
      <c r="I3760" s="25"/>
      <c r="J3760" s="26"/>
      <c r="K3760" s="27"/>
      <c r="L3760" s="27"/>
      <c r="M3760" s="28"/>
      <c r="N3760" s="28"/>
      <c r="O3760" s="25"/>
      <c r="P3760" s="25"/>
      <c r="R3760" s="30"/>
      <c r="S3760" s="30"/>
    </row>
    <row r="3761" spans="1:19" s="29" customFormat="1" x14ac:dyDescent="0.25">
      <c r="A3761" s="56"/>
      <c r="B3761" s="56"/>
      <c r="C3761" s="56"/>
      <c r="D3761" s="56"/>
      <c r="E3761" s="57"/>
      <c r="F3761" s="57"/>
      <c r="G3761" s="24"/>
      <c r="H3761" s="25"/>
      <c r="I3761" s="25"/>
      <c r="J3761" s="26"/>
      <c r="K3761" s="27"/>
      <c r="L3761" s="27"/>
      <c r="M3761" s="28"/>
      <c r="N3761" s="28"/>
      <c r="O3761" s="25"/>
      <c r="P3761" s="25"/>
      <c r="R3761" s="30"/>
      <c r="S3761" s="30"/>
    </row>
    <row r="3762" spans="1:19" s="29" customFormat="1" x14ac:dyDescent="0.25">
      <c r="A3762" s="56"/>
      <c r="B3762" s="56"/>
      <c r="C3762" s="56"/>
      <c r="D3762" s="56"/>
      <c r="E3762" s="57"/>
      <c r="F3762" s="57"/>
      <c r="G3762" s="24"/>
      <c r="H3762" s="25"/>
      <c r="I3762" s="25"/>
      <c r="J3762" s="26"/>
      <c r="K3762" s="27"/>
      <c r="L3762" s="27"/>
      <c r="M3762" s="28"/>
      <c r="N3762" s="28"/>
      <c r="O3762" s="25"/>
      <c r="P3762" s="25"/>
      <c r="R3762" s="30"/>
      <c r="S3762" s="30"/>
    </row>
    <row r="3763" spans="1:19" s="29" customFormat="1" x14ac:dyDescent="0.25">
      <c r="A3763" s="56"/>
      <c r="B3763" s="56"/>
      <c r="C3763" s="56"/>
      <c r="D3763" s="56"/>
      <c r="E3763" s="57"/>
      <c r="F3763" s="57"/>
      <c r="G3763" s="24"/>
      <c r="H3763" s="25"/>
      <c r="I3763" s="25"/>
      <c r="J3763" s="26"/>
      <c r="K3763" s="27"/>
      <c r="L3763" s="27"/>
      <c r="M3763" s="28"/>
      <c r="N3763" s="28"/>
      <c r="O3763" s="25"/>
      <c r="P3763" s="25"/>
      <c r="R3763" s="30"/>
      <c r="S3763" s="30"/>
    </row>
    <row r="3764" spans="1:19" s="29" customFormat="1" x14ac:dyDescent="0.25">
      <c r="A3764" s="56"/>
      <c r="B3764" s="56"/>
      <c r="C3764" s="56"/>
      <c r="D3764" s="56"/>
      <c r="E3764" s="57"/>
      <c r="F3764" s="57"/>
      <c r="G3764" s="24"/>
      <c r="H3764" s="25"/>
      <c r="I3764" s="25"/>
      <c r="J3764" s="26"/>
      <c r="K3764" s="27"/>
      <c r="L3764" s="27"/>
      <c r="M3764" s="28"/>
      <c r="N3764" s="28"/>
      <c r="O3764" s="25"/>
      <c r="P3764" s="25"/>
      <c r="R3764" s="30"/>
      <c r="S3764" s="30"/>
    </row>
    <row r="3765" spans="1:19" s="29" customFormat="1" x14ac:dyDescent="0.25">
      <c r="A3765" s="56"/>
      <c r="B3765" s="56"/>
      <c r="C3765" s="56"/>
      <c r="D3765" s="56"/>
      <c r="E3765" s="57"/>
      <c r="F3765" s="57"/>
      <c r="G3765" s="24"/>
      <c r="H3765" s="25"/>
      <c r="I3765" s="25"/>
      <c r="J3765" s="26"/>
      <c r="K3765" s="27"/>
      <c r="L3765" s="27"/>
      <c r="M3765" s="28"/>
      <c r="N3765" s="28"/>
      <c r="O3765" s="25"/>
      <c r="P3765" s="25"/>
      <c r="R3765" s="30"/>
      <c r="S3765" s="30"/>
    </row>
    <row r="3766" spans="1:19" s="29" customFormat="1" x14ac:dyDescent="0.25">
      <c r="A3766" s="56"/>
      <c r="B3766" s="56"/>
      <c r="C3766" s="56"/>
      <c r="D3766" s="56"/>
      <c r="E3766" s="57"/>
      <c r="F3766" s="57"/>
      <c r="G3766" s="24"/>
      <c r="H3766" s="25"/>
      <c r="I3766" s="25"/>
      <c r="J3766" s="26"/>
      <c r="K3766" s="27"/>
      <c r="L3766" s="27"/>
      <c r="M3766" s="28"/>
      <c r="N3766" s="28"/>
      <c r="O3766" s="25"/>
      <c r="P3766" s="25"/>
      <c r="R3766" s="30"/>
      <c r="S3766" s="30"/>
    </row>
    <row r="3767" spans="1:19" s="29" customFormat="1" x14ac:dyDescent="0.25">
      <c r="A3767" s="56"/>
      <c r="B3767" s="56"/>
      <c r="C3767" s="56"/>
      <c r="D3767" s="56"/>
      <c r="E3767" s="57"/>
      <c r="F3767" s="57"/>
      <c r="G3767" s="24"/>
      <c r="H3767" s="25"/>
      <c r="I3767" s="25"/>
      <c r="J3767" s="26"/>
      <c r="K3767" s="27"/>
      <c r="L3767" s="27"/>
      <c r="M3767" s="28"/>
      <c r="N3767" s="28"/>
      <c r="O3767" s="25"/>
      <c r="P3767" s="25"/>
      <c r="R3767" s="30"/>
      <c r="S3767" s="30"/>
    </row>
    <row r="3768" spans="1:19" s="29" customFormat="1" x14ac:dyDescent="0.25">
      <c r="A3768" s="56"/>
      <c r="B3768" s="56"/>
      <c r="C3768" s="56"/>
      <c r="D3768" s="56"/>
      <c r="E3768" s="57"/>
      <c r="F3768" s="57"/>
      <c r="G3768" s="24"/>
      <c r="H3768" s="25"/>
      <c r="I3768" s="25"/>
      <c r="J3768" s="26"/>
      <c r="K3768" s="27"/>
      <c r="L3768" s="27"/>
      <c r="M3768" s="28"/>
      <c r="N3768" s="28"/>
      <c r="O3768" s="25"/>
      <c r="P3768" s="25"/>
      <c r="R3768" s="30"/>
      <c r="S3768" s="30"/>
    </row>
    <row r="3769" spans="1:19" s="29" customFormat="1" x14ac:dyDescent="0.25">
      <c r="A3769" s="56"/>
      <c r="B3769" s="56"/>
      <c r="C3769" s="56"/>
      <c r="D3769" s="56"/>
      <c r="E3769" s="57"/>
      <c r="F3769" s="57"/>
      <c r="G3769" s="24"/>
      <c r="H3769" s="25"/>
      <c r="I3769" s="25"/>
      <c r="J3769" s="26"/>
      <c r="K3769" s="27"/>
      <c r="L3769" s="27"/>
      <c r="M3769" s="28"/>
      <c r="N3769" s="28"/>
      <c r="O3769" s="25"/>
      <c r="P3769" s="25"/>
      <c r="R3769" s="30"/>
      <c r="S3769" s="30"/>
    </row>
    <row r="3770" spans="1:19" s="29" customFormat="1" x14ac:dyDescent="0.25">
      <c r="A3770" s="56"/>
      <c r="B3770" s="56"/>
      <c r="C3770" s="56"/>
      <c r="D3770" s="56"/>
      <c r="E3770" s="57"/>
      <c r="F3770" s="57"/>
      <c r="G3770" s="24"/>
      <c r="H3770" s="25"/>
      <c r="I3770" s="25"/>
      <c r="J3770" s="26"/>
      <c r="K3770" s="27"/>
      <c r="L3770" s="27"/>
      <c r="M3770" s="28"/>
      <c r="N3770" s="28"/>
      <c r="O3770" s="25"/>
      <c r="P3770" s="25"/>
      <c r="R3770" s="30"/>
      <c r="S3770" s="30"/>
    </row>
    <row r="3771" spans="1:19" s="29" customFormat="1" x14ac:dyDescent="0.25">
      <c r="A3771" s="56"/>
      <c r="B3771" s="56"/>
      <c r="C3771" s="56"/>
      <c r="D3771" s="56"/>
      <c r="E3771" s="57"/>
      <c r="F3771" s="57"/>
      <c r="G3771" s="24"/>
      <c r="H3771" s="25"/>
      <c r="I3771" s="25"/>
      <c r="J3771" s="26"/>
      <c r="K3771" s="27"/>
      <c r="L3771" s="27"/>
      <c r="M3771" s="28"/>
      <c r="N3771" s="28"/>
      <c r="O3771" s="25"/>
      <c r="P3771" s="25"/>
      <c r="R3771" s="30"/>
      <c r="S3771" s="30"/>
    </row>
    <row r="3772" spans="1:19" s="29" customFormat="1" x14ac:dyDescent="0.25">
      <c r="A3772" s="56"/>
      <c r="B3772" s="56"/>
      <c r="C3772" s="56"/>
      <c r="D3772" s="56"/>
      <c r="E3772" s="57"/>
      <c r="F3772" s="57"/>
      <c r="G3772" s="24"/>
      <c r="H3772" s="25"/>
      <c r="I3772" s="25"/>
      <c r="J3772" s="26"/>
      <c r="K3772" s="27"/>
      <c r="L3772" s="27"/>
      <c r="M3772" s="28"/>
      <c r="N3772" s="28"/>
      <c r="O3772" s="25"/>
      <c r="P3772" s="25"/>
      <c r="R3772" s="30"/>
      <c r="S3772" s="30"/>
    </row>
    <row r="3773" spans="1:19" s="29" customFormat="1" x14ac:dyDescent="0.25">
      <c r="A3773" s="56"/>
      <c r="B3773" s="56"/>
      <c r="C3773" s="56"/>
      <c r="D3773" s="56"/>
      <c r="E3773" s="57"/>
      <c r="F3773" s="57"/>
      <c r="G3773" s="24"/>
      <c r="H3773" s="25"/>
      <c r="I3773" s="25"/>
      <c r="J3773" s="26"/>
      <c r="K3773" s="27"/>
      <c r="L3773" s="27"/>
      <c r="M3773" s="28"/>
      <c r="N3773" s="28"/>
      <c r="O3773" s="25"/>
      <c r="P3773" s="25"/>
      <c r="R3773" s="30"/>
      <c r="S3773" s="30"/>
    </row>
    <row r="4220" spans="1:19" s="50" customFormat="1" x14ac:dyDescent="0.25">
      <c r="A4220" s="58"/>
      <c r="B4220" s="58"/>
      <c r="C4220" s="58"/>
      <c r="D4220" s="58"/>
      <c r="E4220" s="59"/>
      <c r="F4220" s="59"/>
      <c r="G4220" s="45"/>
      <c r="H4220" s="46"/>
      <c r="I4220" s="46"/>
      <c r="J4220" s="47"/>
      <c r="K4220" s="48"/>
      <c r="L4220" s="48"/>
      <c r="M4220" s="49"/>
      <c r="N4220" s="49"/>
      <c r="O4220" s="46"/>
      <c r="P4220" s="46"/>
      <c r="R4220" s="51"/>
      <c r="S4220" s="51"/>
    </row>
    <row r="4236" spans="1:19" s="29" customFormat="1" x14ac:dyDescent="0.25">
      <c r="A4236" s="56"/>
      <c r="B4236" s="56"/>
      <c r="C4236" s="56"/>
      <c r="D4236" s="56"/>
      <c r="E4236" s="57"/>
      <c r="F4236" s="57"/>
      <c r="G4236" s="24"/>
      <c r="H4236" s="25"/>
      <c r="I4236" s="25"/>
      <c r="J4236" s="26"/>
      <c r="K4236" s="27"/>
      <c r="L4236" s="27"/>
      <c r="M4236" s="28"/>
      <c r="N4236" s="28"/>
      <c r="O4236" s="25"/>
      <c r="P4236" s="25"/>
      <c r="R4236" s="30"/>
      <c r="S4236" s="30"/>
    </row>
    <row r="4237" spans="1:19" s="43" customFormat="1" x14ac:dyDescent="0.25">
      <c r="A4237" s="60"/>
      <c r="B4237" s="60"/>
      <c r="C4237" s="60"/>
      <c r="D4237" s="60"/>
      <c r="E4237" s="61"/>
      <c r="F4237" s="61"/>
      <c r="G4237" s="39"/>
      <c r="H4237" s="40"/>
      <c r="I4237" s="40"/>
      <c r="J4237" s="41"/>
      <c r="K4237" s="42"/>
      <c r="L4237" s="42"/>
      <c r="M4237" s="36"/>
      <c r="N4237" s="36"/>
      <c r="O4237" s="40"/>
      <c r="P4237" s="40"/>
      <c r="R4237" s="44"/>
      <c r="S4237" s="44"/>
    </row>
    <row r="4246" spans="14:14" x14ac:dyDescent="0.25">
      <c r="N4246" s="38"/>
    </row>
    <row r="4247" spans="14:14" x14ac:dyDescent="0.25">
      <c r="N4247" s="38"/>
    </row>
    <row r="4248" spans="14:14" x14ac:dyDescent="0.25">
      <c r="N4248" s="38"/>
    </row>
    <row r="4249" spans="14:14" x14ac:dyDescent="0.25">
      <c r="N4249" s="38"/>
    </row>
    <row r="4318" spans="14:14" x14ac:dyDescent="0.25">
      <c r="N4318" s="37"/>
    </row>
    <row r="4319" spans="14:14" x14ac:dyDescent="0.25">
      <c r="N4319" s="37"/>
    </row>
    <row r="4320" spans="14:14" x14ac:dyDescent="0.25">
      <c r="N4320" s="37"/>
    </row>
    <row r="4321" spans="14:14" x14ac:dyDescent="0.25">
      <c r="N4321" s="37"/>
    </row>
    <row r="4334" spans="14:14" x14ac:dyDescent="0.25">
      <c r="N4334" s="32"/>
    </row>
    <row r="4335" spans="14:14" x14ac:dyDescent="0.25">
      <c r="N4335" s="32"/>
    </row>
    <row r="4336" spans="14:14" x14ac:dyDescent="0.25">
      <c r="N4336" s="32"/>
    </row>
    <row r="4337" spans="14:14" x14ac:dyDescent="0.25">
      <c r="N4337" s="32"/>
    </row>
    <row r="4342" spans="14:14" x14ac:dyDescent="0.25">
      <c r="N4342" s="36"/>
    </row>
    <row r="4343" spans="14:14" x14ac:dyDescent="0.25">
      <c r="N4343" s="36"/>
    </row>
    <row r="4344" spans="14:14" x14ac:dyDescent="0.25">
      <c r="N4344" s="36"/>
    </row>
    <row r="4345" spans="14:14" x14ac:dyDescent="0.25">
      <c r="N4345" s="36"/>
    </row>
    <row r="4346" spans="14:14" x14ac:dyDescent="0.25">
      <c r="N4346" s="35"/>
    </row>
    <row r="4347" spans="14:14" x14ac:dyDescent="0.25">
      <c r="N4347" s="35"/>
    </row>
    <row r="4348" spans="14:14" x14ac:dyDescent="0.25">
      <c r="N4348" s="35"/>
    </row>
    <row r="4349" spans="14:14" x14ac:dyDescent="0.25">
      <c r="N4349" s="35"/>
    </row>
    <row r="4392" spans="14:14" x14ac:dyDescent="0.25">
      <c r="N4392" s="32"/>
    </row>
    <row r="4393" spans="14:14" x14ac:dyDescent="0.25">
      <c r="N4393" s="32"/>
    </row>
    <row r="4394" spans="14:14" x14ac:dyDescent="0.25">
      <c r="N4394" s="32"/>
    </row>
    <row r="4395" spans="14:14" x14ac:dyDescent="0.25">
      <c r="N4395" s="32"/>
    </row>
  </sheetData>
  <dataConsolidate/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X4534"/>
  <sheetViews>
    <sheetView workbookViewId="0">
      <selection activeCell="D30" sqref="D30"/>
    </sheetView>
  </sheetViews>
  <sheetFormatPr defaultColWidth="12.6640625" defaultRowHeight="13.2" x14ac:dyDescent="0.25"/>
  <cols>
    <col min="1" max="1" width="20.6640625" style="53" customWidth="1"/>
    <col min="2" max="2" width="8.109375" style="53" customWidth="1"/>
    <col min="3" max="3" width="4.88671875" style="53" customWidth="1"/>
    <col min="4" max="4" width="17.6640625" style="53" customWidth="1"/>
    <col min="5" max="7" width="12.6640625" style="54" customWidth="1"/>
    <col min="8" max="9" width="12.6640625" style="1" customWidth="1"/>
    <col min="10" max="10" width="11.5546875" style="4" customWidth="1"/>
    <col min="11" max="11" width="8.33203125" style="5" hidden="1" customWidth="1"/>
    <col min="12" max="12" width="14.6640625" style="5" hidden="1" customWidth="1"/>
    <col min="13" max="13" width="14.6640625" style="2" hidden="1" customWidth="1"/>
    <col min="14" max="14" width="12.6640625" style="2" customWidth="1"/>
    <col min="15" max="23" width="12.6640625" style="6" customWidth="1"/>
    <col min="24" max="24" width="15.6640625" style="6" bestFit="1" customWidth="1"/>
    <col min="25" max="16384" width="12.6640625" style="6"/>
  </cols>
  <sheetData>
    <row r="1" spans="1:24" ht="17.399999999999999" x14ac:dyDescent="0.3">
      <c r="A1" s="108" t="s">
        <v>103</v>
      </c>
    </row>
    <row r="3" spans="1:24" ht="17.399999999999999" x14ac:dyDescent="0.3">
      <c r="A3" s="587">
        <f ca="1">TODAY()</f>
        <v>37287</v>
      </c>
    </row>
    <row r="5" spans="1:24" x14ac:dyDescent="0.25">
      <c r="J5" s="103"/>
      <c r="K5" s="104"/>
      <c r="L5" s="104"/>
      <c r="M5" s="105"/>
      <c r="N5" s="106" t="s">
        <v>95</v>
      </c>
      <c r="O5" s="581"/>
      <c r="P5" s="109"/>
      <c r="Q5" s="620" t="s">
        <v>195</v>
      </c>
      <c r="R5" s="620"/>
      <c r="S5" s="106"/>
      <c r="T5" s="107"/>
    </row>
    <row r="6" spans="1:24" x14ac:dyDescent="0.25">
      <c r="A6" s="9"/>
      <c r="B6" s="9"/>
      <c r="C6" s="9" t="s">
        <v>0</v>
      </c>
      <c r="D6" s="9"/>
      <c r="E6" s="63" t="s">
        <v>57</v>
      </c>
      <c r="F6" s="63" t="s">
        <v>58</v>
      </c>
      <c r="G6" s="63"/>
      <c r="H6" s="63" t="s">
        <v>9</v>
      </c>
      <c r="I6" s="63" t="s">
        <v>9</v>
      </c>
      <c r="J6" s="101" t="s">
        <v>60</v>
      </c>
      <c r="K6" s="102"/>
      <c r="L6" s="102" t="s">
        <v>6</v>
      </c>
      <c r="M6" s="7"/>
      <c r="N6" s="101" t="s">
        <v>60</v>
      </c>
      <c r="O6" s="101" t="s">
        <v>93</v>
      </c>
      <c r="P6" s="101" t="s">
        <v>60</v>
      </c>
      <c r="Q6" s="101" t="s">
        <v>60</v>
      </c>
      <c r="R6" s="101" t="s">
        <v>93</v>
      </c>
      <c r="S6" s="101" t="s">
        <v>67</v>
      </c>
      <c r="T6" s="101" t="s">
        <v>102</v>
      </c>
      <c r="U6" s="13" t="s">
        <v>96</v>
      </c>
      <c r="V6" s="13" t="s">
        <v>98</v>
      </c>
      <c r="W6" s="13" t="s">
        <v>99</v>
      </c>
      <c r="X6" s="13" t="s">
        <v>101</v>
      </c>
    </row>
    <row r="7" spans="1:24" ht="12.75" customHeight="1" x14ac:dyDescent="0.25">
      <c r="A7" s="15" t="s">
        <v>4</v>
      </c>
      <c r="B7" s="15" t="s">
        <v>2</v>
      </c>
      <c r="C7" s="15" t="s">
        <v>1</v>
      </c>
      <c r="D7" s="15" t="s">
        <v>3</v>
      </c>
      <c r="E7" s="62" t="s">
        <v>5</v>
      </c>
      <c r="F7" s="62" t="s">
        <v>5</v>
      </c>
      <c r="G7" s="62"/>
      <c r="H7" s="62" t="s">
        <v>59</v>
      </c>
      <c r="I7" s="62" t="s">
        <v>199</v>
      </c>
      <c r="J7" s="19" t="s">
        <v>61</v>
      </c>
      <c r="K7" s="20" t="s">
        <v>13</v>
      </c>
      <c r="L7" s="20" t="s">
        <v>14</v>
      </c>
      <c r="M7" s="7" t="s">
        <v>56</v>
      </c>
      <c r="N7" s="19" t="s">
        <v>92</v>
      </c>
      <c r="O7" s="19" t="s">
        <v>92</v>
      </c>
      <c r="P7" s="19" t="s">
        <v>61</v>
      </c>
      <c r="Q7" s="19" t="s">
        <v>92</v>
      </c>
      <c r="R7" s="19" t="s">
        <v>92</v>
      </c>
      <c r="S7" s="19" t="s">
        <v>196</v>
      </c>
      <c r="T7" s="19" t="s">
        <v>94</v>
      </c>
      <c r="U7" s="19" t="s">
        <v>97</v>
      </c>
      <c r="V7" s="19" t="s">
        <v>12</v>
      </c>
      <c r="W7" s="19" t="s">
        <v>100</v>
      </c>
      <c r="X7" s="19" t="s">
        <v>200</v>
      </c>
    </row>
    <row r="8" spans="1:24" x14ac:dyDescent="0.25">
      <c r="A8" s="591" t="s">
        <v>15</v>
      </c>
      <c r="B8" s="591" t="s">
        <v>25</v>
      </c>
      <c r="C8" s="591" t="s">
        <v>17</v>
      </c>
      <c r="D8" s="591" t="s">
        <v>26</v>
      </c>
      <c r="E8" s="592">
        <v>37257</v>
      </c>
      <c r="F8" s="592">
        <v>37287</v>
      </c>
      <c r="G8" s="593">
        <f>F8-E8+1</f>
        <v>31</v>
      </c>
      <c r="H8" s="594">
        <v>-5275</v>
      </c>
      <c r="I8" s="594">
        <f>H8/1.055056</f>
        <v>-4999.7346112433843</v>
      </c>
      <c r="J8" s="595" t="s">
        <v>104</v>
      </c>
      <c r="K8" s="32">
        <v>0</v>
      </c>
      <c r="L8" s="32">
        <v>42223.4257</v>
      </c>
      <c r="M8" s="31">
        <v>1467371</v>
      </c>
      <c r="N8" s="595">
        <v>4.0350000000000001</v>
      </c>
      <c r="O8" s="595" t="s">
        <v>104</v>
      </c>
      <c r="P8" s="595" t="s">
        <v>104</v>
      </c>
      <c r="Q8" s="596">
        <f>VLOOKUP($E8,MIDS!$A$2:$H$17,MIDS!$B$1)</f>
        <v>2.4159999999999999</v>
      </c>
      <c r="R8" s="595" t="s">
        <v>104</v>
      </c>
      <c r="S8" s="595" t="s">
        <v>104</v>
      </c>
      <c r="T8" s="596">
        <f>VLOOKUP($E8,MIDS!$A$2:$I$17,MIDS!$I$1)</f>
        <v>1.57315992650169</v>
      </c>
      <c r="U8" s="597">
        <f>VLOOKUP($E8,MIDS!$A$2:$K$17,MIDS!$K$1)+0.01</f>
        <v>3.1780849295643301E-2</v>
      </c>
      <c r="V8" s="598">
        <f t="shared" ref="V8:V19" ca="1" si="0">(1+$U8/2)^(-($W8-$A$3)/(365.25/2))</f>
        <v>0.99956845745109812</v>
      </c>
      <c r="W8" s="592">
        <v>37292</v>
      </c>
      <c r="X8" s="599">
        <f ca="1">($Q8-$N8)*$G8*$I8*$T8*$V8</f>
        <v>394585.31003542803</v>
      </c>
    </row>
    <row r="9" spans="1:24" x14ac:dyDescent="0.25">
      <c r="A9" s="591"/>
      <c r="B9" s="591"/>
      <c r="C9" s="591"/>
      <c r="D9" s="591"/>
      <c r="E9" s="592">
        <v>37288</v>
      </c>
      <c r="F9" s="592">
        <v>37315</v>
      </c>
      <c r="G9" s="593">
        <f t="shared" ref="G9:G77" si="1">F9-E9+1</f>
        <v>28</v>
      </c>
      <c r="H9" s="594">
        <v>-5275</v>
      </c>
      <c r="I9" s="594">
        <f t="shared" ref="I9:I77" si="2">H9/1.055056</f>
        <v>-4999.7346112433843</v>
      </c>
      <c r="J9" s="595" t="s">
        <v>104</v>
      </c>
      <c r="K9" s="32"/>
      <c r="L9" s="32"/>
      <c r="M9" s="31"/>
      <c r="N9" s="595">
        <v>4.0350000000000001</v>
      </c>
      <c r="O9" s="595" t="s">
        <v>104</v>
      </c>
      <c r="P9" s="595" t="s">
        <v>104</v>
      </c>
      <c r="Q9" s="596">
        <f>VLOOKUP($E9,MIDS!$A$2:$H$17,MIDS!$B$1)</f>
        <v>2.4060000000000001</v>
      </c>
      <c r="R9" s="595" t="s">
        <v>104</v>
      </c>
      <c r="S9" s="595" t="s">
        <v>104</v>
      </c>
      <c r="T9" s="596">
        <f>VLOOKUP($E9,MIDS!$A$2:$I$17,MIDS!$I$1)</f>
        <v>1.5733139716873599</v>
      </c>
      <c r="U9" s="597">
        <f>VLOOKUP($E9,MIDS!$A$2:$K$17,MIDS!$K$1)+0.01</f>
        <v>3.1145658071011703E-2</v>
      </c>
      <c r="V9" s="598">
        <f t="shared" ca="1" si="0"/>
        <v>0.99721159937786863</v>
      </c>
      <c r="W9" s="592">
        <v>37320</v>
      </c>
      <c r="X9" s="599">
        <f t="shared" ref="X9:X61" ca="1" si="3">($Q9-$N9)*$G9*$I9*$T9*$V9</f>
        <v>357790.48667682323</v>
      </c>
    </row>
    <row r="10" spans="1:24" x14ac:dyDescent="0.25">
      <c r="A10" s="591"/>
      <c r="B10" s="591"/>
      <c r="C10" s="591"/>
      <c r="D10" s="591"/>
      <c r="E10" s="592">
        <v>37316</v>
      </c>
      <c r="F10" s="592">
        <v>37346</v>
      </c>
      <c r="G10" s="593">
        <f t="shared" si="1"/>
        <v>31</v>
      </c>
      <c r="H10" s="594">
        <v>-5275</v>
      </c>
      <c r="I10" s="594">
        <f t="shared" si="2"/>
        <v>-4999.7346112433843</v>
      </c>
      <c r="J10" s="595" t="s">
        <v>104</v>
      </c>
      <c r="K10" s="32"/>
      <c r="L10" s="32"/>
      <c r="M10" s="31"/>
      <c r="N10" s="595">
        <v>4.0350000000000001</v>
      </c>
      <c r="O10" s="595" t="s">
        <v>104</v>
      </c>
      <c r="P10" s="595" t="s">
        <v>104</v>
      </c>
      <c r="Q10" s="596">
        <f>VLOOKUP($E10,MIDS!$A$2:$H$17,MIDS!$B$1)</f>
        <v>2.3689999999999998</v>
      </c>
      <c r="R10" s="595" t="s">
        <v>104</v>
      </c>
      <c r="S10" s="595" t="s">
        <v>104</v>
      </c>
      <c r="T10" s="596">
        <f>VLOOKUP($E10,MIDS!$A$2:$I$17,MIDS!$I$1)</f>
        <v>1.5733198233053598</v>
      </c>
      <c r="U10" s="597">
        <f>VLOOKUP($E10,MIDS!$A$2:$K$17,MIDS!$K$1)+0.01</f>
        <v>3.0775993905451299E-2</v>
      </c>
      <c r="V10" s="598">
        <f t="shared" ca="1" si="0"/>
        <v>0.99466271931493511</v>
      </c>
      <c r="W10" s="592">
        <v>37351</v>
      </c>
      <c r="X10" s="599">
        <f t="shared" ca="1" si="3"/>
        <v>404088.50698486884</v>
      </c>
    </row>
    <row r="11" spans="1:24" x14ac:dyDescent="0.25">
      <c r="A11" s="591"/>
      <c r="B11" s="591"/>
      <c r="C11" s="591"/>
      <c r="D11" s="591"/>
      <c r="E11" s="592">
        <v>37347</v>
      </c>
      <c r="F11" s="592">
        <v>37376</v>
      </c>
      <c r="G11" s="593">
        <f t="shared" si="1"/>
        <v>30</v>
      </c>
      <c r="H11" s="594">
        <v>-5275</v>
      </c>
      <c r="I11" s="594">
        <f t="shared" si="2"/>
        <v>-4999.7346112433843</v>
      </c>
      <c r="J11" s="595" t="s">
        <v>104</v>
      </c>
      <c r="K11" s="32"/>
      <c r="L11" s="32"/>
      <c r="M11" s="31"/>
      <c r="N11" s="595">
        <v>4.0350000000000001</v>
      </c>
      <c r="O11" s="595" t="s">
        <v>104</v>
      </c>
      <c r="P11" s="595" t="s">
        <v>104</v>
      </c>
      <c r="Q11" s="596">
        <f>VLOOKUP($E11,MIDS!$A$2:$H$17,MIDS!$B$1)</f>
        <v>2.3190000000000004</v>
      </c>
      <c r="R11" s="595" t="s">
        <v>104</v>
      </c>
      <c r="S11" s="595" t="s">
        <v>104</v>
      </c>
      <c r="T11" s="596">
        <f>VLOOKUP($E11,MIDS!$A$2:$I$17,MIDS!$I$1)</f>
        <v>1.5737483872699398</v>
      </c>
      <c r="U11" s="597">
        <f>VLOOKUP($E11,MIDS!$A$2:$K$17,MIDS!$K$1)+0.01</f>
        <v>3.0033459902157403E-2</v>
      </c>
      <c r="V11" s="598">
        <f t="shared" ca="1" si="0"/>
        <v>0.99235746369686906</v>
      </c>
      <c r="W11" s="592">
        <v>37381</v>
      </c>
      <c r="X11" s="599">
        <f t="shared" ca="1" si="3"/>
        <v>401965.63804723817</v>
      </c>
    </row>
    <row r="12" spans="1:24" x14ac:dyDescent="0.25">
      <c r="A12" s="591"/>
      <c r="B12" s="591"/>
      <c r="C12" s="591"/>
      <c r="D12" s="591"/>
      <c r="E12" s="592">
        <v>37377</v>
      </c>
      <c r="F12" s="592">
        <v>37407</v>
      </c>
      <c r="G12" s="593">
        <f t="shared" si="1"/>
        <v>31</v>
      </c>
      <c r="H12" s="594">
        <v>-5275</v>
      </c>
      <c r="I12" s="594">
        <f t="shared" si="2"/>
        <v>-4999.7346112433843</v>
      </c>
      <c r="J12" s="595" t="s">
        <v>104</v>
      </c>
      <c r="K12" s="32"/>
      <c r="L12" s="32"/>
      <c r="M12" s="31"/>
      <c r="N12" s="595">
        <v>4.0350000000000001</v>
      </c>
      <c r="O12" s="595" t="s">
        <v>104</v>
      </c>
      <c r="P12" s="595" t="s">
        <v>104</v>
      </c>
      <c r="Q12" s="596">
        <f>VLOOKUP($E12,MIDS!$A$2:$H$17,MIDS!$B$1)</f>
        <v>2.359</v>
      </c>
      <c r="R12" s="595" t="s">
        <v>104</v>
      </c>
      <c r="S12" s="595" t="s">
        <v>104</v>
      </c>
      <c r="T12" s="596">
        <f>VLOOKUP($E12,MIDS!$A$2:$I$17,MIDS!$I$1)</f>
        <v>1.57374485020966</v>
      </c>
      <c r="U12" s="597">
        <f>VLOOKUP($E12,MIDS!$A$2:$K$17,MIDS!$K$1)+0.01</f>
        <v>3.01562427304349E-2</v>
      </c>
      <c r="V12" s="598">
        <f t="shared" ca="1" si="0"/>
        <v>0.98980890595030224</v>
      </c>
      <c r="W12" s="592">
        <v>37412</v>
      </c>
      <c r="X12" s="599">
        <f t="shared" ca="1" si="3"/>
        <v>404639.55982702877</v>
      </c>
    </row>
    <row r="13" spans="1:24" x14ac:dyDescent="0.25">
      <c r="A13" s="591"/>
      <c r="B13" s="591"/>
      <c r="C13" s="591"/>
      <c r="D13" s="591"/>
      <c r="E13" s="592">
        <v>37408</v>
      </c>
      <c r="F13" s="592">
        <v>37437</v>
      </c>
      <c r="G13" s="593">
        <f t="shared" si="1"/>
        <v>30</v>
      </c>
      <c r="H13" s="594">
        <v>-5275</v>
      </c>
      <c r="I13" s="594">
        <f t="shared" si="2"/>
        <v>-4999.7346112433843</v>
      </c>
      <c r="J13" s="595" t="s">
        <v>104</v>
      </c>
      <c r="K13" s="32"/>
      <c r="L13" s="32"/>
      <c r="M13" s="31"/>
      <c r="N13" s="595">
        <v>4.0350000000000001</v>
      </c>
      <c r="O13" s="595" t="s">
        <v>104</v>
      </c>
      <c r="P13" s="595" t="s">
        <v>104</v>
      </c>
      <c r="Q13" s="596">
        <f>VLOOKUP($E13,MIDS!$A$2:$H$17,MIDS!$B$1)</f>
        <v>2.4090000000000003</v>
      </c>
      <c r="R13" s="595" t="s">
        <v>104</v>
      </c>
      <c r="S13" s="595" t="s">
        <v>104</v>
      </c>
      <c r="T13" s="596">
        <f>VLOOKUP($E13,MIDS!$A$2:$I$17,MIDS!$I$1)</f>
        <v>1.57366339164029</v>
      </c>
      <c r="U13" s="597">
        <f>VLOOKUP($E13,MIDS!$A$2:$K$17,MIDS!$K$1)+0.01</f>
        <v>3.0283118325021403E-2</v>
      </c>
      <c r="V13" s="598">
        <f t="shared" ca="1" si="0"/>
        <v>0.98732616805463969</v>
      </c>
      <c r="W13" s="592">
        <v>37442</v>
      </c>
      <c r="X13" s="599">
        <f t="shared" ca="1" si="3"/>
        <v>378931.96146271389</v>
      </c>
    </row>
    <row r="14" spans="1:24" x14ac:dyDescent="0.25">
      <c r="A14" s="591"/>
      <c r="B14" s="591"/>
      <c r="C14" s="591"/>
      <c r="D14" s="591"/>
      <c r="E14" s="592">
        <v>37438</v>
      </c>
      <c r="F14" s="592">
        <v>37468</v>
      </c>
      <c r="G14" s="593">
        <f t="shared" si="1"/>
        <v>31</v>
      </c>
      <c r="H14" s="594">
        <v>-5275</v>
      </c>
      <c r="I14" s="594">
        <f t="shared" si="2"/>
        <v>-4999.7346112433843</v>
      </c>
      <c r="J14" s="595" t="s">
        <v>104</v>
      </c>
      <c r="K14" s="32"/>
      <c r="L14" s="32"/>
      <c r="M14" s="31"/>
      <c r="N14" s="595">
        <v>4.0350000000000001</v>
      </c>
      <c r="O14" s="595" t="s">
        <v>104</v>
      </c>
      <c r="P14" s="595" t="s">
        <v>104</v>
      </c>
      <c r="Q14" s="596">
        <f>VLOOKUP($E14,MIDS!$A$2:$H$17,MIDS!$B$1)</f>
        <v>2.4440000000000004</v>
      </c>
      <c r="R14" s="595" t="s">
        <v>104</v>
      </c>
      <c r="S14" s="595" t="s">
        <v>104</v>
      </c>
      <c r="T14" s="596">
        <f>VLOOKUP($E14,MIDS!$A$2:$I$17,MIDS!$I$1)</f>
        <v>1.57357722200993</v>
      </c>
      <c r="U14" s="597">
        <f>VLOOKUP($E14,MIDS!$A$2:$K$17,MIDS!$K$1)+0.01</f>
        <v>3.0560063885966E-2</v>
      </c>
      <c r="V14" s="598">
        <f t="shared" ca="1" si="0"/>
        <v>0.9846739431196303</v>
      </c>
      <c r="W14" s="592">
        <v>37473</v>
      </c>
      <c r="X14" s="599">
        <f t="shared" ca="1" si="3"/>
        <v>382084.42238473927</v>
      </c>
    </row>
    <row r="15" spans="1:24" x14ac:dyDescent="0.25">
      <c r="A15" s="591"/>
      <c r="B15" s="591"/>
      <c r="C15" s="591"/>
      <c r="D15" s="591"/>
      <c r="E15" s="592">
        <v>37469</v>
      </c>
      <c r="F15" s="592">
        <v>37499</v>
      </c>
      <c r="G15" s="593">
        <f t="shared" si="1"/>
        <v>31</v>
      </c>
      <c r="H15" s="594">
        <v>-5275</v>
      </c>
      <c r="I15" s="594">
        <f t="shared" si="2"/>
        <v>-4999.7346112433843</v>
      </c>
      <c r="J15" s="595" t="s">
        <v>104</v>
      </c>
      <c r="K15" s="32"/>
      <c r="L15" s="32"/>
      <c r="M15" s="31"/>
      <c r="N15" s="595">
        <v>4.0350000000000001</v>
      </c>
      <c r="O15" s="595" t="s">
        <v>104</v>
      </c>
      <c r="P15" s="595" t="s">
        <v>104</v>
      </c>
      <c r="Q15" s="596">
        <f>VLOOKUP($E15,MIDS!$A$2:$H$17,MIDS!$B$1)</f>
        <v>2.4810000000000003</v>
      </c>
      <c r="R15" s="595" t="s">
        <v>104</v>
      </c>
      <c r="S15" s="595" t="s">
        <v>104</v>
      </c>
      <c r="T15" s="596">
        <f>VLOOKUP($E15,MIDS!$A$2:$I$17,MIDS!$I$1)</f>
        <v>1.5734639957274099</v>
      </c>
      <c r="U15" s="597">
        <f>VLOOKUP($E15,MIDS!$A$2:$K$17,MIDS!$K$1)+0.01</f>
        <v>3.1094384134566097E-2</v>
      </c>
      <c r="V15" s="598">
        <f t="shared" ca="1" si="0"/>
        <v>0.98183553707859272</v>
      </c>
      <c r="W15" s="592">
        <v>37504</v>
      </c>
      <c r="X15" s="599">
        <f t="shared" ca="1" si="3"/>
        <v>372096.1851739636</v>
      </c>
    </row>
    <row r="16" spans="1:24" x14ac:dyDescent="0.25">
      <c r="A16" s="591"/>
      <c r="B16" s="591"/>
      <c r="C16" s="591"/>
      <c r="D16" s="591"/>
      <c r="E16" s="592">
        <v>37500</v>
      </c>
      <c r="F16" s="592">
        <v>37529</v>
      </c>
      <c r="G16" s="593">
        <f t="shared" si="1"/>
        <v>30</v>
      </c>
      <c r="H16" s="594">
        <v>-5275</v>
      </c>
      <c r="I16" s="594">
        <f t="shared" si="2"/>
        <v>-4999.7346112433843</v>
      </c>
      <c r="J16" s="595" t="s">
        <v>104</v>
      </c>
      <c r="K16" s="32"/>
      <c r="L16" s="32"/>
      <c r="M16" s="31"/>
      <c r="N16" s="595">
        <v>4.0350000000000001</v>
      </c>
      <c r="O16" s="595" t="s">
        <v>104</v>
      </c>
      <c r="P16" s="595" t="s">
        <v>104</v>
      </c>
      <c r="Q16" s="596">
        <f>VLOOKUP($E16,MIDS!$A$2:$H$17,MIDS!$B$1)</f>
        <v>2.4810000000000003</v>
      </c>
      <c r="R16" s="595" t="s">
        <v>104</v>
      </c>
      <c r="S16" s="595" t="s">
        <v>104</v>
      </c>
      <c r="T16" s="596">
        <f>VLOOKUP($E16,MIDS!$A$2:$I$17,MIDS!$I$1)</f>
        <v>1.57330076012112</v>
      </c>
      <c r="U16" s="597">
        <f>VLOOKUP($E16,MIDS!$A$2:$K$17,MIDS!$K$1)+0.01</f>
        <v>3.1628704479852901E-2</v>
      </c>
      <c r="V16" s="598">
        <f t="shared" ca="1" si="0"/>
        <v>0.97900207116743732</v>
      </c>
      <c r="W16" s="592">
        <v>37534</v>
      </c>
      <c r="X16" s="599">
        <f t="shared" ca="1" si="3"/>
        <v>359016.64539815101</v>
      </c>
    </row>
    <row r="17" spans="1:24" x14ac:dyDescent="0.25">
      <c r="A17" s="591"/>
      <c r="B17" s="591"/>
      <c r="C17" s="591"/>
      <c r="D17" s="591"/>
      <c r="E17" s="592">
        <v>37530</v>
      </c>
      <c r="F17" s="592">
        <v>37560</v>
      </c>
      <c r="G17" s="593">
        <f t="shared" si="1"/>
        <v>31</v>
      </c>
      <c r="H17" s="594">
        <v>-5275</v>
      </c>
      <c r="I17" s="594">
        <f t="shared" si="2"/>
        <v>-4999.7346112433843</v>
      </c>
      <c r="J17" s="595" t="s">
        <v>104</v>
      </c>
      <c r="K17" s="32"/>
      <c r="L17" s="32"/>
      <c r="M17" s="31"/>
      <c r="N17" s="595">
        <v>4.0350000000000001</v>
      </c>
      <c r="O17" s="595" t="s">
        <v>104</v>
      </c>
      <c r="P17" s="595" t="s">
        <v>104</v>
      </c>
      <c r="Q17" s="596">
        <f>VLOOKUP($E17,MIDS!$A$2:$H$17,MIDS!$B$1)</f>
        <v>2.5060000000000002</v>
      </c>
      <c r="R17" s="595" t="s">
        <v>104</v>
      </c>
      <c r="S17" s="595" t="s">
        <v>104</v>
      </c>
      <c r="T17" s="596">
        <f>VLOOKUP($E17,MIDS!$A$2:$I$17,MIDS!$I$1)</f>
        <v>1.57317351886334</v>
      </c>
      <c r="U17" s="597">
        <f>VLOOKUP($E17,MIDS!$A$2:$K$17,MIDS!$K$1)+0.01</f>
        <v>3.2229563577716801E-2</v>
      </c>
      <c r="V17" s="598">
        <f t="shared" ca="1" si="0"/>
        <v>0.9759586193369737</v>
      </c>
      <c r="W17" s="592">
        <v>37565</v>
      </c>
      <c r="X17" s="599">
        <f t="shared" ca="1" si="3"/>
        <v>363851.49433549657</v>
      </c>
    </row>
    <row r="18" spans="1:24" x14ac:dyDescent="0.25">
      <c r="A18" s="591"/>
      <c r="B18" s="591"/>
      <c r="C18" s="591"/>
      <c r="D18" s="591"/>
      <c r="E18" s="592">
        <v>37561</v>
      </c>
      <c r="F18" s="592">
        <v>37590</v>
      </c>
      <c r="G18" s="593">
        <f t="shared" si="1"/>
        <v>30</v>
      </c>
      <c r="H18" s="594">
        <v>-5275</v>
      </c>
      <c r="I18" s="594">
        <f t="shared" si="2"/>
        <v>-4999.7346112433843</v>
      </c>
      <c r="J18" s="595" t="s">
        <v>104</v>
      </c>
      <c r="K18" s="32"/>
      <c r="L18" s="32"/>
      <c r="M18" s="31"/>
      <c r="N18" s="595">
        <v>4.0350000000000001</v>
      </c>
      <c r="O18" s="595" t="s">
        <v>104</v>
      </c>
      <c r="P18" s="595" t="s">
        <v>104</v>
      </c>
      <c r="Q18" s="596">
        <f>VLOOKUP($E18,MIDS!$A$2:$H$17,MIDS!$B$1)</f>
        <v>2.726</v>
      </c>
      <c r="R18" s="595" t="s">
        <v>104</v>
      </c>
      <c r="S18" s="595" t="s">
        <v>104</v>
      </c>
      <c r="T18" s="596">
        <f>VLOOKUP($E18,MIDS!$A$2:$I$17,MIDS!$I$1)</f>
        <v>1.57306226864249</v>
      </c>
      <c r="U18" s="597">
        <f>VLOOKUP($E18,MIDS!$A$2:$K$17,MIDS!$K$1)+0.01</f>
        <v>3.2969120664737596E-2</v>
      </c>
      <c r="V18" s="598">
        <f t="shared" ca="1" si="0"/>
        <v>0.97280189855527754</v>
      </c>
      <c r="W18" s="592">
        <v>37595</v>
      </c>
      <c r="X18" s="599">
        <f t="shared" ca="1" si="3"/>
        <v>300454.12946074514</v>
      </c>
    </row>
    <row r="19" spans="1:24" x14ac:dyDescent="0.25">
      <c r="A19" s="591"/>
      <c r="B19" s="591"/>
      <c r="C19" s="591"/>
      <c r="D19" s="591"/>
      <c r="E19" s="592">
        <v>37591</v>
      </c>
      <c r="F19" s="592">
        <v>37621</v>
      </c>
      <c r="G19" s="593">
        <f t="shared" si="1"/>
        <v>31</v>
      </c>
      <c r="H19" s="594">
        <v>-5275</v>
      </c>
      <c r="I19" s="594">
        <f t="shared" si="2"/>
        <v>-4999.7346112433843</v>
      </c>
      <c r="J19" s="595" t="s">
        <v>104</v>
      </c>
      <c r="K19" s="32"/>
      <c r="L19" s="32"/>
      <c r="M19" s="31"/>
      <c r="N19" s="595">
        <v>4.0350000000000001</v>
      </c>
      <c r="O19" s="595" t="s">
        <v>104</v>
      </c>
      <c r="P19" s="595" t="s">
        <v>104</v>
      </c>
      <c r="Q19" s="596">
        <f>VLOOKUP($E19,MIDS!$A$2:$H$17,MIDS!$B$1)</f>
        <v>2.9159999999999999</v>
      </c>
      <c r="R19" s="595" t="s">
        <v>104</v>
      </c>
      <c r="S19" s="595" t="s">
        <v>104</v>
      </c>
      <c r="T19" s="596">
        <f>VLOOKUP($E19,MIDS!$A$2:$I$17,MIDS!$I$1)</f>
        <v>1.5729320645228599</v>
      </c>
      <c r="U19" s="597">
        <f>VLOOKUP($E19,MIDS!$A$2:$K$17,MIDS!$K$1)+0.01</f>
        <v>3.36848212477305E-2</v>
      </c>
      <c r="V19" s="598">
        <f t="shared" ca="1" si="0"/>
        <v>0.96947210222340974</v>
      </c>
      <c r="W19" s="592">
        <v>37626</v>
      </c>
      <c r="X19" s="599">
        <f t="shared" ca="1" si="3"/>
        <v>264474.62781526084</v>
      </c>
    </row>
    <row r="20" spans="1:24" x14ac:dyDescent="0.25">
      <c r="A20" s="55"/>
      <c r="B20" s="55"/>
      <c r="C20" s="55"/>
      <c r="D20" s="55"/>
      <c r="G20" s="585"/>
      <c r="H20" s="64"/>
      <c r="I20" s="64"/>
      <c r="J20" s="66"/>
      <c r="N20" s="66"/>
      <c r="O20" s="66"/>
      <c r="P20" s="66"/>
      <c r="Q20" s="100"/>
      <c r="R20" s="66"/>
      <c r="S20" s="66"/>
      <c r="T20" s="100"/>
      <c r="U20" s="586"/>
      <c r="V20" s="588"/>
      <c r="W20" s="54"/>
      <c r="X20" s="589"/>
    </row>
    <row r="21" spans="1:24" x14ac:dyDescent="0.25">
      <c r="A21" s="55"/>
      <c r="B21" s="55"/>
      <c r="C21" s="55"/>
      <c r="D21" s="55"/>
      <c r="G21" s="585"/>
      <c r="H21" s="64"/>
      <c r="I21" s="64"/>
      <c r="J21" s="66"/>
      <c r="N21" s="66"/>
      <c r="O21" s="66"/>
      <c r="P21" s="66"/>
      <c r="Q21" s="100"/>
      <c r="R21" s="66"/>
      <c r="S21" s="66"/>
      <c r="T21" s="100"/>
      <c r="X21" s="589"/>
    </row>
    <row r="22" spans="1:24" x14ac:dyDescent="0.25">
      <c r="A22" s="591" t="s">
        <v>15</v>
      </c>
      <c r="B22" s="591" t="s">
        <v>27</v>
      </c>
      <c r="C22" s="591" t="s">
        <v>17</v>
      </c>
      <c r="D22" s="591" t="s">
        <v>26</v>
      </c>
      <c r="E22" s="592">
        <v>37257</v>
      </c>
      <c r="F22" s="592">
        <v>37287</v>
      </c>
      <c r="G22" s="593">
        <f t="shared" si="1"/>
        <v>31</v>
      </c>
      <c r="H22" s="594">
        <v>-10550.560010714285</v>
      </c>
      <c r="I22" s="594">
        <f t="shared" si="2"/>
        <v>-10000.000010155181</v>
      </c>
      <c r="J22" s="595" t="s">
        <v>104</v>
      </c>
      <c r="K22" s="32">
        <v>0</v>
      </c>
      <c r="L22" s="32">
        <v>203.26390000000001</v>
      </c>
      <c r="M22" s="31">
        <v>1467372</v>
      </c>
      <c r="N22" s="595">
        <v>3.88</v>
      </c>
      <c r="O22" s="595" t="s">
        <v>104</v>
      </c>
      <c r="P22" s="595" t="s">
        <v>104</v>
      </c>
      <c r="Q22" s="596">
        <f>VLOOKUP($E22,MIDS!$A$2:$H$17,MIDS!$B$1)</f>
        <v>2.4159999999999999</v>
      </c>
      <c r="R22" s="595" t="s">
        <v>104</v>
      </c>
      <c r="S22" s="595" t="s">
        <v>104</v>
      </c>
      <c r="T22" s="596">
        <f>VLOOKUP($E22,MIDS!$A$2:$I$17,MIDS!$I$1)</f>
        <v>1.57315992650169</v>
      </c>
      <c r="U22" s="597">
        <f>VLOOKUP($E22,MIDS!$A$2:$K$17,MIDS!$K$1)+0.01</f>
        <v>3.1780849295643301E-2</v>
      </c>
      <c r="V22" s="598">
        <f t="shared" ref="V22:V33" ca="1" si="4">(1+$U22/2)^(-($W22-$A$3)/(365.25/2))</f>
        <v>0.99956845745109812</v>
      </c>
      <c r="W22" s="592">
        <v>37292</v>
      </c>
      <c r="X22" s="599">
        <f t="shared" ca="1" si="3"/>
        <v>713654.79639811872</v>
      </c>
    </row>
    <row r="23" spans="1:24" x14ac:dyDescent="0.25">
      <c r="A23" s="591"/>
      <c r="B23" s="591"/>
      <c r="C23" s="591"/>
      <c r="D23" s="591"/>
      <c r="E23" s="592">
        <v>37288</v>
      </c>
      <c r="F23" s="592">
        <v>37315</v>
      </c>
      <c r="G23" s="593">
        <f t="shared" si="1"/>
        <v>28</v>
      </c>
      <c r="H23" s="594">
        <v>-10550.560010714285</v>
      </c>
      <c r="I23" s="594">
        <f t="shared" si="2"/>
        <v>-10000.000010155181</v>
      </c>
      <c r="J23" s="595" t="s">
        <v>104</v>
      </c>
      <c r="K23" s="32"/>
      <c r="L23" s="32"/>
      <c r="M23" s="31"/>
      <c r="N23" s="595">
        <v>3.88</v>
      </c>
      <c r="O23" s="595" t="s">
        <v>104</v>
      </c>
      <c r="P23" s="595" t="s">
        <v>104</v>
      </c>
      <c r="Q23" s="596">
        <f>VLOOKUP($E23,MIDS!$A$2:$H$17,MIDS!$B$1)</f>
        <v>2.4060000000000001</v>
      </c>
      <c r="R23" s="595" t="s">
        <v>104</v>
      </c>
      <c r="S23" s="595" t="s">
        <v>104</v>
      </c>
      <c r="T23" s="596">
        <f>VLOOKUP($E23,MIDS!$A$2:$I$17,MIDS!$I$1)</f>
        <v>1.5733139716873599</v>
      </c>
      <c r="U23" s="597">
        <f>VLOOKUP($E23,MIDS!$A$2:$K$17,MIDS!$K$1)+0.01</f>
        <v>3.1145658071011703E-2</v>
      </c>
      <c r="V23" s="598">
        <f t="shared" ca="1" si="4"/>
        <v>0.99721159937786863</v>
      </c>
      <c r="W23" s="592">
        <v>37320</v>
      </c>
      <c r="X23" s="599">
        <f t="shared" ca="1" si="3"/>
        <v>647527.52817215561</v>
      </c>
    </row>
    <row r="24" spans="1:24" x14ac:dyDescent="0.25">
      <c r="A24" s="591"/>
      <c r="B24" s="591"/>
      <c r="C24" s="591"/>
      <c r="D24" s="591"/>
      <c r="E24" s="592">
        <v>37316</v>
      </c>
      <c r="F24" s="592">
        <v>37346</v>
      </c>
      <c r="G24" s="593">
        <f t="shared" si="1"/>
        <v>31</v>
      </c>
      <c r="H24" s="594">
        <v>-10550.560010714285</v>
      </c>
      <c r="I24" s="594">
        <f t="shared" si="2"/>
        <v>-10000.000010155181</v>
      </c>
      <c r="J24" s="595" t="s">
        <v>104</v>
      </c>
      <c r="K24" s="32"/>
      <c r="L24" s="32"/>
      <c r="M24" s="31"/>
      <c r="N24" s="595">
        <v>3.88</v>
      </c>
      <c r="O24" s="595" t="s">
        <v>104</v>
      </c>
      <c r="P24" s="595" t="s">
        <v>104</v>
      </c>
      <c r="Q24" s="596">
        <f>VLOOKUP($E24,MIDS!$A$2:$H$17,MIDS!$B$1)</f>
        <v>2.3689999999999998</v>
      </c>
      <c r="R24" s="595" t="s">
        <v>104</v>
      </c>
      <c r="S24" s="595" t="s">
        <v>104</v>
      </c>
      <c r="T24" s="596">
        <f>VLOOKUP($E24,MIDS!$A$2:$I$17,MIDS!$I$1)</f>
        <v>1.5733198233053598</v>
      </c>
      <c r="U24" s="597">
        <f>VLOOKUP($E24,MIDS!$A$2:$K$17,MIDS!$K$1)+0.01</f>
        <v>3.0775993905451299E-2</v>
      </c>
      <c r="V24" s="598">
        <f t="shared" ca="1" si="4"/>
        <v>0.99466271931493511</v>
      </c>
      <c r="W24" s="592">
        <v>37351</v>
      </c>
      <c r="X24" s="599">
        <f t="shared" ca="1" si="3"/>
        <v>733025.38353852811</v>
      </c>
    </row>
    <row r="25" spans="1:24" x14ac:dyDescent="0.25">
      <c r="A25" s="591"/>
      <c r="B25" s="591"/>
      <c r="C25" s="591"/>
      <c r="D25" s="591"/>
      <c r="E25" s="592">
        <v>37347</v>
      </c>
      <c r="F25" s="592">
        <v>37376</v>
      </c>
      <c r="G25" s="593">
        <f t="shared" si="1"/>
        <v>30</v>
      </c>
      <c r="H25" s="594">
        <v>-10550.560010714285</v>
      </c>
      <c r="I25" s="594">
        <f t="shared" si="2"/>
        <v>-10000.000010155181</v>
      </c>
      <c r="J25" s="595" t="s">
        <v>104</v>
      </c>
      <c r="K25" s="32"/>
      <c r="L25" s="32"/>
      <c r="M25" s="31"/>
      <c r="N25" s="595">
        <v>3.88</v>
      </c>
      <c r="O25" s="595" t="s">
        <v>104</v>
      </c>
      <c r="P25" s="595" t="s">
        <v>104</v>
      </c>
      <c r="Q25" s="596">
        <f>VLOOKUP($E25,MIDS!$A$2:$H$17,MIDS!$B$1)</f>
        <v>2.3190000000000004</v>
      </c>
      <c r="R25" s="595" t="s">
        <v>104</v>
      </c>
      <c r="S25" s="595" t="s">
        <v>104</v>
      </c>
      <c r="T25" s="596">
        <f>VLOOKUP($E25,MIDS!$A$2:$I$17,MIDS!$I$1)</f>
        <v>1.5737483872699398</v>
      </c>
      <c r="U25" s="597">
        <f>VLOOKUP($E25,MIDS!$A$2:$K$17,MIDS!$K$1)+0.01</f>
        <v>3.0033459902157403E-2</v>
      </c>
      <c r="V25" s="598">
        <f t="shared" ca="1" si="4"/>
        <v>0.99235746369686906</v>
      </c>
      <c r="W25" s="592">
        <v>37381</v>
      </c>
      <c r="X25" s="599">
        <f t="shared" ca="1" si="3"/>
        <v>731353.9254154237</v>
      </c>
    </row>
    <row r="26" spans="1:24" x14ac:dyDescent="0.25">
      <c r="A26" s="591"/>
      <c r="B26" s="591"/>
      <c r="C26" s="591"/>
      <c r="D26" s="591"/>
      <c r="E26" s="592">
        <v>37377</v>
      </c>
      <c r="F26" s="592">
        <v>37407</v>
      </c>
      <c r="G26" s="593">
        <f t="shared" si="1"/>
        <v>31</v>
      </c>
      <c r="H26" s="594">
        <v>-10550.560010714285</v>
      </c>
      <c r="I26" s="594">
        <f t="shared" si="2"/>
        <v>-10000.000010155181</v>
      </c>
      <c r="J26" s="595" t="s">
        <v>104</v>
      </c>
      <c r="K26" s="32"/>
      <c r="L26" s="32"/>
      <c r="M26" s="31"/>
      <c r="N26" s="595">
        <v>3.88</v>
      </c>
      <c r="O26" s="595" t="s">
        <v>104</v>
      </c>
      <c r="P26" s="595" t="s">
        <v>104</v>
      </c>
      <c r="Q26" s="596">
        <f>VLOOKUP($E26,MIDS!$A$2:$H$17,MIDS!$B$1)</f>
        <v>2.359</v>
      </c>
      <c r="R26" s="595" t="s">
        <v>104</v>
      </c>
      <c r="S26" s="595" t="s">
        <v>104</v>
      </c>
      <c r="T26" s="596">
        <f>VLOOKUP($E26,MIDS!$A$2:$I$17,MIDS!$I$1)</f>
        <v>1.57374485020966</v>
      </c>
      <c r="U26" s="597">
        <f>VLOOKUP($E26,MIDS!$A$2:$K$17,MIDS!$K$1)+0.01</f>
        <v>3.01562427304349E-2</v>
      </c>
      <c r="V26" s="598">
        <f t="shared" ca="1" si="4"/>
        <v>0.98980890595030224</v>
      </c>
      <c r="W26" s="592">
        <v>37412</v>
      </c>
      <c r="X26" s="599">
        <f t="shared" ca="1" si="3"/>
        <v>734474.27197774721</v>
      </c>
    </row>
    <row r="27" spans="1:24" x14ac:dyDescent="0.25">
      <c r="A27" s="591"/>
      <c r="B27" s="591"/>
      <c r="C27" s="591"/>
      <c r="D27" s="591"/>
      <c r="E27" s="592">
        <v>37408</v>
      </c>
      <c r="F27" s="592">
        <v>37437</v>
      </c>
      <c r="G27" s="593">
        <f t="shared" si="1"/>
        <v>30</v>
      </c>
      <c r="H27" s="594">
        <v>-10550.560010714285</v>
      </c>
      <c r="I27" s="594">
        <f t="shared" si="2"/>
        <v>-10000.000010155181</v>
      </c>
      <c r="J27" s="595" t="s">
        <v>104</v>
      </c>
      <c r="K27" s="32"/>
      <c r="L27" s="32"/>
      <c r="M27" s="31"/>
      <c r="N27" s="595">
        <v>3.88</v>
      </c>
      <c r="O27" s="595" t="s">
        <v>104</v>
      </c>
      <c r="P27" s="595" t="s">
        <v>104</v>
      </c>
      <c r="Q27" s="596">
        <f>VLOOKUP($E27,MIDS!$A$2:$H$17,MIDS!$B$1)</f>
        <v>2.4090000000000003</v>
      </c>
      <c r="R27" s="595" t="s">
        <v>104</v>
      </c>
      <c r="S27" s="595" t="s">
        <v>104</v>
      </c>
      <c r="T27" s="596">
        <f>VLOOKUP($E27,MIDS!$A$2:$I$17,MIDS!$I$1)</f>
        <v>1.57366339164029</v>
      </c>
      <c r="U27" s="597">
        <f>VLOOKUP($E27,MIDS!$A$2:$K$17,MIDS!$K$1)+0.01</f>
        <v>3.0283118325021403E-2</v>
      </c>
      <c r="V27" s="598">
        <f t="shared" ca="1" si="4"/>
        <v>0.98732616805463969</v>
      </c>
      <c r="W27" s="592">
        <v>37442</v>
      </c>
      <c r="X27" s="599">
        <f t="shared" ca="1" si="3"/>
        <v>685656.2158179282</v>
      </c>
    </row>
    <row r="28" spans="1:24" x14ac:dyDescent="0.25">
      <c r="A28" s="591"/>
      <c r="B28" s="591"/>
      <c r="C28" s="591"/>
      <c r="D28" s="591"/>
      <c r="E28" s="592">
        <v>37438</v>
      </c>
      <c r="F28" s="592">
        <v>37468</v>
      </c>
      <c r="G28" s="593">
        <f t="shared" si="1"/>
        <v>31</v>
      </c>
      <c r="H28" s="594">
        <v>-10550.560010714285</v>
      </c>
      <c r="I28" s="594">
        <f t="shared" si="2"/>
        <v>-10000.000010155181</v>
      </c>
      <c r="J28" s="595" t="s">
        <v>104</v>
      </c>
      <c r="K28" s="32"/>
      <c r="L28" s="32"/>
      <c r="M28" s="31"/>
      <c r="N28" s="595">
        <v>3.88</v>
      </c>
      <c r="O28" s="595" t="s">
        <v>104</v>
      </c>
      <c r="P28" s="595" t="s">
        <v>104</v>
      </c>
      <c r="Q28" s="596">
        <f>VLOOKUP($E28,MIDS!$A$2:$H$17,MIDS!$B$1)</f>
        <v>2.4440000000000004</v>
      </c>
      <c r="R28" s="595" t="s">
        <v>104</v>
      </c>
      <c r="S28" s="595" t="s">
        <v>104</v>
      </c>
      <c r="T28" s="596">
        <f>VLOOKUP($E28,MIDS!$A$2:$I$17,MIDS!$I$1)</f>
        <v>1.57357722200993</v>
      </c>
      <c r="U28" s="597">
        <f>VLOOKUP($E28,MIDS!$A$2:$K$17,MIDS!$K$1)+0.01</f>
        <v>3.0560063885966E-2</v>
      </c>
      <c r="V28" s="598">
        <f t="shared" ca="1" si="4"/>
        <v>0.9846739431196303</v>
      </c>
      <c r="W28" s="592">
        <v>37473</v>
      </c>
      <c r="X28" s="599">
        <f t="shared" ca="1" si="3"/>
        <v>689757.83153843076</v>
      </c>
    </row>
    <row r="29" spans="1:24" x14ac:dyDescent="0.25">
      <c r="A29" s="591"/>
      <c r="B29" s="591"/>
      <c r="C29" s="591"/>
      <c r="D29" s="591"/>
      <c r="E29" s="592">
        <v>37469</v>
      </c>
      <c r="F29" s="592">
        <v>37499</v>
      </c>
      <c r="G29" s="593">
        <f t="shared" si="1"/>
        <v>31</v>
      </c>
      <c r="H29" s="594">
        <v>-10550.560010714285</v>
      </c>
      <c r="I29" s="594">
        <f t="shared" si="2"/>
        <v>-10000.000010155181</v>
      </c>
      <c r="J29" s="595" t="s">
        <v>104</v>
      </c>
      <c r="K29" s="32"/>
      <c r="L29" s="32"/>
      <c r="M29" s="31"/>
      <c r="N29" s="595">
        <v>3.88</v>
      </c>
      <c r="O29" s="595" t="s">
        <v>104</v>
      </c>
      <c r="P29" s="595" t="s">
        <v>104</v>
      </c>
      <c r="Q29" s="596">
        <f>VLOOKUP($E29,MIDS!$A$2:$H$17,MIDS!$B$1)</f>
        <v>2.4810000000000003</v>
      </c>
      <c r="R29" s="595" t="s">
        <v>104</v>
      </c>
      <c r="S29" s="595" t="s">
        <v>104</v>
      </c>
      <c r="T29" s="596">
        <f>VLOOKUP($E29,MIDS!$A$2:$I$17,MIDS!$I$1)</f>
        <v>1.5734639957274099</v>
      </c>
      <c r="U29" s="597">
        <f>VLOOKUP($E29,MIDS!$A$2:$K$17,MIDS!$K$1)+0.01</f>
        <v>3.1094384134566097E-2</v>
      </c>
      <c r="V29" s="598">
        <f t="shared" ca="1" si="4"/>
        <v>0.98183553707859272</v>
      </c>
      <c r="W29" s="592">
        <v>37504</v>
      </c>
      <c r="X29" s="599">
        <f t="shared" ca="1" si="3"/>
        <v>670000.25140790932</v>
      </c>
    </row>
    <row r="30" spans="1:24" x14ac:dyDescent="0.25">
      <c r="A30" s="591"/>
      <c r="B30" s="591"/>
      <c r="C30" s="591"/>
      <c r="D30" s="591"/>
      <c r="E30" s="592">
        <v>37500</v>
      </c>
      <c r="F30" s="592">
        <v>37529</v>
      </c>
      <c r="G30" s="593">
        <f t="shared" si="1"/>
        <v>30</v>
      </c>
      <c r="H30" s="594">
        <v>-10550.560010714285</v>
      </c>
      <c r="I30" s="594">
        <f t="shared" si="2"/>
        <v>-10000.000010155181</v>
      </c>
      <c r="J30" s="595" t="s">
        <v>104</v>
      </c>
      <c r="K30" s="32"/>
      <c r="L30" s="32"/>
      <c r="M30" s="31"/>
      <c r="N30" s="595">
        <v>3.88</v>
      </c>
      <c r="O30" s="595" t="s">
        <v>104</v>
      </c>
      <c r="P30" s="595" t="s">
        <v>104</v>
      </c>
      <c r="Q30" s="596">
        <f>VLOOKUP($E30,MIDS!$A$2:$H$17,MIDS!$B$1)</f>
        <v>2.4810000000000003</v>
      </c>
      <c r="R30" s="595" t="s">
        <v>104</v>
      </c>
      <c r="S30" s="595" t="s">
        <v>104</v>
      </c>
      <c r="T30" s="596">
        <f>VLOOKUP($E30,MIDS!$A$2:$I$17,MIDS!$I$1)</f>
        <v>1.57330076012112</v>
      </c>
      <c r="U30" s="597">
        <f>VLOOKUP($E30,MIDS!$A$2:$K$17,MIDS!$K$1)+0.01</f>
        <v>3.1628704479852901E-2</v>
      </c>
      <c r="V30" s="598">
        <f t="shared" ca="1" si="4"/>
        <v>0.97900207116743732</v>
      </c>
      <c r="W30" s="592">
        <v>37534</v>
      </c>
      <c r="X30" s="599">
        <f t="shared" ca="1" si="3"/>
        <v>646449.09639137168</v>
      </c>
    </row>
    <row r="31" spans="1:24" x14ac:dyDescent="0.25">
      <c r="A31" s="591"/>
      <c r="B31" s="591"/>
      <c r="C31" s="591"/>
      <c r="D31" s="591"/>
      <c r="E31" s="592">
        <v>37530</v>
      </c>
      <c r="F31" s="592">
        <v>37560</v>
      </c>
      <c r="G31" s="593">
        <f t="shared" si="1"/>
        <v>31</v>
      </c>
      <c r="H31" s="594">
        <v>-10550.560010714285</v>
      </c>
      <c r="I31" s="594">
        <f t="shared" si="2"/>
        <v>-10000.000010155181</v>
      </c>
      <c r="J31" s="595" t="s">
        <v>104</v>
      </c>
      <c r="K31" s="32"/>
      <c r="L31" s="32"/>
      <c r="M31" s="31"/>
      <c r="N31" s="595">
        <v>3.88</v>
      </c>
      <c r="O31" s="595" t="s">
        <v>104</v>
      </c>
      <c r="P31" s="595" t="s">
        <v>104</v>
      </c>
      <c r="Q31" s="596">
        <f>VLOOKUP($E31,MIDS!$A$2:$H$17,MIDS!$B$1)</f>
        <v>2.5060000000000002</v>
      </c>
      <c r="R31" s="595" t="s">
        <v>104</v>
      </c>
      <c r="S31" s="595" t="s">
        <v>104</v>
      </c>
      <c r="T31" s="596">
        <f>VLOOKUP($E31,MIDS!$A$2:$I$17,MIDS!$I$1)</f>
        <v>1.57317351886334</v>
      </c>
      <c r="U31" s="597">
        <f>VLOOKUP($E31,MIDS!$A$2:$K$17,MIDS!$K$1)+0.01</f>
        <v>3.2229563577716801E-2</v>
      </c>
      <c r="V31" s="598">
        <f t="shared" ca="1" si="4"/>
        <v>0.9759586193369737</v>
      </c>
      <c r="W31" s="592">
        <v>37565</v>
      </c>
      <c r="X31" s="599">
        <f t="shared" ca="1" si="3"/>
        <v>653967.94034936209</v>
      </c>
    </row>
    <row r="32" spans="1:24" x14ac:dyDescent="0.25">
      <c r="A32" s="591"/>
      <c r="B32" s="591"/>
      <c r="C32" s="591"/>
      <c r="D32" s="591"/>
      <c r="E32" s="592">
        <v>37561</v>
      </c>
      <c r="F32" s="592">
        <v>37590</v>
      </c>
      <c r="G32" s="593">
        <f t="shared" si="1"/>
        <v>30</v>
      </c>
      <c r="H32" s="594">
        <v>-10550.560010714285</v>
      </c>
      <c r="I32" s="594">
        <f t="shared" si="2"/>
        <v>-10000.000010155181</v>
      </c>
      <c r="J32" s="595" t="s">
        <v>104</v>
      </c>
      <c r="K32" s="32"/>
      <c r="L32" s="32"/>
      <c r="M32" s="31"/>
      <c r="N32" s="595">
        <v>3.88</v>
      </c>
      <c r="O32" s="595" t="s">
        <v>104</v>
      </c>
      <c r="P32" s="595" t="s">
        <v>104</v>
      </c>
      <c r="Q32" s="596">
        <f>VLOOKUP($E32,MIDS!$A$2:$H$17,MIDS!$B$1)</f>
        <v>2.726</v>
      </c>
      <c r="R32" s="595" t="s">
        <v>104</v>
      </c>
      <c r="S32" s="595" t="s">
        <v>104</v>
      </c>
      <c r="T32" s="596">
        <f>VLOOKUP($E32,MIDS!$A$2:$I$17,MIDS!$I$1)</f>
        <v>1.57306226864249</v>
      </c>
      <c r="U32" s="597">
        <f>VLOOKUP($E32,MIDS!$A$2:$K$17,MIDS!$K$1)+0.01</f>
        <v>3.2969120664737596E-2</v>
      </c>
      <c r="V32" s="598">
        <f t="shared" ca="1" si="4"/>
        <v>0.97280189855527754</v>
      </c>
      <c r="W32" s="592">
        <v>37595</v>
      </c>
      <c r="X32" s="599">
        <f t="shared" ca="1" si="3"/>
        <v>529782.23080275557</v>
      </c>
    </row>
    <row r="33" spans="1:24" x14ac:dyDescent="0.25">
      <c r="A33" s="591"/>
      <c r="B33" s="591"/>
      <c r="C33" s="591"/>
      <c r="D33" s="591"/>
      <c r="E33" s="592">
        <v>37591</v>
      </c>
      <c r="F33" s="592">
        <v>37621</v>
      </c>
      <c r="G33" s="593">
        <f t="shared" si="1"/>
        <v>31</v>
      </c>
      <c r="H33" s="594">
        <v>-10550.560010714285</v>
      </c>
      <c r="I33" s="594">
        <f t="shared" si="2"/>
        <v>-10000.000010155181</v>
      </c>
      <c r="J33" s="595" t="s">
        <v>104</v>
      </c>
      <c r="K33" s="32"/>
      <c r="L33" s="32"/>
      <c r="M33" s="31"/>
      <c r="N33" s="595">
        <v>3.88</v>
      </c>
      <c r="O33" s="595" t="s">
        <v>104</v>
      </c>
      <c r="P33" s="595" t="s">
        <v>104</v>
      </c>
      <c r="Q33" s="596">
        <f>VLOOKUP($E33,MIDS!$A$2:$H$17,MIDS!$B$1)</f>
        <v>2.9159999999999999</v>
      </c>
      <c r="R33" s="595" t="s">
        <v>104</v>
      </c>
      <c r="S33" s="595" t="s">
        <v>104</v>
      </c>
      <c r="T33" s="596">
        <f>VLOOKUP($E33,MIDS!$A$2:$I$17,MIDS!$I$1)</f>
        <v>1.5729320645228599</v>
      </c>
      <c r="U33" s="597">
        <f>VLOOKUP($E33,MIDS!$A$2:$K$17,MIDS!$K$1)+0.01</f>
        <v>3.36848212477305E-2</v>
      </c>
      <c r="V33" s="598">
        <f t="shared" ca="1" si="4"/>
        <v>0.96947210222340974</v>
      </c>
      <c r="W33" s="592">
        <v>37626</v>
      </c>
      <c r="X33" s="599">
        <f t="shared" ca="1" si="3"/>
        <v>455705.22708096524</v>
      </c>
    </row>
    <row r="34" spans="1:24" x14ac:dyDescent="0.25">
      <c r="A34" s="55"/>
      <c r="B34" s="55"/>
      <c r="C34" s="55"/>
      <c r="D34" s="55"/>
      <c r="G34" s="585"/>
      <c r="H34" s="64"/>
      <c r="I34" s="64"/>
      <c r="J34" s="66"/>
      <c r="N34" s="66"/>
      <c r="O34" s="66"/>
      <c r="P34" s="66"/>
      <c r="Q34" s="100"/>
      <c r="R34" s="66"/>
      <c r="S34" s="66"/>
      <c r="T34" s="100"/>
      <c r="U34" s="586"/>
      <c r="V34" s="588"/>
      <c r="W34" s="54"/>
      <c r="X34" s="589"/>
    </row>
    <row r="35" spans="1:24" x14ac:dyDescent="0.25">
      <c r="A35" s="55"/>
      <c r="B35" s="55"/>
      <c r="C35" s="55"/>
      <c r="D35" s="55"/>
      <c r="G35" s="585"/>
      <c r="H35" s="64"/>
      <c r="I35" s="64"/>
      <c r="J35" s="66"/>
      <c r="N35" s="66"/>
      <c r="O35" s="66"/>
      <c r="P35" s="66"/>
      <c r="Q35" s="100"/>
      <c r="R35" s="66"/>
      <c r="S35" s="66"/>
      <c r="T35" s="100"/>
      <c r="X35" s="589"/>
    </row>
    <row r="36" spans="1:24" x14ac:dyDescent="0.25">
      <c r="A36" s="591" t="s">
        <v>15</v>
      </c>
      <c r="B36" s="591" t="s">
        <v>28</v>
      </c>
      <c r="C36" s="591" t="s">
        <v>17</v>
      </c>
      <c r="D36" s="591" t="s">
        <v>26</v>
      </c>
      <c r="E36" s="592">
        <v>37257</v>
      </c>
      <c r="F36" s="592">
        <v>37287</v>
      </c>
      <c r="G36" s="593">
        <f t="shared" si="1"/>
        <v>31</v>
      </c>
      <c r="H36" s="594">
        <v>-10550.560010714285</v>
      </c>
      <c r="I36" s="594">
        <f t="shared" si="2"/>
        <v>-10000.000010155181</v>
      </c>
      <c r="J36" s="595" t="s">
        <v>104</v>
      </c>
      <c r="K36" s="32">
        <v>0</v>
      </c>
      <c r="L36" s="32">
        <v>-195.87130000000002</v>
      </c>
      <c r="M36" s="31">
        <v>1467372</v>
      </c>
      <c r="N36" s="595">
        <v>3.61</v>
      </c>
      <c r="O36" s="595" t="s">
        <v>104</v>
      </c>
      <c r="P36" s="595" t="s">
        <v>104</v>
      </c>
      <c r="Q36" s="596">
        <f>VLOOKUP($E36,MIDS!$A$2:$H$17,MIDS!$B$1)</f>
        <v>2.4159999999999999</v>
      </c>
      <c r="R36" s="595" t="s">
        <v>104</v>
      </c>
      <c r="S36" s="595" t="s">
        <v>104</v>
      </c>
      <c r="T36" s="596">
        <f>VLOOKUP($E36,MIDS!$A$2:$I$17,MIDS!$I$1)</f>
        <v>1.57315992650169</v>
      </c>
      <c r="U36" s="597">
        <f>VLOOKUP($E36,MIDS!$A$2:$K$17,MIDS!$K$1)+0.01</f>
        <v>3.1780849295643301E-2</v>
      </c>
      <c r="V36" s="598">
        <f t="shared" ref="V36:V47" ca="1" si="5">(1+$U36/2)^(-($W36-$A$3)/(365.25/2))</f>
        <v>0.99956845745109812</v>
      </c>
      <c r="W36" s="592">
        <v>37292</v>
      </c>
      <c r="X36" s="599">
        <f t="shared" ca="1" si="3"/>
        <v>582038.13312797365</v>
      </c>
    </row>
    <row r="37" spans="1:24" x14ac:dyDescent="0.25">
      <c r="A37" s="591"/>
      <c r="B37" s="591"/>
      <c r="C37" s="591"/>
      <c r="D37" s="591"/>
      <c r="E37" s="592">
        <v>37288</v>
      </c>
      <c r="F37" s="592">
        <v>37315</v>
      </c>
      <c r="G37" s="593">
        <f t="shared" si="1"/>
        <v>28</v>
      </c>
      <c r="H37" s="594">
        <v>-10550.560010714285</v>
      </c>
      <c r="I37" s="594">
        <f t="shared" si="2"/>
        <v>-10000.000010155181</v>
      </c>
      <c r="J37" s="595" t="s">
        <v>104</v>
      </c>
      <c r="K37" s="32"/>
      <c r="L37" s="32"/>
      <c r="M37" s="31"/>
      <c r="N37" s="595">
        <v>3.61</v>
      </c>
      <c r="O37" s="595" t="s">
        <v>104</v>
      </c>
      <c r="P37" s="595" t="s">
        <v>104</v>
      </c>
      <c r="Q37" s="596">
        <f>VLOOKUP($E37,MIDS!$A$2:$H$17,MIDS!$B$1)</f>
        <v>2.4060000000000001</v>
      </c>
      <c r="R37" s="595" t="s">
        <v>104</v>
      </c>
      <c r="S37" s="595" t="s">
        <v>104</v>
      </c>
      <c r="T37" s="596">
        <f>VLOOKUP($E37,MIDS!$A$2:$I$17,MIDS!$I$1)</f>
        <v>1.5733139716873599</v>
      </c>
      <c r="U37" s="597">
        <f>VLOOKUP($E37,MIDS!$A$2:$K$17,MIDS!$K$1)+0.01</f>
        <v>3.1145658071011703E-2</v>
      </c>
      <c r="V37" s="598">
        <f t="shared" ca="1" si="5"/>
        <v>0.99721159937786863</v>
      </c>
      <c r="W37" s="592">
        <v>37320</v>
      </c>
      <c r="X37" s="599">
        <f t="shared" ca="1" si="3"/>
        <v>528916.65123424376</v>
      </c>
    </row>
    <row r="38" spans="1:24" x14ac:dyDescent="0.25">
      <c r="A38" s="591"/>
      <c r="B38" s="591"/>
      <c r="C38" s="591"/>
      <c r="D38" s="591"/>
      <c r="E38" s="592">
        <v>37316</v>
      </c>
      <c r="F38" s="592">
        <v>37346</v>
      </c>
      <c r="G38" s="593">
        <f t="shared" si="1"/>
        <v>31</v>
      </c>
      <c r="H38" s="594">
        <v>-10550.560010714285</v>
      </c>
      <c r="I38" s="594">
        <f t="shared" si="2"/>
        <v>-10000.000010155181</v>
      </c>
      <c r="J38" s="595" t="s">
        <v>104</v>
      </c>
      <c r="K38" s="32"/>
      <c r="L38" s="32"/>
      <c r="M38" s="31"/>
      <c r="N38" s="595">
        <v>3.61</v>
      </c>
      <c r="O38" s="595" t="s">
        <v>104</v>
      </c>
      <c r="P38" s="595" t="s">
        <v>104</v>
      </c>
      <c r="Q38" s="596">
        <f>VLOOKUP($E38,MIDS!$A$2:$H$17,MIDS!$B$1)</f>
        <v>2.3689999999999998</v>
      </c>
      <c r="R38" s="595" t="s">
        <v>104</v>
      </c>
      <c r="S38" s="595" t="s">
        <v>104</v>
      </c>
      <c r="T38" s="596">
        <f>VLOOKUP($E38,MIDS!$A$2:$I$17,MIDS!$I$1)</f>
        <v>1.5733198233053598</v>
      </c>
      <c r="U38" s="597">
        <f>VLOOKUP($E38,MIDS!$A$2:$K$17,MIDS!$K$1)+0.01</f>
        <v>3.0775993905451299E-2</v>
      </c>
      <c r="V38" s="598">
        <f t="shared" ca="1" si="5"/>
        <v>0.99466271931493511</v>
      </c>
      <c r="W38" s="592">
        <v>37351</v>
      </c>
      <c r="X38" s="599">
        <f t="shared" ca="1" si="3"/>
        <v>602041.36397836765</v>
      </c>
    </row>
    <row r="39" spans="1:24" x14ac:dyDescent="0.25">
      <c r="A39" s="591"/>
      <c r="B39" s="591"/>
      <c r="C39" s="591"/>
      <c r="D39" s="591"/>
      <c r="E39" s="592">
        <v>37347</v>
      </c>
      <c r="F39" s="592">
        <v>37376</v>
      </c>
      <c r="G39" s="593">
        <f t="shared" si="1"/>
        <v>30</v>
      </c>
      <c r="H39" s="594">
        <v>-10550.560010714285</v>
      </c>
      <c r="I39" s="594">
        <f t="shared" si="2"/>
        <v>-10000.000010155181</v>
      </c>
      <c r="J39" s="595" t="s">
        <v>104</v>
      </c>
      <c r="K39" s="32"/>
      <c r="L39" s="32"/>
      <c r="M39" s="31"/>
      <c r="N39" s="595">
        <v>3.61</v>
      </c>
      <c r="O39" s="595" t="s">
        <v>104</v>
      </c>
      <c r="P39" s="595" t="s">
        <v>104</v>
      </c>
      <c r="Q39" s="596">
        <f>VLOOKUP($E39,MIDS!$A$2:$H$17,MIDS!$B$1)</f>
        <v>2.3190000000000004</v>
      </c>
      <c r="R39" s="595" t="s">
        <v>104</v>
      </c>
      <c r="S39" s="595" t="s">
        <v>104</v>
      </c>
      <c r="T39" s="596">
        <f>VLOOKUP($E39,MIDS!$A$2:$I$17,MIDS!$I$1)</f>
        <v>1.5737483872699398</v>
      </c>
      <c r="U39" s="597">
        <f>VLOOKUP($E39,MIDS!$A$2:$K$17,MIDS!$K$1)+0.01</f>
        <v>3.0033459902157403E-2</v>
      </c>
      <c r="V39" s="598">
        <f t="shared" ca="1" si="5"/>
        <v>0.99235746369686906</v>
      </c>
      <c r="W39" s="592">
        <v>37381</v>
      </c>
      <c r="X39" s="599">
        <f t="shared" ca="1" si="3"/>
        <v>604854.52768181404</v>
      </c>
    </row>
    <row r="40" spans="1:24" x14ac:dyDescent="0.25">
      <c r="A40" s="591"/>
      <c r="B40" s="591"/>
      <c r="C40" s="591"/>
      <c r="D40" s="591"/>
      <c r="E40" s="592">
        <v>37377</v>
      </c>
      <c r="F40" s="592">
        <v>37407</v>
      </c>
      <c r="G40" s="593">
        <f t="shared" si="1"/>
        <v>31</v>
      </c>
      <c r="H40" s="594">
        <v>-10550.560010714285</v>
      </c>
      <c r="I40" s="594">
        <f t="shared" si="2"/>
        <v>-10000.000010155181</v>
      </c>
      <c r="J40" s="595" t="s">
        <v>104</v>
      </c>
      <c r="K40" s="32"/>
      <c r="L40" s="32"/>
      <c r="M40" s="31"/>
      <c r="N40" s="595">
        <v>3.61</v>
      </c>
      <c r="O40" s="595" t="s">
        <v>104</v>
      </c>
      <c r="P40" s="595" t="s">
        <v>104</v>
      </c>
      <c r="Q40" s="596">
        <f>VLOOKUP($E40,MIDS!$A$2:$H$17,MIDS!$B$1)</f>
        <v>2.359</v>
      </c>
      <c r="R40" s="595" t="s">
        <v>104</v>
      </c>
      <c r="S40" s="595" t="s">
        <v>104</v>
      </c>
      <c r="T40" s="596">
        <f>VLOOKUP($E40,MIDS!$A$2:$I$17,MIDS!$I$1)</f>
        <v>1.57374485020966</v>
      </c>
      <c r="U40" s="597">
        <f>VLOOKUP($E40,MIDS!$A$2:$K$17,MIDS!$K$1)+0.01</f>
        <v>3.01562427304349E-2</v>
      </c>
      <c r="V40" s="598">
        <f t="shared" ca="1" si="5"/>
        <v>0.98980890595030224</v>
      </c>
      <c r="W40" s="592">
        <v>37412</v>
      </c>
      <c r="X40" s="599">
        <f t="shared" ca="1" si="3"/>
        <v>604094.22369767376</v>
      </c>
    </row>
    <row r="41" spans="1:24" x14ac:dyDescent="0.25">
      <c r="A41" s="591"/>
      <c r="B41" s="591"/>
      <c r="C41" s="591"/>
      <c r="D41" s="591"/>
      <c r="E41" s="592">
        <v>37408</v>
      </c>
      <c r="F41" s="592">
        <v>37437</v>
      </c>
      <c r="G41" s="593">
        <f t="shared" si="1"/>
        <v>30</v>
      </c>
      <c r="H41" s="594">
        <v>-10550.560010714285</v>
      </c>
      <c r="I41" s="594">
        <f t="shared" si="2"/>
        <v>-10000.000010155181</v>
      </c>
      <c r="J41" s="595" t="s">
        <v>104</v>
      </c>
      <c r="K41" s="32"/>
      <c r="L41" s="32"/>
      <c r="M41" s="31"/>
      <c r="N41" s="595">
        <v>3.61</v>
      </c>
      <c r="O41" s="595" t="s">
        <v>104</v>
      </c>
      <c r="P41" s="595" t="s">
        <v>104</v>
      </c>
      <c r="Q41" s="596">
        <f>VLOOKUP($E41,MIDS!$A$2:$H$17,MIDS!$B$1)</f>
        <v>2.4090000000000003</v>
      </c>
      <c r="R41" s="595" t="s">
        <v>104</v>
      </c>
      <c r="S41" s="595" t="s">
        <v>104</v>
      </c>
      <c r="T41" s="596">
        <f>VLOOKUP($E41,MIDS!$A$2:$I$17,MIDS!$I$1)</f>
        <v>1.57366339164029</v>
      </c>
      <c r="U41" s="597">
        <f>VLOOKUP($E41,MIDS!$A$2:$K$17,MIDS!$K$1)+0.01</f>
        <v>3.0283118325021403E-2</v>
      </c>
      <c r="V41" s="598">
        <f t="shared" ca="1" si="5"/>
        <v>0.98732616805463969</v>
      </c>
      <c r="W41" s="592">
        <v>37442</v>
      </c>
      <c r="X41" s="599">
        <f t="shared" ca="1" si="3"/>
        <v>559804.97294176184</v>
      </c>
    </row>
    <row r="42" spans="1:24" x14ac:dyDescent="0.25">
      <c r="A42" s="591"/>
      <c r="B42" s="591"/>
      <c r="C42" s="591"/>
      <c r="D42" s="591"/>
      <c r="E42" s="592">
        <v>37438</v>
      </c>
      <c r="F42" s="592">
        <v>37468</v>
      </c>
      <c r="G42" s="593">
        <f t="shared" si="1"/>
        <v>31</v>
      </c>
      <c r="H42" s="594">
        <v>-10550.560010714285</v>
      </c>
      <c r="I42" s="594">
        <f t="shared" si="2"/>
        <v>-10000.000010155181</v>
      </c>
      <c r="J42" s="595" t="s">
        <v>104</v>
      </c>
      <c r="K42" s="32"/>
      <c r="L42" s="32"/>
      <c r="M42" s="31"/>
      <c r="N42" s="595">
        <v>3.61</v>
      </c>
      <c r="O42" s="595" t="s">
        <v>104</v>
      </c>
      <c r="P42" s="595" t="s">
        <v>104</v>
      </c>
      <c r="Q42" s="596">
        <f>VLOOKUP($E42,MIDS!$A$2:$H$17,MIDS!$B$1)</f>
        <v>2.4440000000000004</v>
      </c>
      <c r="R42" s="595" t="s">
        <v>104</v>
      </c>
      <c r="S42" s="595" t="s">
        <v>104</v>
      </c>
      <c r="T42" s="596">
        <f>VLOOKUP($E42,MIDS!$A$2:$I$17,MIDS!$I$1)</f>
        <v>1.57357722200993</v>
      </c>
      <c r="U42" s="597">
        <f>VLOOKUP($E42,MIDS!$A$2:$K$17,MIDS!$K$1)+0.01</f>
        <v>3.0560063885966E-2</v>
      </c>
      <c r="V42" s="598">
        <f t="shared" ca="1" si="5"/>
        <v>0.9846739431196303</v>
      </c>
      <c r="W42" s="592">
        <v>37473</v>
      </c>
      <c r="X42" s="599">
        <f t="shared" ca="1" si="3"/>
        <v>560067.9885611491</v>
      </c>
    </row>
    <row r="43" spans="1:24" x14ac:dyDescent="0.25">
      <c r="A43" s="591"/>
      <c r="B43" s="591"/>
      <c r="C43" s="591"/>
      <c r="D43" s="591"/>
      <c r="E43" s="592">
        <v>37469</v>
      </c>
      <c r="F43" s="592">
        <v>37499</v>
      </c>
      <c r="G43" s="593">
        <f t="shared" si="1"/>
        <v>31</v>
      </c>
      <c r="H43" s="594">
        <v>-10550.560010714285</v>
      </c>
      <c r="I43" s="594">
        <f t="shared" si="2"/>
        <v>-10000.000010155181</v>
      </c>
      <c r="J43" s="595" t="s">
        <v>104</v>
      </c>
      <c r="K43" s="32"/>
      <c r="L43" s="32"/>
      <c r="M43" s="31"/>
      <c r="N43" s="595">
        <v>3.61</v>
      </c>
      <c r="O43" s="595" t="s">
        <v>104</v>
      </c>
      <c r="P43" s="595" t="s">
        <v>104</v>
      </c>
      <c r="Q43" s="596">
        <f>VLOOKUP($E43,MIDS!$A$2:$H$17,MIDS!$B$1)</f>
        <v>2.4810000000000003</v>
      </c>
      <c r="R43" s="595" t="s">
        <v>104</v>
      </c>
      <c r="S43" s="595" t="s">
        <v>104</v>
      </c>
      <c r="T43" s="596">
        <f>VLOOKUP($E43,MIDS!$A$2:$I$17,MIDS!$I$1)</f>
        <v>1.5734639957274099</v>
      </c>
      <c r="U43" s="597">
        <f>VLOOKUP($E43,MIDS!$A$2:$K$17,MIDS!$K$1)+0.01</f>
        <v>3.1094384134566097E-2</v>
      </c>
      <c r="V43" s="598">
        <f t="shared" ca="1" si="5"/>
        <v>0.98183553707859272</v>
      </c>
      <c r="W43" s="592">
        <v>37504</v>
      </c>
      <c r="X43" s="599">
        <f t="shared" ca="1" si="3"/>
        <v>540693.55528200837</v>
      </c>
    </row>
    <row r="44" spans="1:24" x14ac:dyDescent="0.25">
      <c r="A44" s="591"/>
      <c r="B44" s="591"/>
      <c r="C44" s="591"/>
      <c r="D44" s="591"/>
      <c r="E44" s="592">
        <v>37500</v>
      </c>
      <c r="F44" s="592">
        <v>37529</v>
      </c>
      <c r="G44" s="593">
        <f t="shared" si="1"/>
        <v>30</v>
      </c>
      <c r="H44" s="594">
        <v>-10550.560010714285</v>
      </c>
      <c r="I44" s="594">
        <f t="shared" si="2"/>
        <v>-10000.000010155181</v>
      </c>
      <c r="J44" s="595" t="s">
        <v>104</v>
      </c>
      <c r="K44" s="32"/>
      <c r="L44" s="32"/>
      <c r="M44" s="31"/>
      <c r="N44" s="595">
        <v>3.61</v>
      </c>
      <c r="O44" s="595" t="s">
        <v>104</v>
      </c>
      <c r="P44" s="595" t="s">
        <v>104</v>
      </c>
      <c r="Q44" s="596">
        <f>VLOOKUP($E44,MIDS!$A$2:$H$17,MIDS!$B$1)</f>
        <v>2.4810000000000003</v>
      </c>
      <c r="R44" s="595" t="s">
        <v>104</v>
      </c>
      <c r="S44" s="595" t="s">
        <v>104</v>
      </c>
      <c r="T44" s="596">
        <f>VLOOKUP($E44,MIDS!$A$2:$I$17,MIDS!$I$1)</f>
        <v>1.57330076012112</v>
      </c>
      <c r="U44" s="597">
        <f>VLOOKUP($E44,MIDS!$A$2:$K$17,MIDS!$K$1)+0.01</f>
        <v>3.1628704479852901E-2</v>
      </c>
      <c r="V44" s="598">
        <f t="shared" ca="1" si="5"/>
        <v>0.97900207116743732</v>
      </c>
      <c r="W44" s="592">
        <v>37534</v>
      </c>
      <c r="X44" s="599">
        <f t="shared" ca="1" si="3"/>
        <v>521687.65534371597</v>
      </c>
    </row>
    <row r="45" spans="1:24" x14ac:dyDescent="0.25">
      <c r="A45" s="591"/>
      <c r="B45" s="591"/>
      <c r="C45" s="591"/>
      <c r="D45" s="591"/>
      <c r="E45" s="592">
        <v>37530</v>
      </c>
      <c r="F45" s="592">
        <v>37560</v>
      </c>
      <c r="G45" s="593">
        <f t="shared" si="1"/>
        <v>31</v>
      </c>
      <c r="H45" s="594">
        <v>-10550.560010714285</v>
      </c>
      <c r="I45" s="594">
        <f t="shared" si="2"/>
        <v>-10000.000010155181</v>
      </c>
      <c r="J45" s="595" t="s">
        <v>104</v>
      </c>
      <c r="K45" s="32"/>
      <c r="L45" s="32"/>
      <c r="M45" s="31"/>
      <c r="N45" s="595">
        <v>3.61</v>
      </c>
      <c r="O45" s="595" t="s">
        <v>104</v>
      </c>
      <c r="P45" s="595" t="s">
        <v>104</v>
      </c>
      <c r="Q45" s="596">
        <f>VLOOKUP($E45,MIDS!$A$2:$H$17,MIDS!$B$1)</f>
        <v>2.5060000000000002</v>
      </c>
      <c r="R45" s="595" t="s">
        <v>104</v>
      </c>
      <c r="S45" s="595" t="s">
        <v>104</v>
      </c>
      <c r="T45" s="596">
        <f>VLOOKUP($E45,MIDS!$A$2:$I$17,MIDS!$I$1)</f>
        <v>1.57317351886334</v>
      </c>
      <c r="U45" s="597">
        <f>VLOOKUP($E45,MIDS!$A$2:$K$17,MIDS!$K$1)+0.01</f>
        <v>3.2229563577716801E-2</v>
      </c>
      <c r="V45" s="598">
        <f t="shared" ca="1" si="5"/>
        <v>0.9759586193369737</v>
      </c>
      <c r="W45" s="592">
        <v>37565</v>
      </c>
      <c r="X45" s="599">
        <f t="shared" ca="1" si="3"/>
        <v>525458.95643791533</v>
      </c>
    </row>
    <row r="46" spans="1:24" x14ac:dyDescent="0.25">
      <c r="A46" s="591"/>
      <c r="B46" s="591"/>
      <c r="C46" s="591"/>
      <c r="D46" s="591"/>
      <c r="E46" s="592">
        <v>37561</v>
      </c>
      <c r="F46" s="592">
        <v>37590</v>
      </c>
      <c r="G46" s="593">
        <f t="shared" si="1"/>
        <v>30</v>
      </c>
      <c r="H46" s="594">
        <v>-10550.560010714285</v>
      </c>
      <c r="I46" s="594">
        <f t="shared" si="2"/>
        <v>-10000.000010155181</v>
      </c>
      <c r="J46" s="595" t="s">
        <v>104</v>
      </c>
      <c r="K46" s="32"/>
      <c r="L46" s="32"/>
      <c r="M46" s="31"/>
      <c r="N46" s="595">
        <v>3.61</v>
      </c>
      <c r="O46" s="595" t="s">
        <v>104</v>
      </c>
      <c r="P46" s="595" t="s">
        <v>104</v>
      </c>
      <c r="Q46" s="596">
        <f>VLOOKUP($E46,MIDS!$A$2:$H$17,MIDS!$B$1)</f>
        <v>2.726</v>
      </c>
      <c r="R46" s="595" t="s">
        <v>104</v>
      </c>
      <c r="S46" s="595" t="s">
        <v>104</v>
      </c>
      <c r="T46" s="596">
        <f>VLOOKUP($E46,MIDS!$A$2:$I$17,MIDS!$I$1)</f>
        <v>1.57306226864249</v>
      </c>
      <c r="U46" s="597">
        <f>VLOOKUP($E46,MIDS!$A$2:$K$17,MIDS!$K$1)+0.01</f>
        <v>3.2969120664737596E-2</v>
      </c>
      <c r="V46" s="598">
        <f t="shared" ca="1" si="5"/>
        <v>0.97280189855527754</v>
      </c>
      <c r="W46" s="592">
        <v>37595</v>
      </c>
      <c r="X46" s="599">
        <f t="shared" ca="1" si="3"/>
        <v>405829.71579691151</v>
      </c>
    </row>
    <row r="47" spans="1:24" x14ac:dyDescent="0.25">
      <c r="A47" s="591"/>
      <c r="B47" s="591"/>
      <c r="C47" s="591"/>
      <c r="D47" s="591"/>
      <c r="E47" s="592">
        <v>37591</v>
      </c>
      <c r="F47" s="592">
        <v>37621</v>
      </c>
      <c r="G47" s="593">
        <f t="shared" si="1"/>
        <v>31</v>
      </c>
      <c r="H47" s="594">
        <v>-10550.560010714285</v>
      </c>
      <c r="I47" s="594">
        <f t="shared" si="2"/>
        <v>-10000.000010155181</v>
      </c>
      <c r="J47" s="595" t="s">
        <v>104</v>
      </c>
      <c r="K47" s="32"/>
      <c r="L47" s="32"/>
      <c r="M47" s="31"/>
      <c r="N47" s="595">
        <v>3.61</v>
      </c>
      <c r="O47" s="595" t="s">
        <v>104</v>
      </c>
      <c r="P47" s="595" t="s">
        <v>104</v>
      </c>
      <c r="Q47" s="596">
        <f>VLOOKUP($E47,MIDS!$A$2:$H$17,MIDS!$B$1)</f>
        <v>2.9159999999999999</v>
      </c>
      <c r="R47" s="595" t="s">
        <v>104</v>
      </c>
      <c r="S47" s="595" t="s">
        <v>104</v>
      </c>
      <c r="T47" s="596">
        <f>VLOOKUP($E47,MIDS!$A$2:$I$17,MIDS!$I$1)</f>
        <v>1.5729320645228599</v>
      </c>
      <c r="U47" s="597">
        <f>VLOOKUP($E47,MIDS!$A$2:$K$17,MIDS!$K$1)+0.01</f>
        <v>3.36848212477305E-2</v>
      </c>
      <c r="V47" s="598">
        <f t="shared" ca="1" si="5"/>
        <v>0.96947210222340974</v>
      </c>
      <c r="W47" s="592">
        <v>37626</v>
      </c>
      <c r="X47" s="599">
        <f t="shared" ca="1" si="3"/>
        <v>328069.9456371264</v>
      </c>
    </row>
    <row r="48" spans="1:24" x14ac:dyDescent="0.25">
      <c r="A48" s="55"/>
      <c r="B48" s="55"/>
      <c r="C48" s="55"/>
      <c r="D48" s="55"/>
      <c r="G48" s="585"/>
      <c r="H48" s="64"/>
      <c r="I48" s="64"/>
      <c r="J48" s="66"/>
      <c r="N48" s="66"/>
      <c r="O48" s="66"/>
      <c r="P48" s="66"/>
      <c r="Q48" s="100"/>
      <c r="R48" s="66"/>
      <c r="S48" s="66"/>
      <c r="T48" s="100"/>
      <c r="X48" s="589"/>
    </row>
    <row r="49" spans="1:24" x14ac:dyDescent="0.25">
      <c r="A49" s="55"/>
      <c r="B49" s="55"/>
      <c r="C49" s="55"/>
      <c r="D49" s="55"/>
      <c r="G49" s="585"/>
      <c r="H49" s="64"/>
      <c r="I49" s="64"/>
      <c r="J49" s="66"/>
      <c r="N49" s="66"/>
      <c r="O49" s="66"/>
      <c r="P49" s="66"/>
      <c r="Q49" s="100"/>
      <c r="R49" s="66"/>
      <c r="S49" s="66"/>
      <c r="T49" s="100"/>
      <c r="X49" s="589"/>
    </row>
    <row r="50" spans="1:24" x14ac:dyDescent="0.25">
      <c r="A50" s="591" t="s">
        <v>15</v>
      </c>
      <c r="B50" s="591" t="s">
        <v>36</v>
      </c>
      <c r="C50" s="591" t="s">
        <v>17</v>
      </c>
      <c r="D50" s="591" t="s">
        <v>26</v>
      </c>
      <c r="E50" s="592">
        <v>37257</v>
      </c>
      <c r="F50" s="592">
        <v>37287</v>
      </c>
      <c r="G50" s="593">
        <f t="shared" si="1"/>
        <v>31</v>
      </c>
      <c r="H50" s="594">
        <v>-10550.560010714285</v>
      </c>
      <c r="I50" s="594">
        <f t="shared" si="2"/>
        <v>-10000.000010155181</v>
      </c>
      <c r="J50" s="595" t="s">
        <v>104</v>
      </c>
      <c r="K50" s="32">
        <v>0</v>
      </c>
      <c r="L50" s="32">
        <v>-261096.52470000001</v>
      </c>
      <c r="M50" s="31">
        <v>1467371</v>
      </c>
      <c r="N50" s="595">
        <v>3.9249999999999998</v>
      </c>
      <c r="O50" s="595" t="s">
        <v>104</v>
      </c>
      <c r="P50" s="595" t="s">
        <v>104</v>
      </c>
      <c r="Q50" s="596">
        <f>VLOOKUP($E50,MIDS!$A$2:$H$17,MIDS!$B$1)</f>
        <v>2.4159999999999999</v>
      </c>
      <c r="R50" s="595" t="s">
        <v>104</v>
      </c>
      <c r="S50" s="595" t="s">
        <v>104</v>
      </c>
      <c r="T50" s="596">
        <f>VLOOKUP($E50,MIDS!$A$2:$I$17,MIDS!$I$1)</f>
        <v>1.57315992650169</v>
      </c>
      <c r="U50" s="597">
        <f>VLOOKUP($E50,MIDS!$A$2:$K$17,MIDS!$K$1)+0.01</f>
        <v>3.1780849295643301E-2</v>
      </c>
      <c r="V50" s="598">
        <f t="shared" ref="V50:V61" ca="1" si="6">(1+$U50/2)^(-($W50-$A$3)/(365.25/2))</f>
        <v>0.99956845745109812</v>
      </c>
      <c r="W50" s="592">
        <v>37292</v>
      </c>
      <c r="X50" s="599">
        <f t="shared" ca="1" si="3"/>
        <v>735590.90694314276</v>
      </c>
    </row>
    <row r="51" spans="1:24" x14ac:dyDescent="0.25">
      <c r="A51" s="591"/>
      <c r="B51" s="591"/>
      <c r="C51" s="591"/>
      <c r="D51" s="591"/>
      <c r="E51" s="592">
        <v>37288</v>
      </c>
      <c r="F51" s="592">
        <v>37315</v>
      </c>
      <c r="G51" s="593">
        <f t="shared" si="1"/>
        <v>28</v>
      </c>
      <c r="H51" s="594">
        <v>-10550.560010714285</v>
      </c>
      <c r="I51" s="594">
        <f t="shared" si="2"/>
        <v>-10000.000010155181</v>
      </c>
      <c r="J51" s="595" t="s">
        <v>104</v>
      </c>
      <c r="K51" s="32"/>
      <c r="L51" s="32"/>
      <c r="M51" s="31"/>
      <c r="N51" s="595">
        <v>3.9249999999999998</v>
      </c>
      <c r="O51" s="595" t="s">
        <v>104</v>
      </c>
      <c r="P51" s="595" t="s">
        <v>104</v>
      </c>
      <c r="Q51" s="596">
        <f>VLOOKUP($E51,MIDS!$A$2:$H$17,MIDS!$B$1)</f>
        <v>2.4060000000000001</v>
      </c>
      <c r="R51" s="595" t="s">
        <v>104</v>
      </c>
      <c r="S51" s="595" t="s">
        <v>104</v>
      </c>
      <c r="T51" s="596">
        <f>VLOOKUP($E51,MIDS!$A$2:$I$17,MIDS!$I$1)</f>
        <v>1.5733139716873599</v>
      </c>
      <c r="U51" s="597">
        <f>VLOOKUP($E51,MIDS!$A$2:$K$17,MIDS!$K$1)+0.01</f>
        <v>3.1145658071011703E-2</v>
      </c>
      <c r="V51" s="598">
        <f t="shared" ca="1" si="6"/>
        <v>0.99721159937786863</v>
      </c>
      <c r="W51" s="592">
        <v>37320</v>
      </c>
      <c r="X51" s="599">
        <f t="shared" ca="1" si="3"/>
        <v>667296.00766180758</v>
      </c>
    </row>
    <row r="52" spans="1:24" x14ac:dyDescent="0.25">
      <c r="A52" s="591"/>
      <c r="B52" s="591"/>
      <c r="C52" s="591"/>
      <c r="D52" s="591"/>
      <c r="E52" s="592">
        <v>37316</v>
      </c>
      <c r="F52" s="592">
        <v>37346</v>
      </c>
      <c r="G52" s="593">
        <f t="shared" si="1"/>
        <v>31</v>
      </c>
      <c r="H52" s="594">
        <v>-10550.560010714285</v>
      </c>
      <c r="I52" s="594">
        <f t="shared" si="2"/>
        <v>-10000.000010155181</v>
      </c>
      <c r="J52" s="595" t="s">
        <v>104</v>
      </c>
      <c r="K52" s="32"/>
      <c r="L52" s="32"/>
      <c r="M52" s="31"/>
      <c r="N52" s="595">
        <v>3.9249999999999998</v>
      </c>
      <c r="O52" s="595" t="s">
        <v>104</v>
      </c>
      <c r="P52" s="595" t="s">
        <v>104</v>
      </c>
      <c r="Q52" s="596">
        <f>VLOOKUP($E52,MIDS!$A$2:$H$17,MIDS!$B$1)</f>
        <v>2.3689999999999998</v>
      </c>
      <c r="R52" s="595" t="s">
        <v>104</v>
      </c>
      <c r="S52" s="595" t="s">
        <v>104</v>
      </c>
      <c r="T52" s="596">
        <f>VLOOKUP($E52,MIDS!$A$2:$I$17,MIDS!$I$1)</f>
        <v>1.5733198233053598</v>
      </c>
      <c r="U52" s="597">
        <f>VLOOKUP($E52,MIDS!$A$2:$K$17,MIDS!$K$1)+0.01</f>
        <v>3.0775993905451299E-2</v>
      </c>
      <c r="V52" s="598">
        <f t="shared" ca="1" si="6"/>
        <v>0.99466271931493511</v>
      </c>
      <c r="W52" s="592">
        <v>37351</v>
      </c>
      <c r="X52" s="599">
        <f t="shared" ca="1" si="3"/>
        <v>754856.05346522154</v>
      </c>
    </row>
    <row r="53" spans="1:24" x14ac:dyDescent="0.25">
      <c r="A53" s="591"/>
      <c r="B53" s="591"/>
      <c r="C53" s="591"/>
      <c r="D53" s="591"/>
      <c r="E53" s="592">
        <v>37347</v>
      </c>
      <c r="F53" s="592">
        <v>37376</v>
      </c>
      <c r="G53" s="593">
        <f t="shared" si="1"/>
        <v>30</v>
      </c>
      <c r="H53" s="594">
        <v>-10550.560010714285</v>
      </c>
      <c r="I53" s="594">
        <f t="shared" si="2"/>
        <v>-10000.000010155181</v>
      </c>
      <c r="J53" s="595" t="s">
        <v>104</v>
      </c>
      <c r="K53" s="32"/>
      <c r="L53" s="32"/>
      <c r="M53" s="31"/>
      <c r="N53" s="595">
        <v>3.9249999999999998</v>
      </c>
      <c r="O53" s="595" t="s">
        <v>104</v>
      </c>
      <c r="P53" s="595" t="s">
        <v>104</v>
      </c>
      <c r="Q53" s="596">
        <f>VLOOKUP($E53,MIDS!$A$2:$H$17,MIDS!$B$1)</f>
        <v>2.3190000000000004</v>
      </c>
      <c r="R53" s="595" t="s">
        <v>104</v>
      </c>
      <c r="S53" s="595" t="s">
        <v>104</v>
      </c>
      <c r="T53" s="596">
        <f>VLOOKUP($E53,MIDS!$A$2:$I$17,MIDS!$I$1)</f>
        <v>1.5737483872699398</v>
      </c>
      <c r="U53" s="597">
        <f>VLOOKUP($E53,MIDS!$A$2:$K$17,MIDS!$K$1)+0.01</f>
        <v>3.0033459902157403E-2</v>
      </c>
      <c r="V53" s="598">
        <f t="shared" ca="1" si="6"/>
        <v>0.99235746369686906</v>
      </c>
      <c r="W53" s="592">
        <v>37381</v>
      </c>
      <c r="X53" s="599">
        <f t="shared" ca="1" si="3"/>
        <v>752437.15837102523</v>
      </c>
    </row>
    <row r="54" spans="1:24" x14ac:dyDescent="0.25">
      <c r="A54" s="591"/>
      <c r="B54" s="591"/>
      <c r="C54" s="591"/>
      <c r="D54" s="591"/>
      <c r="E54" s="592">
        <v>37377</v>
      </c>
      <c r="F54" s="592">
        <v>37407</v>
      </c>
      <c r="G54" s="593">
        <f t="shared" si="1"/>
        <v>31</v>
      </c>
      <c r="H54" s="594">
        <v>-10550.560010714285</v>
      </c>
      <c r="I54" s="594">
        <f t="shared" si="2"/>
        <v>-10000.000010155181</v>
      </c>
      <c r="J54" s="595" t="s">
        <v>104</v>
      </c>
      <c r="K54" s="32"/>
      <c r="L54" s="32"/>
      <c r="M54" s="31"/>
      <c r="N54" s="595">
        <v>3.9249999999999998</v>
      </c>
      <c r="O54" s="595" t="s">
        <v>104</v>
      </c>
      <c r="P54" s="595" t="s">
        <v>104</v>
      </c>
      <c r="Q54" s="596">
        <f>VLOOKUP($E54,MIDS!$A$2:$H$17,MIDS!$B$1)</f>
        <v>2.359</v>
      </c>
      <c r="R54" s="595" t="s">
        <v>104</v>
      </c>
      <c r="S54" s="595" t="s">
        <v>104</v>
      </c>
      <c r="T54" s="596">
        <f>VLOOKUP($E54,MIDS!$A$2:$I$17,MIDS!$I$1)</f>
        <v>1.57374485020966</v>
      </c>
      <c r="U54" s="597">
        <f>VLOOKUP($E54,MIDS!$A$2:$K$17,MIDS!$K$1)+0.01</f>
        <v>3.01562427304349E-2</v>
      </c>
      <c r="V54" s="598">
        <f t="shared" ca="1" si="6"/>
        <v>0.98980890595030224</v>
      </c>
      <c r="W54" s="592">
        <v>37412</v>
      </c>
      <c r="X54" s="599">
        <f t="shared" ca="1" si="3"/>
        <v>756204.28002442594</v>
      </c>
    </row>
    <row r="55" spans="1:24" x14ac:dyDescent="0.25">
      <c r="A55" s="591"/>
      <c r="B55" s="591"/>
      <c r="C55" s="591"/>
      <c r="D55" s="591"/>
      <c r="E55" s="592">
        <v>37408</v>
      </c>
      <c r="F55" s="592">
        <v>37437</v>
      </c>
      <c r="G55" s="593">
        <f t="shared" si="1"/>
        <v>30</v>
      </c>
      <c r="H55" s="594">
        <v>-10550.560010714285</v>
      </c>
      <c r="I55" s="594">
        <f t="shared" si="2"/>
        <v>-10000.000010155181</v>
      </c>
      <c r="J55" s="595" t="s">
        <v>104</v>
      </c>
      <c r="K55" s="32"/>
      <c r="L55" s="32"/>
      <c r="M55" s="31"/>
      <c r="N55" s="595">
        <v>3.9249999999999998</v>
      </c>
      <c r="O55" s="595" t="s">
        <v>104</v>
      </c>
      <c r="P55" s="595" t="s">
        <v>104</v>
      </c>
      <c r="Q55" s="596">
        <f>VLOOKUP($E55,MIDS!$A$2:$H$17,MIDS!$B$1)</f>
        <v>2.4090000000000003</v>
      </c>
      <c r="R55" s="595" t="s">
        <v>104</v>
      </c>
      <c r="S55" s="595" t="s">
        <v>104</v>
      </c>
      <c r="T55" s="596">
        <f>VLOOKUP($E55,MIDS!$A$2:$I$17,MIDS!$I$1)</f>
        <v>1.57366339164029</v>
      </c>
      <c r="U55" s="597">
        <f>VLOOKUP($E55,MIDS!$A$2:$K$17,MIDS!$K$1)+0.01</f>
        <v>3.0283118325021403E-2</v>
      </c>
      <c r="V55" s="598">
        <f t="shared" ca="1" si="6"/>
        <v>0.98732616805463969</v>
      </c>
      <c r="W55" s="592">
        <v>37442</v>
      </c>
      <c r="X55" s="599">
        <f t="shared" ca="1" si="3"/>
        <v>706631.42296395579</v>
      </c>
    </row>
    <row r="56" spans="1:24" x14ac:dyDescent="0.25">
      <c r="A56" s="591"/>
      <c r="B56" s="591"/>
      <c r="C56" s="591"/>
      <c r="D56" s="591"/>
      <c r="E56" s="592">
        <v>37438</v>
      </c>
      <c r="F56" s="592">
        <v>37468</v>
      </c>
      <c r="G56" s="593">
        <f t="shared" si="1"/>
        <v>31</v>
      </c>
      <c r="H56" s="594">
        <v>-10550.560010714285</v>
      </c>
      <c r="I56" s="594">
        <f t="shared" si="2"/>
        <v>-10000.000010155181</v>
      </c>
      <c r="J56" s="595" t="s">
        <v>104</v>
      </c>
      <c r="K56" s="32"/>
      <c r="L56" s="32"/>
      <c r="M56" s="31"/>
      <c r="N56" s="595">
        <v>3.9249999999999998</v>
      </c>
      <c r="O56" s="595" t="s">
        <v>104</v>
      </c>
      <c r="P56" s="595" t="s">
        <v>104</v>
      </c>
      <c r="Q56" s="596">
        <f>VLOOKUP($E56,MIDS!$A$2:$H$17,MIDS!$B$1)</f>
        <v>2.4440000000000004</v>
      </c>
      <c r="R56" s="595" t="s">
        <v>104</v>
      </c>
      <c r="S56" s="595" t="s">
        <v>104</v>
      </c>
      <c r="T56" s="596">
        <f>VLOOKUP($E56,MIDS!$A$2:$I$17,MIDS!$I$1)</f>
        <v>1.57357722200993</v>
      </c>
      <c r="U56" s="597">
        <f>VLOOKUP($E56,MIDS!$A$2:$K$17,MIDS!$K$1)+0.01</f>
        <v>3.0560063885966E-2</v>
      </c>
      <c r="V56" s="598">
        <f t="shared" ca="1" si="6"/>
        <v>0.9846739431196303</v>
      </c>
      <c r="W56" s="592">
        <v>37473</v>
      </c>
      <c r="X56" s="599">
        <f t="shared" ca="1" si="3"/>
        <v>711372.80536797771</v>
      </c>
    </row>
    <row r="57" spans="1:24" x14ac:dyDescent="0.25">
      <c r="A57" s="591"/>
      <c r="B57" s="591"/>
      <c r="C57" s="591"/>
      <c r="D57" s="591"/>
      <c r="E57" s="592">
        <v>37469</v>
      </c>
      <c r="F57" s="592">
        <v>37499</v>
      </c>
      <c r="G57" s="593">
        <f t="shared" si="1"/>
        <v>31</v>
      </c>
      <c r="H57" s="594">
        <v>-10550.560010714285</v>
      </c>
      <c r="I57" s="594">
        <f t="shared" si="2"/>
        <v>-10000.000010155181</v>
      </c>
      <c r="J57" s="595" t="s">
        <v>104</v>
      </c>
      <c r="K57" s="32"/>
      <c r="L57" s="32"/>
      <c r="M57" s="31"/>
      <c r="N57" s="595">
        <v>3.9249999999999998</v>
      </c>
      <c r="O57" s="595" t="s">
        <v>104</v>
      </c>
      <c r="P57" s="595" t="s">
        <v>104</v>
      </c>
      <c r="Q57" s="596">
        <f>VLOOKUP($E57,MIDS!$A$2:$H$17,MIDS!$B$1)</f>
        <v>2.4810000000000003</v>
      </c>
      <c r="R57" s="595" t="s">
        <v>104</v>
      </c>
      <c r="S57" s="595" t="s">
        <v>104</v>
      </c>
      <c r="T57" s="596">
        <f>VLOOKUP($E57,MIDS!$A$2:$I$17,MIDS!$I$1)</f>
        <v>1.5734639957274099</v>
      </c>
      <c r="U57" s="597">
        <f>VLOOKUP($E57,MIDS!$A$2:$K$17,MIDS!$K$1)+0.01</f>
        <v>3.1094384134566097E-2</v>
      </c>
      <c r="V57" s="598">
        <f t="shared" ca="1" si="6"/>
        <v>0.98183553707859272</v>
      </c>
      <c r="W57" s="592">
        <v>37504</v>
      </c>
      <c r="X57" s="599">
        <f t="shared" ca="1" si="3"/>
        <v>691551.36742889276</v>
      </c>
    </row>
    <row r="58" spans="1:24" x14ac:dyDescent="0.25">
      <c r="A58" s="591"/>
      <c r="B58" s="591"/>
      <c r="C58" s="591"/>
      <c r="D58" s="591"/>
      <c r="E58" s="592">
        <v>37500</v>
      </c>
      <c r="F58" s="592">
        <v>37529</v>
      </c>
      <c r="G58" s="593">
        <f t="shared" si="1"/>
        <v>30</v>
      </c>
      <c r="H58" s="594">
        <v>-10550.560010714285</v>
      </c>
      <c r="I58" s="594">
        <f t="shared" si="2"/>
        <v>-10000.000010155181</v>
      </c>
      <c r="J58" s="595" t="s">
        <v>104</v>
      </c>
      <c r="K58" s="32"/>
      <c r="L58" s="32"/>
      <c r="M58" s="31"/>
      <c r="N58" s="595">
        <v>3.9249999999999998</v>
      </c>
      <c r="O58" s="595" t="s">
        <v>104</v>
      </c>
      <c r="P58" s="595" t="s">
        <v>104</v>
      </c>
      <c r="Q58" s="596">
        <f>VLOOKUP($E58,MIDS!$A$2:$H$17,MIDS!$B$1)</f>
        <v>2.4810000000000003</v>
      </c>
      <c r="R58" s="595" t="s">
        <v>104</v>
      </c>
      <c r="S58" s="595" t="s">
        <v>104</v>
      </c>
      <c r="T58" s="596">
        <f>VLOOKUP($E58,MIDS!$A$2:$I$17,MIDS!$I$1)</f>
        <v>1.57330076012112</v>
      </c>
      <c r="U58" s="597">
        <f>VLOOKUP($E58,MIDS!$A$2:$K$17,MIDS!$K$1)+0.01</f>
        <v>3.1628704479852901E-2</v>
      </c>
      <c r="V58" s="598">
        <f t="shared" ca="1" si="6"/>
        <v>0.97900207116743732</v>
      </c>
      <c r="W58" s="592">
        <v>37534</v>
      </c>
      <c r="X58" s="599">
        <f t="shared" ca="1" si="3"/>
        <v>667242.66989931441</v>
      </c>
    </row>
    <row r="59" spans="1:24" x14ac:dyDescent="0.25">
      <c r="A59" s="591"/>
      <c r="B59" s="591"/>
      <c r="C59" s="591"/>
      <c r="D59" s="591"/>
      <c r="E59" s="592">
        <v>37530</v>
      </c>
      <c r="F59" s="592">
        <v>37560</v>
      </c>
      <c r="G59" s="593">
        <f t="shared" si="1"/>
        <v>31</v>
      </c>
      <c r="H59" s="594">
        <v>-10550.560010714285</v>
      </c>
      <c r="I59" s="594">
        <f t="shared" si="2"/>
        <v>-10000.000010155181</v>
      </c>
      <c r="J59" s="595" t="s">
        <v>104</v>
      </c>
      <c r="K59" s="32"/>
      <c r="L59" s="32"/>
      <c r="M59" s="31"/>
      <c r="N59" s="595">
        <v>3.9249999999999998</v>
      </c>
      <c r="O59" s="595" t="s">
        <v>104</v>
      </c>
      <c r="P59" s="595" t="s">
        <v>104</v>
      </c>
      <c r="Q59" s="596">
        <f>VLOOKUP($E59,MIDS!$A$2:$H$17,MIDS!$B$1)</f>
        <v>2.5060000000000002</v>
      </c>
      <c r="R59" s="595" t="s">
        <v>104</v>
      </c>
      <c r="S59" s="595" t="s">
        <v>104</v>
      </c>
      <c r="T59" s="596">
        <f>VLOOKUP($E59,MIDS!$A$2:$I$17,MIDS!$I$1)</f>
        <v>1.57317351886334</v>
      </c>
      <c r="U59" s="597">
        <f>VLOOKUP($E59,MIDS!$A$2:$K$17,MIDS!$K$1)+0.01</f>
        <v>3.2229563577716801E-2</v>
      </c>
      <c r="V59" s="598">
        <f t="shared" ca="1" si="6"/>
        <v>0.9759586193369737</v>
      </c>
      <c r="W59" s="592">
        <v>37565</v>
      </c>
      <c r="X59" s="599">
        <f t="shared" ca="1" si="3"/>
        <v>675386.10433460318</v>
      </c>
    </row>
    <row r="60" spans="1:24" x14ac:dyDescent="0.25">
      <c r="A60" s="591"/>
      <c r="B60" s="591"/>
      <c r="C60" s="591"/>
      <c r="D60" s="591"/>
      <c r="E60" s="592">
        <v>37561</v>
      </c>
      <c r="F60" s="592">
        <v>37590</v>
      </c>
      <c r="G60" s="593">
        <f t="shared" si="1"/>
        <v>30</v>
      </c>
      <c r="H60" s="594">
        <v>-10550.560010714285</v>
      </c>
      <c r="I60" s="594">
        <f t="shared" si="2"/>
        <v>-10000.000010155181</v>
      </c>
      <c r="J60" s="595" t="s">
        <v>104</v>
      </c>
      <c r="K60" s="32"/>
      <c r="L60" s="32"/>
      <c r="M60" s="31"/>
      <c r="N60" s="595">
        <v>3.9249999999999998</v>
      </c>
      <c r="O60" s="595" t="s">
        <v>104</v>
      </c>
      <c r="P60" s="595" t="s">
        <v>104</v>
      </c>
      <c r="Q60" s="596">
        <f>VLOOKUP($E60,MIDS!$A$2:$H$17,MIDS!$B$1)</f>
        <v>2.726</v>
      </c>
      <c r="R60" s="595" t="s">
        <v>104</v>
      </c>
      <c r="S60" s="595" t="s">
        <v>104</v>
      </c>
      <c r="T60" s="596">
        <f>VLOOKUP($E60,MIDS!$A$2:$I$17,MIDS!$I$1)</f>
        <v>1.57306226864249</v>
      </c>
      <c r="U60" s="597">
        <f>VLOOKUP($E60,MIDS!$A$2:$K$17,MIDS!$K$1)+0.01</f>
        <v>3.2969120664737596E-2</v>
      </c>
      <c r="V60" s="598">
        <f t="shared" ca="1" si="6"/>
        <v>0.97280189855527754</v>
      </c>
      <c r="W60" s="592">
        <v>37595</v>
      </c>
      <c r="X60" s="599">
        <f t="shared" ca="1" si="3"/>
        <v>550440.98330372956</v>
      </c>
    </row>
    <row r="61" spans="1:24" x14ac:dyDescent="0.25">
      <c r="A61" s="591"/>
      <c r="B61" s="591"/>
      <c r="C61" s="591"/>
      <c r="D61" s="591"/>
      <c r="E61" s="592">
        <v>37591</v>
      </c>
      <c r="F61" s="592">
        <v>37621</v>
      </c>
      <c r="G61" s="593">
        <f t="shared" si="1"/>
        <v>31</v>
      </c>
      <c r="H61" s="594">
        <v>-10550.560010714285</v>
      </c>
      <c r="I61" s="594">
        <f t="shared" si="2"/>
        <v>-10000.000010155181</v>
      </c>
      <c r="J61" s="595" t="s">
        <v>104</v>
      </c>
      <c r="K61" s="32"/>
      <c r="L61" s="32"/>
      <c r="M61" s="31"/>
      <c r="N61" s="595">
        <v>3.9249999999999998</v>
      </c>
      <c r="O61" s="595" t="s">
        <v>104</v>
      </c>
      <c r="P61" s="595" t="s">
        <v>104</v>
      </c>
      <c r="Q61" s="596">
        <f>VLOOKUP($E61,MIDS!$A$2:$H$17,MIDS!$B$1)</f>
        <v>2.9159999999999999</v>
      </c>
      <c r="R61" s="595" t="s">
        <v>104</v>
      </c>
      <c r="S61" s="595" t="s">
        <v>104</v>
      </c>
      <c r="T61" s="596">
        <f>VLOOKUP($E61,MIDS!$A$2:$I$17,MIDS!$I$1)</f>
        <v>1.5729320645228599</v>
      </c>
      <c r="U61" s="597">
        <f>VLOOKUP($E61,MIDS!$A$2:$K$17,MIDS!$K$1)+0.01</f>
        <v>3.36848212477305E-2</v>
      </c>
      <c r="V61" s="598">
        <f t="shared" ca="1" si="6"/>
        <v>0.96947210222340974</v>
      </c>
      <c r="W61" s="592">
        <v>37626</v>
      </c>
      <c r="X61" s="599">
        <f t="shared" ca="1" si="3"/>
        <v>476977.7739882716</v>
      </c>
    </row>
    <row r="62" spans="1:24" x14ac:dyDescent="0.25">
      <c r="A62" s="55"/>
      <c r="B62" s="55"/>
      <c r="C62" s="55"/>
      <c r="D62" s="55"/>
      <c r="G62" s="585"/>
      <c r="H62" s="64"/>
      <c r="I62" s="64"/>
      <c r="J62" s="66"/>
      <c r="N62" s="66"/>
      <c r="O62" s="100"/>
      <c r="P62" s="100"/>
      <c r="Q62" s="100"/>
      <c r="R62" s="100"/>
      <c r="S62" s="100"/>
      <c r="T62" s="100"/>
      <c r="X62" s="589"/>
    </row>
    <row r="63" spans="1:24" x14ac:dyDescent="0.25">
      <c r="A63" s="55"/>
      <c r="B63" s="55"/>
      <c r="C63" s="55"/>
      <c r="D63" s="55"/>
      <c r="G63" s="585"/>
      <c r="H63" s="64"/>
      <c r="I63" s="64"/>
      <c r="J63" s="66"/>
      <c r="N63" s="66"/>
      <c r="O63" s="100"/>
      <c r="P63" s="100"/>
      <c r="Q63" s="100"/>
      <c r="R63" s="100"/>
      <c r="S63" s="100"/>
      <c r="T63" s="100"/>
      <c r="X63" s="589"/>
    </row>
    <row r="64" spans="1:24" x14ac:dyDescent="0.25">
      <c r="A64" s="591" t="s">
        <v>15</v>
      </c>
      <c r="B64" s="591" t="s">
        <v>29</v>
      </c>
      <c r="C64" s="591" t="s">
        <v>17</v>
      </c>
      <c r="D64" s="591" t="s">
        <v>23</v>
      </c>
      <c r="E64" s="592">
        <v>37257</v>
      </c>
      <c r="F64" s="592">
        <v>37287</v>
      </c>
      <c r="G64" s="593">
        <f t="shared" si="1"/>
        <v>31</v>
      </c>
      <c r="H64" s="594">
        <v>-21101.120021428571</v>
      </c>
      <c r="I64" s="594">
        <f t="shared" si="2"/>
        <v>-20000.000020310363</v>
      </c>
      <c r="J64" s="595" t="s">
        <v>104</v>
      </c>
      <c r="K64" s="32">
        <v>0</v>
      </c>
      <c r="L64" s="32">
        <v>193.3227</v>
      </c>
      <c r="M64" s="31">
        <v>1467372</v>
      </c>
      <c r="N64" s="595" t="s">
        <v>104</v>
      </c>
      <c r="O64" s="596">
        <v>-0.38500000000000001</v>
      </c>
      <c r="P64" s="595" t="s">
        <v>104</v>
      </c>
      <c r="Q64" s="595" t="s">
        <v>104</v>
      </c>
      <c r="R64" s="596">
        <f>VLOOKUP($E64,MIDS!$A$2:$H$17,MIDS!$C$1)</f>
        <v>-0.28499999999999998</v>
      </c>
      <c r="S64" s="595" t="s">
        <v>104</v>
      </c>
      <c r="T64" s="596">
        <f>VLOOKUP($E64,MIDS!$A$2:$I$17,MIDS!$I$1)</f>
        <v>1.57315992650169</v>
      </c>
      <c r="U64" s="597">
        <f>VLOOKUP($E64,MIDS!$A$2:$K$17,MIDS!$K$1)+0.01</f>
        <v>3.1780849295643301E-2</v>
      </c>
      <c r="V64" s="598">
        <f ca="1">(1+$U64/2)^(-($W64-$A$3)/(365.25/2))</f>
        <v>0.99956845745109812</v>
      </c>
      <c r="W64" s="592">
        <v>37292</v>
      </c>
      <c r="X64" s="599">
        <f ca="1">($R64-$O64)*$G64*$I64*$V64*$T64</f>
        <v>-97493.824644551758</v>
      </c>
    </row>
    <row r="65" spans="1:24" x14ac:dyDescent="0.25">
      <c r="A65" s="591"/>
      <c r="B65" s="591"/>
      <c r="C65" s="591"/>
      <c r="D65" s="591"/>
      <c r="E65" s="592">
        <v>37288</v>
      </c>
      <c r="F65" s="592">
        <v>37315</v>
      </c>
      <c r="G65" s="593">
        <f t="shared" si="1"/>
        <v>28</v>
      </c>
      <c r="H65" s="594">
        <v>-21101.120021428571</v>
      </c>
      <c r="I65" s="594">
        <f t="shared" si="2"/>
        <v>-20000.000020310363</v>
      </c>
      <c r="J65" s="595" t="s">
        <v>104</v>
      </c>
      <c r="K65" s="32"/>
      <c r="L65" s="32"/>
      <c r="M65" s="31"/>
      <c r="N65" s="595" t="s">
        <v>104</v>
      </c>
      <c r="O65" s="596">
        <v>-0.38500000000000001</v>
      </c>
      <c r="P65" s="595" t="s">
        <v>104</v>
      </c>
      <c r="Q65" s="595" t="s">
        <v>104</v>
      </c>
      <c r="R65" s="596">
        <f>VLOOKUP($E65,MIDS!$A$2:$H$17,MIDS!$C$1)</f>
        <v>-0.38</v>
      </c>
      <c r="S65" s="595" t="s">
        <v>104</v>
      </c>
      <c r="T65" s="596">
        <f>VLOOKUP($E65,MIDS!$A$2:$I$17,MIDS!$I$1)</f>
        <v>1.5733139716873599</v>
      </c>
      <c r="U65" s="597">
        <f>VLOOKUP($E65,MIDS!$A$2:$K$17,MIDS!$K$1)+0.01</f>
        <v>3.1145658071011703E-2</v>
      </c>
      <c r="V65" s="598">
        <f ca="1">(1+$U65/2)^(-($W65-$A$3)/(365.25/2))</f>
        <v>0.99721159937786863</v>
      </c>
      <c r="W65" s="592">
        <v>37320</v>
      </c>
      <c r="X65" s="599">
        <f t="shared" ref="X65:X99" ca="1" si="7">($R65-$O65)*$G65*$I65*$V65*$T65</f>
        <v>-4392.9954421448874</v>
      </c>
    </row>
    <row r="66" spans="1:24" x14ac:dyDescent="0.25">
      <c r="A66" s="591"/>
      <c r="B66" s="591"/>
      <c r="C66" s="591"/>
      <c r="D66" s="591"/>
      <c r="E66" s="592">
        <v>37316</v>
      </c>
      <c r="F66" s="592">
        <v>37346</v>
      </c>
      <c r="G66" s="593">
        <f t="shared" si="1"/>
        <v>31</v>
      </c>
      <c r="H66" s="594">
        <v>-21101.120021428571</v>
      </c>
      <c r="I66" s="594">
        <f t="shared" si="2"/>
        <v>-20000.000020310363</v>
      </c>
      <c r="J66" s="595" t="s">
        <v>104</v>
      </c>
      <c r="K66" s="32"/>
      <c r="L66" s="32"/>
      <c r="M66" s="31"/>
      <c r="N66" s="595" t="s">
        <v>104</v>
      </c>
      <c r="O66" s="596">
        <v>-0.38500000000000001</v>
      </c>
      <c r="P66" s="595" t="s">
        <v>104</v>
      </c>
      <c r="Q66" s="595" t="s">
        <v>104</v>
      </c>
      <c r="R66" s="596">
        <f>VLOOKUP($E66,MIDS!$A$2:$H$17,MIDS!$C$1)</f>
        <v>-0.43</v>
      </c>
      <c r="S66" s="595" t="s">
        <v>104</v>
      </c>
      <c r="T66" s="596">
        <f>VLOOKUP($E66,MIDS!$A$2:$I$17,MIDS!$I$1)</f>
        <v>1.5733198233053598</v>
      </c>
      <c r="U66" s="597">
        <f>VLOOKUP($E66,MIDS!$A$2:$K$17,MIDS!$K$1)+0.01</f>
        <v>3.0775993905451299E-2</v>
      </c>
      <c r="V66" s="598">
        <f ca="1">(1+$U66/2)^(-($W66-$A$3)/(365.25/2))</f>
        <v>0.99466271931493511</v>
      </c>
      <c r="W66" s="592">
        <v>37351</v>
      </c>
      <c r="X66" s="599">
        <f t="shared" ca="1" si="7"/>
        <v>43661.339853386831</v>
      </c>
    </row>
    <row r="67" spans="1:24" x14ac:dyDescent="0.25">
      <c r="A67" s="55"/>
      <c r="B67" s="55"/>
      <c r="C67" s="55"/>
      <c r="D67" s="55"/>
      <c r="G67" s="585"/>
      <c r="H67" s="64"/>
      <c r="I67" s="64"/>
      <c r="J67" s="66"/>
      <c r="N67" s="66"/>
      <c r="O67" s="100"/>
      <c r="P67" s="66"/>
      <c r="Q67" s="66"/>
      <c r="R67" s="100"/>
      <c r="S67" s="66"/>
      <c r="T67" s="100"/>
      <c r="U67" s="586"/>
      <c r="V67" s="588"/>
      <c r="W67" s="54"/>
      <c r="X67" s="589"/>
    </row>
    <row r="68" spans="1:24" x14ac:dyDescent="0.25">
      <c r="A68" s="55"/>
      <c r="B68" s="55"/>
      <c r="C68" s="55"/>
      <c r="D68" s="55"/>
      <c r="G68" s="585"/>
      <c r="H68" s="64"/>
      <c r="I68" s="64"/>
      <c r="J68" s="6"/>
      <c r="N68" s="66"/>
      <c r="O68" s="100"/>
      <c r="P68" s="100"/>
      <c r="Q68" s="100"/>
      <c r="R68" s="100"/>
      <c r="S68" s="100"/>
      <c r="T68" s="100"/>
      <c r="X68" s="589"/>
    </row>
    <row r="69" spans="1:24" x14ac:dyDescent="0.25">
      <c r="A69" s="591" t="s">
        <v>15</v>
      </c>
      <c r="B69" s="591" t="s">
        <v>22</v>
      </c>
      <c r="C69" s="591" t="s">
        <v>17</v>
      </c>
      <c r="D69" s="591" t="s">
        <v>23</v>
      </c>
      <c r="E69" s="592">
        <v>37257</v>
      </c>
      <c r="F69" s="592">
        <v>37287</v>
      </c>
      <c r="G69" s="593">
        <f t="shared" si="1"/>
        <v>31</v>
      </c>
      <c r="H69" s="594">
        <v>5275</v>
      </c>
      <c r="I69" s="594">
        <f t="shared" si="2"/>
        <v>4999.7346112433843</v>
      </c>
      <c r="J69" s="595" t="s">
        <v>104</v>
      </c>
      <c r="K69" s="32">
        <v>0</v>
      </c>
      <c r="L69" s="32">
        <v>386544.90610000002</v>
      </c>
      <c r="M69" s="31">
        <v>1467371</v>
      </c>
      <c r="N69" s="595" t="s">
        <v>104</v>
      </c>
      <c r="O69" s="596">
        <v>-0.315</v>
      </c>
      <c r="P69" s="595" t="s">
        <v>104</v>
      </c>
      <c r="Q69" s="595" t="s">
        <v>104</v>
      </c>
      <c r="R69" s="596">
        <f>VLOOKUP($E69,MIDS!$A$2:$H$17,MIDS!$C$1)</f>
        <v>-0.28499999999999998</v>
      </c>
      <c r="S69" s="595" t="s">
        <v>104</v>
      </c>
      <c r="T69" s="596">
        <f>VLOOKUP($E69,MIDS!$A$2:$I$17,MIDS!$I$1)</f>
        <v>1.57315992650169</v>
      </c>
      <c r="U69" s="597">
        <f>VLOOKUP($E69,MIDS!$A$2:$K$17,MIDS!$K$1)+0.01</f>
        <v>3.1780849295643301E-2</v>
      </c>
      <c r="V69" s="598">
        <f t="shared" ref="V69:V78" ca="1" si="8">(1+$U69/2)^(-($W69-$A$3)/(365.25/2))</f>
        <v>0.99956845745109812</v>
      </c>
      <c r="W69" s="592">
        <v>37292</v>
      </c>
      <c r="X69" s="599">
        <f t="shared" ca="1" si="7"/>
        <v>7311.6487344427724</v>
      </c>
    </row>
    <row r="70" spans="1:24" x14ac:dyDescent="0.25">
      <c r="A70" s="591"/>
      <c r="B70" s="591"/>
      <c r="C70" s="591"/>
      <c r="D70" s="591"/>
      <c r="E70" s="592">
        <v>37288</v>
      </c>
      <c r="F70" s="592">
        <v>37315</v>
      </c>
      <c r="G70" s="593">
        <f t="shared" si="1"/>
        <v>28</v>
      </c>
      <c r="H70" s="594">
        <v>5275</v>
      </c>
      <c r="I70" s="594">
        <f t="shared" si="2"/>
        <v>4999.7346112433843</v>
      </c>
      <c r="J70" s="595" t="s">
        <v>104</v>
      </c>
      <c r="K70" s="32"/>
      <c r="L70" s="32"/>
      <c r="M70" s="31"/>
      <c r="N70" s="595" t="s">
        <v>104</v>
      </c>
      <c r="O70" s="596">
        <v>-0.315</v>
      </c>
      <c r="P70" s="595" t="s">
        <v>104</v>
      </c>
      <c r="Q70" s="595" t="s">
        <v>104</v>
      </c>
      <c r="R70" s="596">
        <f>VLOOKUP($E70,MIDS!$A$2:$H$17,MIDS!$C$1)</f>
        <v>-0.38</v>
      </c>
      <c r="S70" s="595" t="s">
        <v>104</v>
      </c>
      <c r="T70" s="596">
        <f>VLOOKUP($E70,MIDS!$A$2:$I$17,MIDS!$I$1)</f>
        <v>1.5733139716873599</v>
      </c>
      <c r="U70" s="597">
        <f>VLOOKUP($E70,MIDS!$A$2:$K$17,MIDS!$K$1)+0.01</f>
        <v>3.1145658071011703E-2</v>
      </c>
      <c r="V70" s="598">
        <f t="shared" ca="1" si="8"/>
        <v>0.99721159937786863</v>
      </c>
      <c r="W70" s="592">
        <v>37320</v>
      </c>
      <c r="X70" s="599">
        <f t="shared" ca="1" si="7"/>
        <v>-14276.477368934015</v>
      </c>
    </row>
    <row r="71" spans="1:24" x14ac:dyDescent="0.25">
      <c r="A71" s="591"/>
      <c r="B71" s="591"/>
      <c r="C71" s="591"/>
      <c r="D71" s="591"/>
      <c r="E71" s="592">
        <v>37316</v>
      </c>
      <c r="F71" s="592">
        <v>37346</v>
      </c>
      <c r="G71" s="593">
        <f t="shared" si="1"/>
        <v>31</v>
      </c>
      <c r="H71" s="594">
        <v>5275</v>
      </c>
      <c r="I71" s="594">
        <f t="shared" si="2"/>
        <v>4999.7346112433843</v>
      </c>
      <c r="J71" s="595" t="s">
        <v>104</v>
      </c>
      <c r="K71" s="32"/>
      <c r="L71" s="32"/>
      <c r="M71" s="31"/>
      <c r="N71" s="595" t="s">
        <v>104</v>
      </c>
      <c r="O71" s="596">
        <v>-0.315</v>
      </c>
      <c r="P71" s="595" t="s">
        <v>104</v>
      </c>
      <c r="Q71" s="595" t="s">
        <v>104</v>
      </c>
      <c r="R71" s="596">
        <f>VLOOKUP($E71,MIDS!$A$2:$H$17,MIDS!$C$1)</f>
        <v>-0.43</v>
      </c>
      <c r="S71" s="595" t="s">
        <v>104</v>
      </c>
      <c r="T71" s="596">
        <f>VLOOKUP($E71,MIDS!$A$2:$I$17,MIDS!$I$1)</f>
        <v>1.5733198233053598</v>
      </c>
      <c r="U71" s="597">
        <f>VLOOKUP($E71,MIDS!$A$2:$K$17,MIDS!$K$1)+0.01</f>
        <v>3.0775993905451299E-2</v>
      </c>
      <c r="V71" s="598">
        <f t="shared" ca="1" si="8"/>
        <v>0.99466271931493511</v>
      </c>
      <c r="W71" s="592">
        <v>37351</v>
      </c>
      <c r="X71" s="599">
        <f t="shared" ca="1" si="7"/>
        <v>-27893.264287671005</v>
      </c>
    </row>
    <row r="72" spans="1:24" x14ac:dyDescent="0.25">
      <c r="A72" s="591"/>
      <c r="B72" s="591"/>
      <c r="C72" s="591"/>
      <c r="D72" s="591"/>
      <c r="E72" s="592">
        <v>37347</v>
      </c>
      <c r="F72" s="592">
        <v>37376</v>
      </c>
      <c r="G72" s="593">
        <f t="shared" si="1"/>
        <v>30</v>
      </c>
      <c r="H72" s="594">
        <v>5275</v>
      </c>
      <c r="I72" s="594">
        <f t="shared" si="2"/>
        <v>4999.7346112433843</v>
      </c>
      <c r="J72" s="595" t="s">
        <v>104</v>
      </c>
      <c r="K72" s="32"/>
      <c r="L72" s="32"/>
      <c r="M72" s="31"/>
      <c r="N72" s="595" t="s">
        <v>104</v>
      </c>
      <c r="O72" s="596">
        <v>-0.315</v>
      </c>
      <c r="P72" s="595" t="s">
        <v>104</v>
      </c>
      <c r="Q72" s="595" t="s">
        <v>104</v>
      </c>
      <c r="R72" s="596">
        <f>VLOOKUP($E72,MIDS!$A$2:$H$17,MIDS!$C$1)</f>
        <v>-0.44</v>
      </c>
      <c r="S72" s="595" t="s">
        <v>104</v>
      </c>
      <c r="T72" s="596">
        <f>VLOOKUP($E72,MIDS!$A$2:$I$17,MIDS!$I$1)</f>
        <v>1.5737483872699398</v>
      </c>
      <c r="U72" s="597">
        <f>VLOOKUP($E72,MIDS!$A$2:$K$17,MIDS!$K$1)+0.01</f>
        <v>3.0033459902157403E-2</v>
      </c>
      <c r="V72" s="598">
        <f t="shared" ca="1" si="8"/>
        <v>0.99235746369686906</v>
      </c>
      <c r="W72" s="592">
        <v>37381</v>
      </c>
      <c r="X72" s="599">
        <f t="shared" ca="1" si="7"/>
        <v>-29280.713727217237</v>
      </c>
    </row>
    <row r="73" spans="1:24" x14ac:dyDescent="0.25">
      <c r="A73" s="591"/>
      <c r="B73" s="591"/>
      <c r="C73" s="591"/>
      <c r="D73" s="591"/>
      <c r="E73" s="592">
        <v>37377</v>
      </c>
      <c r="F73" s="592">
        <v>37407</v>
      </c>
      <c r="G73" s="593">
        <f t="shared" si="1"/>
        <v>31</v>
      </c>
      <c r="H73" s="594">
        <v>5275</v>
      </c>
      <c r="I73" s="594">
        <f t="shared" si="2"/>
        <v>4999.7346112433843</v>
      </c>
      <c r="J73" s="595" t="s">
        <v>104</v>
      </c>
      <c r="K73" s="32"/>
      <c r="L73" s="32"/>
      <c r="M73" s="31"/>
      <c r="N73" s="595" t="s">
        <v>104</v>
      </c>
      <c r="O73" s="596">
        <v>-0.315</v>
      </c>
      <c r="P73" s="595" t="s">
        <v>104</v>
      </c>
      <c r="Q73" s="595" t="s">
        <v>104</v>
      </c>
      <c r="R73" s="596">
        <f>VLOOKUP($E73,MIDS!$A$2:$H$17,MIDS!$C$1)</f>
        <v>-0.44</v>
      </c>
      <c r="S73" s="595" t="s">
        <v>104</v>
      </c>
      <c r="T73" s="596">
        <f>VLOOKUP($E73,MIDS!$A$2:$I$17,MIDS!$I$1)</f>
        <v>1.57374485020966</v>
      </c>
      <c r="U73" s="597">
        <f>VLOOKUP($E73,MIDS!$A$2:$K$17,MIDS!$K$1)+0.01</f>
        <v>3.01562427304349E-2</v>
      </c>
      <c r="V73" s="598">
        <f t="shared" ca="1" si="8"/>
        <v>0.98980890595030224</v>
      </c>
      <c r="W73" s="592">
        <v>37412</v>
      </c>
      <c r="X73" s="599">
        <f t="shared" ca="1" si="7"/>
        <v>-30178.964784235435</v>
      </c>
    </row>
    <row r="74" spans="1:24" x14ac:dyDescent="0.25">
      <c r="A74" s="591"/>
      <c r="B74" s="591"/>
      <c r="C74" s="591"/>
      <c r="D74" s="591"/>
      <c r="E74" s="592">
        <v>37408</v>
      </c>
      <c r="F74" s="592">
        <v>37437</v>
      </c>
      <c r="G74" s="593">
        <f t="shared" si="1"/>
        <v>30</v>
      </c>
      <c r="H74" s="594">
        <v>5275</v>
      </c>
      <c r="I74" s="594">
        <f t="shared" si="2"/>
        <v>4999.7346112433843</v>
      </c>
      <c r="J74" s="595" t="s">
        <v>104</v>
      </c>
      <c r="K74" s="32"/>
      <c r="L74" s="32"/>
      <c r="M74" s="31"/>
      <c r="N74" s="595" t="s">
        <v>104</v>
      </c>
      <c r="O74" s="596">
        <v>-0.315</v>
      </c>
      <c r="P74" s="595" t="s">
        <v>104</v>
      </c>
      <c r="Q74" s="595" t="s">
        <v>104</v>
      </c>
      <c r="R74" s="596">
        <f>VLOOKUP($E74,MIDS!$A$2:$H$17,MIDS!$C$1)</f>
        <v>-0.44</v>
      </c>
      <c r="S74" s="595" t="s">
        <v>104</v>
      </c>
      <c r="T74" s="596">
        <f>VLOOKUP($E74,MIDS!$A$2:$I$17,MIDS!$I$1)</f>
        <v>1.57366339164029</v>
      </c>
      <c r="U74" s="597">
        <f>VLOOKUP($E74,MIDS!$A$2:$K$17,MIDS!$K$1)+0.01</f>
        <v>3.0283118325021403E-2</v>
      </c>
      <c r="V74" s="598">
        <f t="shared" ca="1" si="8"/>
        <v>0.98732616805463969</v>
      </c>
      <c r="W74" s="592">
        <v>37442</v>
      </c>
      <c r="X74" s="599">
        <f t="shared" ca="1" si="7"/>
        <v>-29130.685844304582</v>
      </c>
    </row>
    <row r="75" spans="1:24" x14ac:dyDescent="0.25">
      <c r="A75" s="591"/>
      <c r="B75" s="591"/>
      <c r="C75" s="591"/>
      <c r="D75" s="591"/>
      <c r="E75" s="592">
        <v>37438</v>
      </c>
      <c r="F75" s="592">
        <v>37468</v>
      </c>
      <c r="G75" s="593">
        <f t="shared" si="1"/>
        <v>31</v>
      </c>
      <c r="H75" s="594">
        <v>5275</v>
      </c>
      <c r="I75" s="594">
        <f t="shared" si="2"/>
        <v>4999.7346112433843</v>
      </c>
      <c r="J75" s="595" t="s">
        <v>104</v>
      </c>
      <c r="K75" s="32"/>
      <c r="L75" s="32"/>
      <c r="M75" s="31"/>
      <c r="N75" s="595" t="s">
        <v>104</v>
      </c>
      <c r="O75" s="596">
        <v>-0.315</v>
      </c>
      <c r="P75" s="595" t="s">
        <v>104</v>
      </c>
      <c r="Q75" s="595" t="s">
        <v>104</v>
      </c>
      <c r="R75" s="596">
        <f>VLOOKUP($E75,MIDS!$A$2:$H$17,MIDS!$C$1)</f>
        <v>-0.44</v>
      </c>
      <c r="S75" s="595" t="s">
        <v>104</v>
      </c>
      <c r="T75" s="596">
        <f>VLOOKUP($E75,MIDS!$A$2:$I$17,MIDS!$I$1)</f>
        <v>1.57357722200993</v>
      </c>
      <c r="U75" s="597">
        <f>VLOOKUP($E75,MIDS!$A$2:$K$17,MIDS!$K$1)+0.01</f>
        <v>3.0560063885966E-2</v>
      </c>
      <c r="V75" s="598">
        <f t="shared" ca="1" si="8"/>
        <v>0.9846739431196303</v>
      </c>
      <c r="W75" s="592">
        <v>37473</v>
      </c>
      <c r="X75" s="599">
        <f t="shared" ca="1" si="7"/>
        <v>-30019.203518599887</v>
      </c>
    </row>
    <row r="76" spans="1:24" x14ac:dyDescent="0.25">
      <c r="A76" s="591"/>
      <c r="B76" s="591"/>
      <c r="C76" s="591"/>
      <c r="D76" s="591"/>
      <c r="E76" s="592">
        <v>37469</v>
      </c>
      <c r="F76" s="592">
        <v>37499</v>
      </c>
      <c r="G76" s="593">
        <f t="shared" si="1"/>
        <v>31</v>
      </c>
      <c r="H76" s="594">
        <v>5275</v>
      </c>
      <c r="I76" s="594">
        <f t="shared" si="2"/>
        <v>4999.7346112433843</v>
      </c>
      <c r="J76" s="595" t="s">
        <v>104</v>
      </c>
      <c r="K76" s="32"/>
      <c r="L76" s="32"/>
      <c r="M76" s="31"/>
      <c r="N76" s="595" t="s">
        <v>104</v>
      </c>
      <c r="O76" s="596">
        <v>-0.315</v>
      </c>
      <c r="P76" s="595" t="s">
        <v>104</v>
      </c>
      <c r="Q76" s="595" t="s">
        <v>104</v>
      </c>
      <c r="R76" s="596">
        <f>VLOOKUP($E76,MIDS!$A$2:$H$17,MIDS!$C$1)</f>
        <v>-0.44</v>
      </c>
      <c r="S76" s="595" t="s">
        <v>104</v>
      </c>
      <c r="T76" s="596">
        <f>VLOOKUP($E76,MIDS!$A$2:$I$17,MIDS!$I$1)</f>
        <v>1.5734639957274099</v>
      </c>
      <c r="U76" s="597">
        <f>VLOOKUP($E76,MIDS!$A$2:$K$17,MIDS!$K$1)+0.01</f>
        <v>3.1094384134566097E-2</v>
      </c>
      <c r="V76" s="598">
        <f t="shared" ca="1" si="8"/>
        <v>0.98183553707859272</v>
      </c>
      <c r="W76" s="592">
        <v>37504</v>
      </c>
      <c r="X76" s="599">
        <f t="shared" ca="1" si="7"/>
        <v>-29930.516825447528</v>
      </c>
    </row>
    <row r="77" spans="1:24" x14ac:dyDescent="0.25">
      <c r="A77" s="591"/>
      <c r="B77" s="591"/>
      <c r="C77" s="591"/>
      <c r="D77" s="591"/>
      <c r="E77" s="592">
        <v>37500</v>
      </c>
      <c r="F77" s="592">
        <v>37529</v>
      </c>
      <c r="G77" s="593">
        <f t="shared" si="1"/>
        <v>30</v>
      </c>
      <c r="H77" s="594">
        <v>5275</v>
      </c>
      <c r="I77" s="594">
        <f t="shared" si="2"/>
        <v>4999.7346112433843</v>
      </c>
      <c r="J77" s="595" t="s">
        <v>104</v>
      </c>
      <c r="K77" s="32"/>
      <c r="L77" s="32"/>
      <c r="M77" s="31"/>
      <c r="N77" s="595" t="s">
        <v>104</v>
      </c>
      <c r="O77" s="596">
        <v>-0.315</v>
      </c>
      <c r="P77" s="595" t="s">
        <v>104</v>
      </c>
      <c r="Q77" s="595" t="s">
        <v>104</v>
      </c>
      <c r="R77" s="596">
        <f>VLOOKUP($E77,MIDS!$A$2:$H$17,MIDS!$C$1)</f>
        <v>-0.44</v>
      </c>
      <c r="S77" s="595" t="s">
        <v>104</v>
      </c>
      <c r="T77" s="596">
        <f>VLOOKUP($E77,MIDS!$A$2:$I$17,MIDS!$I$1)</f>
        <v>1.57330076012112</v>
      </c>
      <c r="U77" s="597">
        <f>VLOOKUP($E77,MIDS!$A$2:$K$17,MIDS!$K$1)+0.01</f>
        <v>3.1628704479852901E-2</v>
      </c>
      <c r="V77" s="598">
        <f t="shared" ca="1" si="8"/>
        <v>0.97900207116743732</v>
      </c>
      <c r="W77" s="592">
        <v>37534</v>
      </c>
      <c r="X77" s="599">
        <f t="shared" ca="1" si="7"/>
        <v>-28878.430292644065</v>
      </c>
    </row>
    <row r="78" spans="1:24" x14ac:dyDescent="0.25">
      <c r="A78" s="591"/>
      <c r="B78" s="591"/>
      <c r="C78" s="591"/>
      <c r="D78" s="591"/>
      <c r="E78" s="592">
        <v>37530</v>
      </c>
      <c r="F78" s="592">
        <v>37560</v>
      </c>
      <c r="G78" s="593">
        <f t="shared" ref="G78:G153" si="9">F78-E78+1</f>
        <v>31</v>
      </c>
      <c r="H78" s="594">
        <v>5275</v>
      </c>
      <c r="I78" s="594">
        <f t="shared" ref="I78:I153" si="10">H78/1.055056</f>
        <v>4999.7346112433843</v>
      </c>
      <c r="J78" s="595" t="s">
        <v>104</v>
      </c>
      <c r="K78" s="32"/>
      <c r="L78" s="32"/>
      <c r="M78" s="31"/>
      <c r="N78" s="595" t="s">
        <v>104</v>
      </c>
      <c r="O78" s="596">
        <v>-0.315</v>
      </c>
      <c r="P78" s="595" t="s">
        <v>104</v>
      </c>
      <c r="Q78" s="595" t="s">
        <v>104</v>
      </c>
      <c r="R78" s="596">
        <f>VLOOKUP($E78,MIDS!$A$2:$H$17,MIDS!$C$1)</f>
        <v>-0.44</v>
      </c>
      <c r="S78" s="595" t="s">
        <v>104</v>
      </c>
      <c r="T78" s="596">
        <f>VLOOKUP($E78,MIDS!$A$2:$I$17,MIDS!$I$1)</f>
        <v>1.57317351886334</v>
      </c>
      <c r="U78" s="597">
        <f>VLOOKUP($E78,MIDS!$A$2:$K$17,MIDS!$K$1)+0.01</f>
        <v>3.2229563577716801E-2</v>
      </c>
      <c r="V78" s="598">
        <f t="shared" ca="1" si="8"/>
        <v>0.9759586193369737</v>
      </c>
      <c r="W78" s="592">
        <v>37565</v>
      </c>
      <c r="X78" s="599">
        <f t="shared" ca="1" si="7"/>
        <v>-29745.871021541574</v>
      </c>
    </row>
    <row r="79" spans="1:24" x14ac:dyDescent="0.25">
      <c r="A79" s="55"/>
      <c r="B79" s="55"/>
      <c r="C79" s="55"/>
      <c r="D79" s="55"/>
      <c r="G79" s="585"/>
      <c r="H79" s="64"/>
      <c r="I79" s="64"/>
      <c r="J79" s="66"/>
      <c r="N79" s="66"/>
      <c r="O79" s="100"/>
      <c r="P79" s="66"/>
      <c r="Q79" s="66"/>
      <c r="R79" s="100"/>
      <c r="S79" s="66"/>
      <c r="T79" s="100"/>
      <c r="U79" s="586"/>
      <c r="V79" s="588"/>
      <c r="W79" s="54"/>
      <c r="X79" s="589"/>
    </row>
    <row r="80" spans="1:24" x14ac:dyDescent="0.25">
      <c r="A80" s="55"/>
      <c r="B80" s="55"/>
      <c r="C80" s="55"/>
      <c r="D80" s="55"/>
      <c r="G80" s="585"/>
      <c r="H80" s="64"/>
      <c r="I80" s="64"/>
      <c r="N80" s="66"/>
      <c r="O80" s="100"/>
      <c r="P80" s="100"/>
      <c r="Q80" s="100"/>
      <c r="R80" s="100"/>
      <c r="S80" s="100"/>
      <c r="T80" s="100"/>
      <c r="W80" s="54"/>
      <c r="X80" s="589"/>
    </row>
    <row r="81" spans="1:24" x14ac:dyDescent="0.25">
      <c r="A81" s="591" t="s">
        <v>15</v>
      </c>
      <c r="B81" s="591" t="s">
        <v>31</v>
      </c>
      <c r="C81" s="591" t="s">
        <v>17</v>
      </c>
      <c r="D81" s="591" t="s">
        <v>23</v>
      </c>
      <c r="E81" s="592">
        <v>37257</v>
      </c>
      <c r="F81" s="592">
        <v>37287</v>
      </c>
      <c r="G81" s="593">
        <f t="shared" si="9"/>
        <v>31</v>
      </c>
      <c r="H81" s="594">
        <v>5275.280003571429</v>
      </c>
      <c r="I81" s="594">
        <f t="shared" si="10"/>
        <v>5000.0000033850611</v>
      </c>
      <c r="J81" s="595" t="s">
        <v>104</v>
      </c>
      <c r="K81" s="595" t="s">
        <v>104</v>
      </c>
      <c r="L81" s="595" t="s">
        <v>104</v>
      </c>
      <c r="M81" s="595" t="s">
        <v>104</v>
      </c>
      <c r="N81" s="595" t="s">
        <v>104</v>
      </c>
      <c r="O81" s="596">
        <v>-0.38500000000000001</v>
      </c>
      <c r="P81" s="595" t="s">
        <v>104</v>
      </c>
      <c r="Q81" s="595" t="s">
        <v>104</v>
      </c>
      <c r="R81" s="596">
        <f>VLOOKUP($E81,MIDS!$A$2:$H$17,MIDS!$C$1)</f>
        <v>-0.28499999999999998</v>
      </c>
      <c r="S81" s="595" t="s">
        <v>104</v>
      </c>
      <c r="T81" s="596">
        <f>VLOOKUP($E81,MIDS!$A$2:$I$17,MIDS!$I$1)</f>
        <v>1.57315992650169</v>
      </c>
      <c r="U81" s="597">
        <f>VLOOKUP($E81,MIDS!$A$2:$K$17,MIDS!$K$1)+0.01</f>
        <v>3.1780849295643301E-2</v>
      </c>
      <c r="V81" s="598">
        <f t="shared" ref="V81:V92" ca="1" si="11">(1+$U81/2)^(-($W81-$A$3)/(365.25/2))</f>
        <v>0.99956845745109812</v>
      </c>
      <c r="W81" s="592">
        <v>37292</v>
      </c>
      <c r="X81" s="599">
        <f t="shared" ca="1" si="7"/>
        <v>24373.456152887378</v>
      </c>
    </row>
    <row r="82" spans="1:24" x14ac:dyDescent="0.25">
      <c r="A82" s="591"/>
      <c r="B82" s="591"/>
      <c r="C82" s="591"/>
      <c r="D82" s="591"/>
      <c r="E82" s="592">
        <v>37288</v>
      </c>
      <c r="F82" s="592">
        <v>37315</v>
      </c>
      <c r="G82" s="593">
        <f t="shared" si="9"/>
        <v>28</v>
      </c>
      <c r="H82" s="594">
        <v>5275.280003571429</v>
      </c>
      <c r="I82" s="594">
        <f t="shared" si="10"/>
        <v>5000.0000033850611</v>
      </c>
      <c r="J82" s="595" t="s">
        <v>104</v>
      </c>
      <c r="K82" s="595" t="s">
        <v>104</v>
      </c>
      <c r="L82" s="595" t="s">
        <v>104</v>
      </c>
      <c r="M82" s="595" t="s">
        <v>104</v>
      </c>
      <c r="N82" s="595" t="s">
        <v>104</v>
      </c>
      <c r="O82" s="596">
        <v>-0.38500000000000001</v>
      </c>
      <c r="P82" s="595" t="s">
        <v>104</v>
      </c>
      <c r="Q82" s="595" t="s">
        <v>104</v>
      </c>
      <c r="R82" s="596">
        <f>VLOOKUP($E82,MIDS!$A$2:$H$17,MIDS!$C$1)</f>
        <v>-0.38</v>
      </c>
      <c r="S82" s="595" t="s">
        <v>104</v>
      </c>
      <c r="T82" s="596">
        <f>VLOOKUP($E82,MIDS!$A$2:$I$17,MIDS!$I$1)</f>
        <v>1.5733139716873599</v>
      </c>
      <c r="U82" s="597">
        <f>VLOOKUP($E82,MIDS!$A$2:$K$17,MIDS!$K$1)+0.01</f>
        <v>3.1145658071011703E-2</v>
      </c>
      <c r="V82" s="598">
        <f t="shared" ca="1" si="11"/>
        <v>0.99721159937786863</v>
      </c>
      <c r="W82" s="592">
        <v>37320</v>
      </c>
      <c r="X82" s="599">
        <f t="shared" ca="1" si="7"/>
        <v>1098.2488601644579</v>
      </c>
    </row>
    <row r="83" spans="1:24" x14ac:dyDescent="0.25">
      <c r="A83" s="591"/>
      <c r="B83" s="591"/>
      <c r="C83" s="591"/>
      <c r="D83" s="591"/>
      <c r="E83" s="592">
        <v>37316</v>
      </c>
      <c r="F83" s="592">
        <v>37346</v>
      </c>
      <c r="G83" s="593">
        <f t="shared" si="9"/>
        <v>31</v>
      </c>
      <c r="H83" s="594">
        <v>5275.280003571429</v>
      </c>
      <c r="I83" s="594">
        <f t="shared" si="10"/>
        <v>5000.0000033850611</v>
      </c>
      <c r="J83" s="595" t="s">
        <v>104</v>
      </c>
      <c r="K83" s="595" t="s">
        <v>104</v>
      </c>
      <c r="L83" s="595" t="s">
        <v>104</v>
      </c>
      <c r="M83" s="595" t="s">
        <v>104</v>
      </c>
      <c r="N83" s="595" t="s">
        <v>104</v>
      </c>
      <c r="O83" s="596">
        <v>-0.38500000000000001</v>
      </c>
      <c r="P83" s="595" t="s">
        <v>104</v>
      </c>
      <c r="Q83" s="595" t="s">
        <v>104</v>
      </c>
      <c r="R83" s="596">
        <f>VLOOKUP($E83,MIDS!$A$2:$H$17,MIDS!$C$1)</f>
        <v>-0.43</v>
      </c>
      <c r="S83" s="595" t="s">
        <v>104</v>
      </c>
      <c r="T83" s="596">
        <f>VLOOKUP($E83,MIDS!$A$2:$I$17,MIDS!$I$1)</f>
        <v>1.5733198233053598</v>
      </c>
      <c r="U83" s="597">
        <f>VLOOKUP($E83,MIDS!$A$2:$K$17,MIDS!$K$1)+0.01</f>
        <v>3.0775993905451299E-2</v>
      </c>
      <c r="V83" s="598">
        <f t="shared" ca="1" si="11"/>
        <v>0.99466271931493511</v>
      </c>
      <c r="W83" s="592">
        <v>37351</v>
      </c>
      <c r="X83" s="599">
        <f t="shared" ca="1" si="7"/>
        <v>-10915.334959651804</v>
      </c>
    </row>
    <row r="84" spans="1:24" x14ac:dyDescent="0.25">
      <c r="A84" s="591"/>
      <c r="B84" s="591"/>
      <c r="C84" s="591"/>
      <c r="D84" s="591"/>
      <c r="E84" s="592">
        <v>37347</v>
      </c>
      <c r="F84" s="592">
        <v>37376</v>
      </c>
      <c r="G84" s="593">
        <f t="shared" si="9"/>
        <v>30</v>
      </c>
      <c r="H84" s="594">
        <v>5275.280003571429</v>
      </c>
      <c r="I84" s="594">
        <f t="shared" si="10"/>
        <v>5000.0000033850611</v>
      </c>
      <c r="J84" s="595" t="s">
        <v>104</v>
      </c>
      <c r="K84" s="595" t="s">
        <v>104</v>
      </c>
      <c r="L84" s="595" t="s">
        <v>104</v>
      </c>
      <c r="M84" s="595" t="s">
        <v>104</v>
      </c>
      <c r="N84" s="595" t="s">
        <v>104</v>
      </c>
      <c r="O84" s="596">
        <v>-0.38500000000000001</v>
      </c>
      <c r="P84" s="595" t="s">
        <v>104</v>
      </c>
      <c r="Q84" s="595" t="s">
        <v>104</v>
      </c>
      <c r="R84" s="596">
        <f>VLOOKUP($E84,MIDS!$A$2:$H$17,MIDS!$C$1)</f>
        <v>-0.44</v>
      </c>
      <c r="S84" s="595" t="s">
        <v>104</v>
      </c>
      <c r="T84" s="596">
        <f>VLOOKUP($E84,MIDS!$A$2:$I$17,MIDS!$I$1)</f>
        <v>1.5737483872699398</v>
      </c>
      <c r="U84" s="597">
        <f>VLOOKUP($E84,MIDS!$A$2:$K$17,MIDS!$K$1)+0.01</f>
        <v>3.0033459902157403E-2</v>
      </c>
      <c r="V84" s="598">
        <f t="shared" ca="1" si="11"/>
        <v>0.99235746369686906</v>
      </c>
      <c r="W84" s="592">
        <v>37381</v>
      </c>
      <c r="X84" s="599">
        <f t="shared" ca="1" si="7"/>
        <v>-12884.197912950702</v>
      </c>
    </row>
    <row r="85" spans="1:24" x14ac:dyDescent="0.25">
      <c r="A85" s="591"/>
      <c r="B85" s="591"/>
      <c r="C85" s="591"/>
      <c r="D85" s="591"/>
      <c r="E85" s="592">
        <v>37377</v>
      </c>
      <c r="F85" s="592">
        <v>37407</v>
      </c>
      <c r="G85" s="593">
        <f t="shared" si="9"/>
        <v>31</v>
      </c>
      <c r="H85" s="594">
        <v>5275.280003571429</v>
      </c>
      <c r="I85" s="594">
        <f t="shared" si="10"/>
        <v>5000.0000033850611</v>
      </c>
      <c r="J85" s="595" t="s">
        <v>104</v>
      </c>
      <c r="K85" s="595" t="s">
        <v>104</v>
      </c>
      <c r="L85" s="595" t="s">
        <v>104</v>
      </c>
      <c r="M85" s="595" t="s">
        <v>104</v>
      </c>
      <c r="N85" s="595" t="s">
        <v>104</v>
      </c>
      <c r="O85" s="596">
        <v>-0.38500000000000001</v>
      </c>
      <c r="P85" s="595" t="s">
        <v>104</v>
      </c>
      <c r="Q85" s="595" t="s">
        <v>104</v>
      </c>
      <c r="R85" s="596">
        <f>VLOOKUP($E85,MIDS!$A$2:$H$17,MIDS!$C$1)</f>
        <v>-0.44</v>
      </c>
      <c r="S85" s="595" t="s">
        <v>104</v>
      </c>
      <c r="T85" s="596">
        <f>VLOOKUP($E85,MIDS!$A$2:$I$17,MIDS!$I$1)</f>
        <v>1.57374485020966</v>
      </c>
      <c r="U85" s="597">
        <f>VLOOKUP($E85,MIDS!$A$2:$K$17,MIDS!$K$1)+0.01</f>
        <v>3.01562427304349E-2</v>
      </c>
      <c r="V85" s="598">
        <f t="shared" ca="1" si="11"/>
        <v>0.98980890595030224</v>
      </c>
      <c r="W85" s="592">
        <v>37412</v>
      </c>
      <c r="X85" s="599">
        <f t="shared" ca="1" si="7"/>
        <v>-13279.449357364163</v>
      </c>
    </row>
    <row r="86" spans="1:24" x14ac:dyDescent="0.25">
      <c r="A86" s="591"/>
      <c r="B86" s="591"/>
      <c r="C86" s="591"/>
      <c r="D86" s="591"/>
      <c r="E86" s="592">
        <v>37408</v>
      </c>
      <c r="F86" s="592">
        <v>37437</v>
      </c>
      <c r="G86" s="593">
        <f t="shared" si="9"/>
        <v>30</v>
      </c>
      <c r="H86" s="594">
        <v>5275.280003571429</v>
      </c>
      <c r="I86" s="594">
        <f t="shared" si="10"/>
        <v>5000.0000033850611</v>
      </c>
      <c r="J86" s="595" t="s">
        <v>104</v>
      </c>
      <c r="K86" s="595" t="s">
        <v>104</v>
      </c>
      <c r="L86" s="595" t="s">
        <v>104</v>
      </c>
      <c r="M86" s="595" t="s">
        <v>104</v>
      </c>
      <c r="N86" s="595" t="s">
        <v>104</v>
      </c>
      <c r="O86" s="596">
        <v>-0.38500000000000001</v>
      </c>
      <c r="P86" s="595" t="s">
        <v>104</v>
      </c>
      <c r="Q86" s="595" t="s">
        <v>104</v>
      </c>
      <c r="R86" s="596">
        <f>VLOOKUP($E86,MIDS!$A$2:$H$17,MIDS!$C$1)</f>
        <v>-0.44</v>
      </c>
      <c r="S86" s="595" t="s">
        <v>104</v>
      </c>
      <c r="T86" s="596">
        <f>VLOOKUP($E86,MIDS!$A$2:$I$17,MIDS!$I$1)</f>
        <v>1.57366339164029</v>
      </c>
      <c r="U86" s="597">
        <f>VLOOKUP($E86,MIDS!$A$2:$K$17,MIDS!$K$1)+0.01</f>
        <v>3.0283118325021403E-2</v>
      </c>
      <c r="V86" s="598">
        <f t="shared" ca="1" si="11"/>
        <v>0.98732616805463969</v>
      </c>
      <c r="W86" s="592">
        <v>37442</v>
      </c>
      <c r="X86" s="599">
        <f t="shared" ca="1" si="7"/>
        <v>-12818.182140455687</v>
      </c>
    </row>
    <row r="87" spans="1:24" x14ac:dyDescent="0.25">
      <c r="A87" s="591"/>
      <c r="B87" s="591"/>
      <c r="C87" s="591"/>
      <c r="D87" s="591"/>
      <c r="E87" s="592">
        <v>37438</v>
      </c>
      <c r="F87" s="592">
        <v>37468</v>
      </c>
      <c r="G87" s="593">
        <f t="shared" si="9"/>
        <v>31</v>
      </c>
      <c r="H87" s="594">
        <v>5275.280003571429</v>
      </c>
      <c r="I87" s="594">
        <f t="shared" si="10"/>
        <v>5000.0000033850611</v>
      </c>
      <c r="J87" s="595" t="s">
        <v>104</v>
      </c>
      <c r="K87" s="595" t="s">
        <v>104</v>
      </c>
      <c r="L87" s="595" t="s">
        <v>104</v>
      </c>
      <c r="M87" s="595" t="s">
        <v>104</v>
      </c>
      <c r="N87" s="595" t="s">
        <v>104</v>
      </c>
      <c r="O87" s="596">
        <v>-0.38500000000000001</v>
      </c>
      <c r="P87" s="595" t="s">
        <v>104</v>
      </c>
      <c r="Q87" s="595" t="s">
        <v>104</v>
      </c>
      <c r="R87" s="596">
        <f>VLOOKUP($E87,MIDS!$A$2:$H$17,MIDS!$C$1)</f>
        <v>-0.44</v>
      </c>
      <c r="S87" s="595" t="s">
        <v>104</v>
      </c>
      <c r="T87" s="596">
        <f>VLOOKUP($E87,MIDS!$A$2:$I$17,MIDS!$I$1)</f>
        <v>1.57357722200993</v>
      </c>
      <c r="U87" s="597">
        <f>VLOOKUP($E87,MIDS!$A$2:$K$17,MIDS!$K$1)+0.01</f>
        <v>3.0560063885966E-2</v>
      </c>
      <c r="V87" s="598">
        <f t="shared" ca="1" si="11"/>
        <v>0.9846739431196303</v>
      </c>
      <c r="W87" s="592">
        <v>37473</v>
      </c>
      <c r="X87" s="599">
        <f t="shared" ca="1" si="7"/>
        <v>-13209.150669140636</v>
      </c>
    </row>
    <row r="88" spans="1:24" x14ac:dyDescent="0.25">
      <c r="A88" s="591"/>
      <c r="B88" s="591"/>
      <c r="C88" s="591"/>
      <c r="D88" s="591"/>
      <c r="E88" s="592">
        <v>37469</v>
      </c>
      <c r="F88" s="592">
        <v>37499</v>
      </c>
      <c r="G88" s="593">
        <f t="shared" si="9"/>
        <v>31</v>
      </c>
      <c r="H88" s="594">
        <v>5275.280003571429</v>
      </c>
      <c r="I88" s="594">
        <f t="shared" si="10"/>
        <v>5000.0000033850611</v>
      </c>
      <c r="J88" s="595" t="s">
        <v>104</v>
      </c>
      <c r="K88" s="595" t="s">
        <v>104</v>
      </c>
      <c r="L88" s="595" t="s">
        <v>104</v>
      </c>
      <c r="M88" s="595" t="s">
        <v>104</v>
      </c>
      <c r="N88" s="595" t="s">
        <v>104</v>
      </c>
      <c r="O88" s="596">
        <v>-0.38500000000000001</v>
      </c>
      <c r="P88" s="595" t="s">
        <v>104</v>
      </c>
      <c r="Q88" s="595" t="s">
        <v>104</v>
      </c>
      <c r="R88" s="596">
        <f>VLOOKUP($E88,MIDS!$A$2:$H$17,MIDS!$C$1)</f>
        <v>-0.44</v>
      </c>
      <c r="S88" s="595" t="s">
        <v>104</v>
      </c>
      <c r="T88" s="596">
        <f>VLOOKUP($E88,MIDS!$A$2:$I$17,MIDS!$I$1)</f>
        <v>1.5734639957274099</v>
      </c>
      <c r="U88" s="597">
        <f>VLOOKUP($E88,MIDS!$A$2:$K$17,MIDS!$K$1)+0.01</f>
        <v>3.1094384134566097E-2</v>
      </c>
      <c r="V88" s="598">
        <f t="shared" ca="1" si="11"/>
        <v>0.98183553707859272</v>
      </c>
      <c r="W88" s="592">
        <v>37504</v>
      </c>
      <c r="X88" s="599">
        <f t="shared" ca="1" si="7"/>
        <v>-13170.126452809531</v>
      </c>
    </row>
    <row r="89" spans="1:24" x14ac:dyDescent="0.25">
      <c r="A89" s="591"/>
      <c r="B89" s="591"/>
      <c r="C89" s="591"/>
      <c r="D89" s="591"/>
      <c r="E89" s="592">
        <v>37500</v>
      </c>
      <c r="F89" s="592">
        <v>37529</v>
      </c>
      <c r="G89" s="593">
        <f t="shared" si="9"/>
        <v>30</v>
      </c>
      <c r="H89" s="594">
        <v>5275.280003571429</v>
      </c>
      <c r="I89" s="594">
        <f t="shared" si="10"/>
        <v>5000.0000033850611</v>
      </c>
      <c r="J89" s="595" t="s">
        <v>104</v>
      </c>
      <c r="K89" s="595" t="s">
        <v>104</v>
      </c>
      <c r="L89" s="595" t="s">
        <v>104</v>
      </c>
      <c r="M89" s="595" t="s">
        <v>104</v>
      </c>
      <c r="N89" s="595" t="s">
        <v>104</v>
      </c>
      <c r="O89" s="596">
        <v>-0.38500000000000001</v>
      </c>
      <c r="P89" s="595" t="s">
        <v>104</v>
      </c>
      <c r="Q89" s="595" t="s">
        <v>104</v>
      </c>
      <c r="R89" s="596">
        <f>VLOOKUP($E89,MIDS!$A$2:$H$17,MIDS!$C$1)</f>
        <v>-0.44</v>
      </c>
      <c r="S89" s="595" t="s">
        <v>104</v>
      </c>
      <c r="T89" s="596">
        <f>VLOOKUP($E89,MIDS!$A$2:$I$17,MIDS!$I$1)</f>
        <v>1.57330076012112</v>
      </c>
      <c r="U89" s="597">
        <f>VLOOKUP($E89,MIDS!$A$2:$K$17,MIDS!$K$1)+0.01</f>
        <v>3.1628704479852901E-2</v>
      </c>
      <c r="V89" s="598">
        <f t="shared" ca="1" si="11"/>
        <v>0.97900207116743732</v>
      </c>
      <c r="W89" s="592">
        <v>37534</v>
      </c>
      <c r="X89" s="599">
        <f t="shared" ca="1" si="7"/>
        <v>-12707.183806107929</v>
      </c>
    </row>
    <row r="90" spans="1:24" x14ac:dyDescent="0.25">
      <c r="A90" s="591"/>
      <c r="B90" s="591"/>
      <c r="C90" s="591"/>
      <c r="D90" s="591"/>
      <c r="E90" s="592">
        <v>37530</v>
      </c>
      <c r="F90" s="592">
        <v>37560</v>
      </c>
      <c r="G90" s="593">
        <f t="shared" si="9"/>
        <v>31</v>
      </c>
      <c r="H90" s="594">
        <v>5275.280003571429</v>
      </c>
      <c r="I90" s="594">
        <f t="shared" si="10"/>
        <v>5000.0000033850611</v>
      </c>
      <c r="J90" s="595" t="s">
        <v>104</v>
      </c>
      <c r="K90" s="595" t="s">
        <v>104</v>
      </c>
      <c r="L90" s="595" t="s">
        <v>104</v>
      </c>
      <c r="M90" s="595" t="s">
        <v>104</v>
      </c>
      <c r="N90" s="595" t="s">
        <v>104</v>
      </c>
      <c r="O90" s="596">
        <v>-0.38500000000000001</v>
      </c>
      <c r="P90" s="595" t="s">
        <v>104</v>
      </c>
      <c r="Q90" s="595" t="s">
        <v>104</v>
      </c>
      <c r="R90" s="596">
        <f>VLOOKUP($E90,MIDS!$A$2:$H$17,MIDS!$C$1)</f>
        <v>-0.44</v>
      </c>
      <c r="S90" s="595" t="s">
        <v>104</v>
      </c>
      <c r="T90" s="596">
        <f>VLOOKUP($E90,MIDS!$A$2:$I$17,MIDS!$I$1)</f>
        <v>1.57317351886334</v>
      </c>
      <c r="U90" s="597">
        <f>VLOOKUP($E90,MIDS!$A$2:$K$17,MIDS!$K$1)+0.01</f>
        <v>3.2229563577716801E-2</v>
      </c>
      <c r="V90" s="598">
        <f t="shared" ca="1" si="11"/>
        <v>0.9759586193369737</v>
      </c>
      <c r="W90" s="592">
        <v>37565</v>
      </c>
      <c r="X90" s="599">
        <f t="shared" ca="1" si="7"/>
        <v>-13088.87798655002</v>
      </c>
    </row>
    <row r="91" spans="1:24" x14ac:dyDescent="0.25">
      <c r="A91" s="591"/>
      <c r="B91" s="591"/>
      <c r="C91" s="591"/>
      <c r="D91" s="591"/>
      <c r="E91" s="592">
        <v>37561</v>
      </c>
      <c r="F91" s="592">
        <v>37590</v>
      </c>
      <c r="G91" s="593">
        <f t="shared" si="9"/>
        <v>30</v>
      </c>
      <c r="H91" s="594">
        <v>5275.280003571429</v>
      </c>
      <c r="I91" s="594">
        <f t="shared" si="10"/>
        <v>5000.0000033850611</v>
      </c>
      <c r="J91" s="595" t="s">
        <v>104</v>
      </c>
      <c r="K91" s="595" t="s">
        <v>104</v>
      </c>
      <c r="L91" s="595" t="s">
        <v>104</v>
      </c>
      <c r="M91" s="595" t="s">
        <v>104</v>
      </c>
      <c r="N91" s="595" t="s">
        <v>104</v>
      </c>
      <c r="O91" s="596">
        <v>-0.38500000000000001</v>
      </c>
      <c r="P91" s="595" t="s">
        <v>104</v>
      </c>
      <c r="Q91" s="595" t="s">
        <v>104</v>
      </c>
      <c r="R91" s="596">
        <f>VLOOKUP($E91,MIDS!$A$2:$H$17,MIDS!$C$1)</f>
        <v>-0.41499999999999998</v>
      </c>
      <c r="S91" s="595" t="s">
        <v>104</v>
      </c>
      <c r="T91" s="596">
        <f>VLOOKUP($E91,MIDS!$A$2:$I$17,MIDS!$I$1)</f>
        <v>1.57306226864249</v>
      </c>
      <c r="U91" s="597">
        <f>VLOOKUP($E91,MIDS!$A$2:$K$17,MIDS!$K$1)+0.01</f>
        <v>3.2969120664737596E-2</v>
      </c>
      <c r="V91" s="598">
        <f t="shared" ca="1" si="11"/>
        <v>0.97280189855527754</v>
      </c>
      <c r="W91" s="592">
        <v>37595</v>
      </c>
      <c r="X91" s="599">
        <f t="shared" ca="1" si="7"/>
        <v>-6886.2508313269582</v>
      </c>
    </row>
    <row r="92" spans="1:24" x14ac:dyDescent="0.25">
      <c r="A92" s="591"/>
      <c r="B92" s="591"/>
      <c r="C92" s="591"/>
      <c r="D92" s="591"/>
      <c r="E92" s="592">
        <v>37591</v>
      </c>
      <c r="F92" s="592">
        <v>37621</v>
      </c>
      <c r="G92" s="593">
        <f t="shared" si="9"/>
        <v>31</v>
      </c>
      <c r="H92" s="594">
        <v>5275.280003571429</v>
      </c>
      <c r="I92" s="594">
        <f t="shared" si="10"/>
        <v>5000.0000033850611</v>
      </c>
      <c r="J92" s="595" t="s">
        <v>104</v>
      </c>
      <c r="K92" s="595" t="s">
        <v>104</v>
      </c>
      <c r="L92" s="595" t="s">
        <v>104</v>
      </c>
      <c r="M92" s="595" t="s">
        <v>104</v>
      </c>
      <c r="N92" s="595" t="s">
        <v>104</v>
      </c>
      <c r="O92" s="596">
        <v>-0.38500000000000001</v>
      </c>
      <c r="P92" s="595" t="s">
        <v>104</v>
      </c>
      <c r="Q92" s="595" t="s">
        <v>104</v>
      </c>
      <c r="R92" s="596">
        <f>VLOOKUP($E92,MIDS!$A$2:$H$17,MIDS!$C$1)</f>
        <v>-0.41499999999999998</v>
      </c>
      <c r="S92" s="595" t="s">
        <v>104</v>
      </c>
      <c r="T92" s="596">
        <f>VLOOKUP($E92,MIDS!$A$2:$I$17,MIDS!$I$1)</f>
        <v>1.5729320645228599</v>
      </c>
      <c r="U92" s="597">
        <f>VLOOKUP($E92,MIDS!$A$2:$K$17,MIDS!$K$1)+0.01</f>
        <v>3.36848212477305E-2</v>
      </c>
      <c r="V92" s="598">
        <f t="shared" ca="1" si="11"/>
        <v>0.96947210222340974</v>
      </c>
      <c r="W92" s="592">
        <v>37626</v>
      </c>
      <c r="X92" s="599">
        <f t="shared" ca="1" si="7"/>
        <v>-7090.8489667018539</v>
      </c>
    </row>
    <row r="93" spans="1:24" x14ac:dyDescent="0.25">
      <c r="A93" s="55"/>
      <c r="B93" s="55"/>
      <c r="C93" s="55"/>
      <c r="D93" s="55"/>
      <c r="G93" s="585"/>
      <c r="H93" s="64"/>
      <c r="I93" s="64"/>
      <c r="J93" s="66"/>
      <c r="K93" s="66"/>
      <c r="L93" s="66"/>
      <c r="M93" s="66"/>
      <c r="N93" s="66"/>
      <c r="O93" s="100"/>
      <c r="P93" s="66"/>
      <c r="Q93" s="66"/>
      <c r="R93" s="100"/>
      <c r="S93" s="66"/>
      <c r="T93" s="100"/>
      <c r="U93" s="586"/>
      <c r="V93" s="588"/>
      <c r="W93" s="54"/>
      <c r="X93" s="589"/>
    </row>
    <row r="94" spans="1:24" x14ac:dyDescent="0.25">
      <c r="A94" s="55"/>
      <c r="B94" s="55"/>
      <c r="C94" s="55"/>
      <c r="D94" s="55"/>
      <c r="G94" s="585"/>
      <c r="H94" s="64"/>
      <c r="I94" s="64"/>
      <c r="J94" s="6"/>
      <c r="N94" s="66"/>
      <c r="O94" s="100"/>
      <c r="P94" s="100"/>
      <c r="Q94" s="100"/>
      <c r="R94" s="100"/>
      <c r="S94" s="100"/>
      <c r="T94" s="100"/>
      <c r="X94" s="589"/>
    </row>
    <row r="95" spans="1:24" x14ac:dyDescent="0.25">
      <c r="A95" s="591" t="s">
        <v>15</v>
      </c>
      <c r="B95" s="591" t="s">
        <v>35</v>
      </c>
      <c r="C95" s="591" t="s">
        <v>17</v>
      </c>
      <c r="D95" s="591" t="s">
        <v>23</v>
      </c>
      <c r="E95" s="592">
        <v>37561</v>
      </c>
      <c r="F95" s="592">
        <v>37590</v>
      </c>
      <c r="G95" s="593">
        <f t="shared" si="9"/>
        <v>30</v>
      </c>
      <c r="H95" s="594">
        <v>5275.2800066666668</v>
      </c>
      <c r="I95" s="594">
        <f t="shared" si="10"/>
        <v>5000.0000063187799</v>
      </c>
      <c r="J95" s="595" t="s">
        <v>104</v>
      </c>
      <c r="K95" s="595" t="s">
        <v>104</v>
      </c>
      <c r="L95" s="595" t="s">
        <v>104</v>
      </c>
      <c r="M95" s="595" t="s">
        <v>104</v>
      </c>
      <c r="N95" s="595" t="s">
        <v>104</v>
      </c>
      <c r="O95" s="596">
        <v>-0.49</v>
      </c>
      <c r="P95" s="595" t="s">
        <v>104</v>
      </c>
      <c r="Q95" s="595" t="s">
        <v>104</v>
      </c>
      <c r="R95" s="596">
        <f>VLOOKUP($E95,MIDS!$A$2:$H$17,MIDS!$C$1)</f>
        <v>-0.41499999999999998</v>
      </c>
      <c r="S95" s="595" t="s">
        <v>104</v>
      </c>
      <c r="T95" s="596">
        <f>VLOOKUP($E95,MIDS!$A$2:$I$17,MIDS!$I$1)</f>
        <v>1.57306226864249</v>
      </c>
      <c r="U95" s="597">
        <f>VLOOKUP($E95,MIDS!$A$2:$K$17,MIDS!$K$1)+0.01</f>
        <v>3.2969120664737596E-2</v>
      </c>
      <c r="V95" s="598">
        <f ca="1">(1+$U95/2)^(-($W95-$A$3)/(365.25/2))</f>
        <v>0.97280189855527754</v>
      </c>
      <c r="W95" s="592">
        <v>37595</v>
      </c>
      <c r="X95" s="599">
        <f t="shared" ca="1" si="7"/>
        <v>17215.62708841858</v>
      </c>
    </row>
    <row r="96" spans="1:24" x14ac:dyDescent="0.25">
      <c r="A96" s="591"/>
      <c r="B96" s="591"/>
      <c r="C96" s="591"/>
      <c r="D96" s="591"/>
      <c r="E96" s="592">
        <v>37591</v>
      </c>
      <c r="F96" s="592">
        <v>37621</v>
      </c>
      <c r="G96" s="593">
        <f t="shared" si="9"/>
        <v>31</v>
      </c>
      <c r="H96" s="594">
        <v>5275.2800066666668</v>
      </c>
      <c r="I96" s="594">
        <f t="shared" si="10"/>
        <v>5000.0000063187799</v>
      </c>
      <c r="J96" s="595" t="s">
        <v>104</v>
      </c>
      <c r="K96" s="595" t="s">
        <v>104</v>
      </c>
      <c r="L96" s="595" t="s">
        <v>104</v>
      </c>
      <c r="M96" s="595" t="s">
        <v>104</v>
      </c>
      <c r="N96" s="595" t="s">
        <v>104</v>
      </c>
      <c r="O96" s="596">
        <v>-0.49</v>
      </c>
      <c r="P96" s="595" t="s">
        <v>104</v>
      </c>
      <c r="Q96" s="595" t="s">
        <v>104</v>
      </c>
      <c r="R96" s="596">
        <f>VLOOKUP($E96,MIDS!$A$2:$H$17,MIDS!$C$1)</f>
        <v>-0.41499999999999998</v>
      </c>
      <c r="S96" s="595" t="s">
        <v>104</v>
      </c>
      <c r="T96" s="596">
        <f>VLOOKUP($E96,MIDS!$A$2:$I$17,MIDS!$I$1)</f>
        <v>1.5729320645228599</v>
      </c>
      <c r="U96" s="597">
        <f>VLOOKUP($E96,MIDS!$A$2:$K$17,MIDS!$K$1)+0.01</f>
        <v>3.36848212477305E-2</v>
      </c>
      <c r="V96" s="598">
        <f ca="1">(1+$U96/2)^(-($W96-$A$3)/(365.25/2))</f>
        <v>0.96947210222340974</v>
      </c>
      <c r="W96" s="592">
        <v>37626</v>
      </c>
      <c r="X96" s="599">
        <f t="shared" ca="1" si="7"/>
        <v>17727.122427155933</v>
      </c>
    </row>
    <row r="97" spans="1:24" x14ac:dyDescent="0.25">
      <c r="A97" s="591"/>
      <c r="B97" s="591"/>
      <c r="C97" s="591"/>
      <c r="D97" s="591"/>
      <c r="E97" s="592">
        <v>37622</v>
      </c>
      <c r="F97" s="592">
        <v>37652</v>
      </c>
      <c r="G97" s="593">
        <f t="shared" si="9"/>
        <v>31</v>
      </c>
      <c r="H97" s="594">
        <v>5275.2800066666668</v>
      </c>
      <c r="I97" s="594">
        <f t="shared" si="10"/>
        <v>5000.0000063187799</v>
      </c>
      <c r="J97" s="595" t="s">
        <v>104</v>
      </c>
      <c r="K97" s="595" t="s">
        <v>104</v>
      </c>
      <c r="L97" s="595" t="s">
        <v>104</v>
      </c>
      <c r="M97" s="595" t="s">
        <v>104</v>
      </c>
      <c r="N97" s="595" t="s">
        <v>104</v>
      </c>
      <c r="O97" s="596">
        <v>-0.49</v>
      </c>
      <c r="P97" s="595" t="s">
        <v>104</v>
      </c>
      <c r="Q97" s="595" t="s">
        <v>104</v>
      </c>
      <c r="R97" s="596">
        <f>VLOOKUP($E97,MIDS!$A$2:$H$17,MIDS!$C$1)</f>
        <v>-0.41499999999999998</v>
      </c>
      <c r="S97" s="595" t="s">
        <v>104</v>
      </c>
      <c r="T97" s="596">
        <f>VLOOKUP($E97,MIDS!$A$2:$I$17,MIDS!$I$1)</f>
        <v>1.57275978012527</v>
      </c>
      <c r="U97" s="597">
        <f>VLOOKUP($E97,MIDS!$A$2:$K$17,MIDS!$K$1)+0.01</f>
        <v>3.4485717541271999E-2</v>
      </c>
      <c r="V97" s="598">
        <f ca="1">(1+$U97/2)^(-($W97-$A$3)/(365.25/2))</f>
        <v>0.96595654293802014</v>
      </c>
      <c r="W97" s="592">
        <v>37657</v>
      </c>
      <c r="X97" s="599">
        <f t="shared" ca="1" si="7"/>
        <v>17660.904623269609</v>
      </c>
    </row>
    <row r="98" spans="1:24" x14ac:dyDescent="0.25">
      <c r="A98" s="591"/>
      <c r="B98" s="591"/>
      <c r="C98" s="591"/>
      <c r="D98" s="591"/>
      <c r="E98" s="592">
        <v>37653</v>
      </c>
      <c r="F98" s="592">
        <v>37680</v>
      </c>
      <c r="G98" s="593">
        <f t="shared" si="9"/>
        <v>28</v>
      </c>
      <c r="H98" s="594">
        <v>5275.2800066666668</v>
      </c>
      <c r="I98" s="594">
        <f t="shared" si="10"/>
        <v>5000.0000063187799</v>
      </c>
      <c r="J98" s="595" t="s">
        <v>104</v>
      </c>
      <c r="K98" s="595" t="s">
        <v>104</v>
      </c>
      <c r="L98" s="595" t="s">
        <v>104</v>
      </c>
      <c r="M98" s="595" t="s">
        <v>104</v>
      </c>
      <c r="N98" s="595" t="s">
        <v>104</v>
      </c>
      <c r="O98" s="596">
        <v>-0.49</v>
      </c>
      <c r="P98" s="595" t="s">
        <v>104</v>
      </c>
      <c r="Q98" s="595" t="s">
        <v>104</v>
      </c>
      <c r="R98" s="596">
        <f>VLOOKUP($E98,MIDS!$A$2:$H$17,MIDS!$C$1)</f>
        <v>-0.41499999999999998</v>
      </c>
      <c r="S98" s="595" t="s">
        <v>104</v>
      </c>
      <c r="T98" s="596">
        <f>VLOOKUP($E98,MIDS!$A$2:$I$17,MIDS!$I$1)</f>
        <v>1.5725161340413401</v>
      </c>
      <c r="U98" s="597">
        <f>VLOOKUP($E98,MIDS!$A$2:$K$17,MIDS!$K$1)+0.01</f>
        <v>3.5361096953658598E-2</v>
      </c>
      <c r="V98" s="598">
        <f ca="1">(1+$U98/2)^(-($W98-$A$3)/(365.25/2))</f>
        <v>0.96252516524317921</v>
      </c>
      <c r="W98" s="592">
        <v>37685</v>
      </c>
      <c r="X98" s="599">
        <f t="shared" ca="1" si="7"/>
        <v>15892.656713624361</v>
      </c>
    </row>
    <row r="99" spans="1:24" x14ac:dyDescent="0.25">
      <c r="A99" s="591"/>
      <c r="B99" s="591"/>
      <c r="C99" s="591"/>
      <c r="D99" s="591"/>
      <c r="E99" s="592">
        <v>37681</v>
      </c>
      <c r="F99" s="592">
        <v>37711</v>
      </c>
      <c r="G99" s="593">
        <f t="shared" si="9"/>
        <v>31</v>
      </c>
      <c r="H99" s="594">
        <v>5275.2800066666668</v>
      </c>
      <c r="I99" s="594">
        <f t="shared" si="10"/>
        <v>5000.0000063187799</v>
      </c>
      <c r="J99" s="595" t="s">
        <v>104</v>
      </c>
      <c r="K99" s="595" t="s">
        <v>104</v>
      </c>
      <c r="L99" s="595" t="s">
        <v>104</v>
      </c>
      <c r="M99" s="595" t="s">
        <v>104</v>
      </c>
      <c r="N99" s="595" t="s">
        <v>104</v>
      </c>
      <c r="O99" s="596">
        <v>-0.49</v>
      </c>
      <c r="P99" s="595" t="s">
        <v>104</v>
      </c>
      <c r="Q99" s="595" t="s">
        <v>104</v>
      </c>
      <c r="R99" s="596">
        <f>VLOOKUP($E99,MIDS!$A$2:$H$17,MIDS!$C$1)</f>
        <v>-0.41499999999999998</v>
      </c>
      <c r="S99" s="595" t="s">
        <v>104</v>
      </c>
      <c r="T99" s="596">
        <f>VLOOKUP($E99,MIDS!$A$2:$I$17,MIDS!$I$1)</f>
        <v>1.57226826940675</v>
      </c>
      <c r="U99" s="597">
        <f>VLOOKUP($E99,MIDS!$A$2:$K$17,MIDS!$K$1)+0.01</f>
        <v>3.6151762451951799E-2</v>
      </c>
      <c r="V99" s="598">
        <f ca="1">(1+$U99/2)^(-($W99-$A$3)/(365.25/2))</f>
        <v>0.95879075806263103</v>
      </c>
      <c r="W99" s="592">
        <v>37716</v>
      </c>
      <c r="X99" s="599">
        <f t="shared" ca="1" si="7"/>
        <v>17524.411845761038</v>
      </c>
    </row>
    <row r="100" spans="1:24" x14ac:dyDescent="0.25">
      <c r="A100" s="55"/>
      <c r="B100" s="55"/>
      <c r="C100" s="55"/>
      <c r="D100" s="55"/>
      <c r="G100" s="585"/>
      <c r="H100" s="64"/>
      <c r="I100" s="64"/>
      <c r="J100" s="66"/>
      <c r="K100" s="66"/>
      <c r="L100" s="66"/>
      <c r="M100" s="66"/>
      <c r="N100" s="66"/>
      <c r="O100" s="100"/>
      <c r="P100" s="66"/>
      <c r="Q100" s="66"/>
      <c r="R100" s="100"/>
      <c r="S100" s="66"/>
      <c r="T100" s="100"/>
      <c r="U100" s="586"/>
      <c r="V100" s="588"/>
      <c r="W100" s="54"/>
      <c r="X100" s="589"/>
    </row>
    <row r="101" spans="1:24" x14ac:dyDescent="0.25">
      <c r="A101" s="55"/>
      <c r="B101" s="55"/>
      <c r="C101" s="55"/>
      <c r="D101" s="55"/>
      <c r="G101" s="585"/>
      <c r="H101" s="64"/>
      <c r="I101" s="64"/>
      <c r="J101" s="6"/>
      <c r="N101" s="66"/>
      <c r="O101" s="100"/>
      <c r="P101" s="100"/>
      <c r="Q101" s="100"/>
      <c r="R101" s="100"/>
      <c r="S101" s="100"/>
      <c r="T101" s="100"/>
      <c r="X101" s="589"/>
    </row>
    <row r="102" spans="1:24" x14ac:dyDescent="0.25">
      <c r="A102" s="55" t="s">
        <v>15</v>
      </c>
      <c r="B102" s="55" t="s">
        <v>53</v>
      </c>
      <c r="C102" s="55" t="s">
        <v>17</v>
      </c>
      <c r="D102" s="55" t="s">
        <v>54</v>
      </c>
      <c r="E102" s="54">
        <v>37257</v>
      </c>
      <c r="F102" s="54">
        <v>37287</v>
      </c>
      <c r="G102" s="585">
        <f t="shared" si="9"/>
        <v>31</v>
      </c>
      <c r="H102" s="64">
        <v>5000</v>
      </c>
      <c r="I102" s="64">
        <f t="shared" si="10"/>
        <v>4739.0849395671885</v>
      </c>
      <c r="J102" s="66" t="s">
        <v>104</v>
      </c>
      <c r="K102" s="5">
        <v>0</v>
      </c>
      <c r="L102" s="5">
        <v>-9.300000000000001E-3</v>
      </c>
      <c r="M102" s="2">
        <v>1467372</v>
      </c>
      <c r="N102" s="66">
        <v>3.7499999999999999E-2</v>
      </c>
      <c r="O102" s="66" t="s">
        <v>104</v>
      </c>
      <c r="P102" s="66" t="s">
        <v>104</v>
      </c>
      <c r="Q102" s="66" t="s">
        <v>104</v>
      </c>
      <c r="R102" s="66" t="s">
        <v>104</v>
      </c>
      <c r="S102" s="100">
        <f>VLOOKUP($E102,MIDS!$A$2:$H$17,MIDS!$G$1)</f>
        <v>0.03</v>
      </c>
      <c r="T102" s="100">
        <f>VLOOKUP($E102,MIDS!$A$2:$I$17,MIDS!$I$1)</f>
        <v>1.57315992650169</v>
      </c>
      <c r="U102" s="586">
        <f>VLOOKUP($E102,MIDS!$A$2:$K$17,MIDS!$K$1)+0.01</f>
        <v>3.1780849295643301E-2</v>
      </c>
      <c r="V102" s="588">
        <f ca="1">(1+$U102/2)^(-($W102-$A$3)/(365.25/2))</f>
        <v>0.99956845745109812</v>
      </c>
      <c r="W102" s="54">
        <v>37292</v>
      </c>
      <c r="X102" s="589">
        <f ca="1">($S102-$N102)*$G102*$I102*$V102*$T102</f>
        <v>-1732.6181835172429</v>
      </c>
    </row>
    <row r="103" spans="1:24" x14ac:dyDescent="0.25">
      <c r="A103" s="55"/>
      <c r="B103" s="55"/>
      <c r="C103" s="55"/>
      <c r="D103" s="55"/>
      <c r="E103" s="54">
        <v>37288</v>
      </c>
      <c r="F103" s="54">
        <v>37315</v>
      </c>
      <c r="G103" s="585">
        <f t="shared" si="9"/>
        <v>28</v>
      </c>
      <c r="H103" s="64">
        <v>5000</v>
      </c>
      <c r="I103" s="64">
        <f t="shared" si="10"/>
        <v>4739.0849395671885</v>
      </c>
      <c r="J103" s="66" t="s">
        <v>104</v>
      </c>
      <c r="N103" s="66">
        <v>3.7499999999999999E-2</v>
      </c>
      <c r="O103" s="66" t="s">
        <v>104</v>
      </c>
      <c r="P103" s="66" t="s">
        <v>104</v>
      </c>
      <c r="Q103" s="66" t="s">
        <v>104</v>
      </c>
      <c r="R103" s="66" t="s">
        <v>104</v>
      </c>
      <c r="S103" s="100">
        <f>VLOOKUP($E103,MIDS!$A$2:$H$17,MIDS!$G$1)</f>
        <v>0.03</v>
      </c>
      <c r="T103" s="100">
        <f>VLOOKUP($E103,MIDS!$A$2:$I$17,MIDS!$I$1)</f>
        <v>1.5733139716873599</v>
      </c>
      <c r="U103" s="586">
        <f>VLOOKUP($E103,MIDS!$A$2:$K$17,MIDS!$K$1)+0.01</f>
        <v>3.1145658071011703E-2</v>
      </c>
      <c r="V103" s="588">
        <f ca="1">(1+$U103/2)^(-($W103-$A$3)/(365.25/2))</f>
        <v>0.99721159937786863</v>
      </c>
      <c r="W103" s="54">
        <v>37320</v>
      </c>
      <c r="X103" s="589">
        <f ca="1">($S103-$N103)*$G103*$I103*$V103*$T103</f>
        <v>-1561.4083888735702</v>
      </c>
    </row>
    <row r="104" spans="1:24" x14ac:dyDescent="0.25">
      <c r="A104" s="55"/>
      <c r="B104" s="55"/>
      <c r="C104" s="55"/>
      <c r="D104" s="55"/>
      <c r="E104" s="54">
        <v>37316</v>
      </c>
      <c r="F104" s="54">
        <v>37346</v>
      </c>
      <c r="G104" s="585">
        <f t="shared" si="9"/>
        <v>31</v>
      </c>
      <c r="H104" s="64">
        <v>5000</v>
      </c>
      <c r="I104" s="64">
        <f t="shared" si="10"/>
        <v>4739.0849395671885</v>
      </c>
      <c r="J104" s="66" t="s">
        <v>104</v>
      </c>
      <c r="N104" s="66">
        <v>3.7499999999999999E-2</v>
      </c>
      <c r="O104" s="66" t="s">
        <v>104</v>
      </c>
      <c r="P104" s="66" t="s">
        <v>104</v>
      </c>
      <c r="Q104" s="66" t="s">
        <v>104</v>
      </c>
      <c r="R104" s="66" t="s">
        <v>104</v>
      </c>
      <c r="S104" s="100">
        <f>VLOOKUP($E104,MIDS!$A$2:$H$17,MIDS!$G$1)</f>
        <v>0.03</v>
      </c>
      <c r="T104" s="100">
        <f>VLOOKUP($E104,MIDS!$A$2:$I$17,MIDS!$I$1)</f>
        <v>1.5733198233053598</v>
      </c>
      <c r="U104" s="586">
        <f>VLOOKUP($E104,MIDS!$A$2:$K$17,MIDS!$K$1)+0.01</f>
        <v>3.0775993905451299E-2</v>
      </c>
      <c r="V104" s="588">
        <f ca="1">(1+$U104/2)^(-($W104-$A$3)/(365.25/2))</f>
        <v>0.99466271931493511</v>
      </c>
      <c r="W104" s="54">
        <v>37351</v>
      </c>
      <c r="X104" s="589">
        <f ca="1">($S104-$N104)*$G104*$I104*$V104*$T104</f>
        <v>-1724.2899827532044</v>
      </c>
    </row>
    <row r="105" spans="1:24" x14ac:dyDescent="0.25">
      <c r="A105" s="55"/>
      <c r="B105" s="55"/>
      <c r="C105" s="55"/>
      <c r="D105" s="55"/>
      <c r="G105" s="585"/>
      <c r="H105" s="64"/>
      <c r="I105" s="64"/>
      <c r="J105" s="66"/>
      <c r="N105" s="66"/>
      <c r="O105" s="66"/>
      <c r="P105" s="66"/>
      <c r="Q105" s="66"/>
      <c r="R105" s="66"/>
      <c r="S105" s="100"/>
      <c r="T105" s="100"/>
      <c r="U105" s="586"/>
      <c r="V105" s="588"/>
      <c r="W105" s="54"/>
      <c r="X105" s="589"/>
    </row>
    <row r="106" spans="1:24" x14ac:dyDescent="0.25">
      <c r="A106" s="55"/>
      <c r="B106" s="55"/>
      <c r="C106" s="55"/>
      <c r="D106" s="55"/>
      <c r="G106" s="585"/>
      <c r="H106" s="64"/>
      <c r="I106" s="64"/>
      <c r="J106" s="6"/>
      <c r="N106" s="66"/>
      <c r="O106" s="100"/>
      <c r="P106" s="100"/>
      <c r="Q106" s="100"/>
      <c r="R106" s="100"/>
      <c r="S106" s="100"/>
      <c r="T106" s="100"/>
      <c r="X106" s="589"/>
    </row>
    <row r="107" spans="1:24" x14ac:dyDescent="0.25">
      <c r="A107" s="610" t="s">
        <v>15</v>
      </c>
      <c r="B107" s="610" t="s">
        <v>45</v>
      </c>
      <c r="C107" s="610" t="s">
        <v>17</v>
      </c>
      <c r="D107" s="610" t="s">
        <v>18</v>
      </c>
      <c r="E107" s="592">
        <v>37257</v>
      </c>
      <c r="F107" s="592">
        <v>37287</v>
      </c>
      <c r="G107" s="593">
        <f t="shared" si="9"/>
        <v>31</v>
      </c>
      <c r="H107" s="594">
        <v>3000</v>
      </c>
      <c r="I107" s="594">
        <f t="shared" si="10"/>
        <v>2843.4509637403135</v>
      </c>
      <c r="J107" s="595">
        <v>3.7850000000000001</v>
      </c>
      <c r="K107" s="32">
        <v>0</v>
      </c>
      <c r="L107" s="32">
        <v>134.85640000000001</v>
      </c>
      <c r="M107" s="31">
        <v>1467372</v>
      </c>
      <c r="N107" s="595" t="s">
        <v>104</v>
      </c>
      <c r="O107" s="595" t="s">
        <v>104</v>
      </c>
      <c r="P107" s="596">
        <f>VLOOKUP($E107,MIDS!$A$2:$H$17,MIDS!$D$1)</f>
        <v>3.6024195705517839</v>
      </c>
      <c r="Q107" s="595" t="s">
        <v>104</v>
      </c>
      <c r="R107" s="595" t="s">
        <v>104</v>
      </c>
      <c r="S107" s="595" t="s">
        <v>104</v>
      </c>
      <c r="T107" s="596">
        <f>VLOOKUP($E107,MIDS!$A$2:$I$17,MIDS!$I$1)</f>
        <v>1.57315992650169</v>
      </c>
      <c r="U107" s="597">
        <f>VLOOKUP($E107,MIDS!$A$2:$K$17,MIDS!$J$1)+0.01</f>
        <v>3.2954232758230402E-2</v>
      </c>
      <c r="V107" s="598">
        <f ca="1">(1+$U107/2)^(-($W107-$A$3)/(365.25/2))</f>
        <v>0.99955265746841604</v>
      </c>
      <c r="W107" s="592">
        <v>37292</v>
      </c>
      <c r="X107" s="599">
        <f ca="1">($P107-$J107)*$G107*$H107*$V107</f>
        <v>-16972.384071472101</v>
      </c>
    </row>
    <row r="108" spans="1:24" x14ac:dyDescent="0.25">
      <c r="A108" s="56"/>
      <c r="B108" s="56"/>
      <c r="C108" s="56"/>
      <c r="D108" s="56"/>
      <c r="E108" s="57"/>
      <c r="F108" s="57"/>
      <c r="G108" s="585"/>
      <c r="H108" s="98"/>
      <c r="I108" s="64"/>
      <c r="J108" s="99"/>
      <c r="N108" s="66"/>
      <c r="O108" s="66"/>
      <c r="P108" s="100"/>
      <c r="Q108" s="66"/>
      <c r="R108" s="66"/>
      <c r="S108" s="66"/>
      <c r="T108" s="100"/>
      <c r="U108" s="586"/>
      <c r="V108" s="588"/>
      <c r="W108" s="54"/>
      <c r="X108" s="589"/>
    </row>
    <row r="109" spans="1:24" x14ac:dyDescent="0.25">
      <c r="A109" s="56"/>
      <c r="B109" s="56"/>
      <c r="C109" s="56"/>
      <c r="D109" s="56"/>
      <c r="E109" s="57"/>
      <c r="F109" s="57"/>
      <c r="G109" s="585"/>
      <c r="H109" s="98"/>
      <c r="I109" s="98"/>
      <c r="J109" s="99"/>
      <c r="N109" s="66"/>
      <c r="O109" s="100"/>
      <c r="P109" s="100"/>
      <c r="Q109" s="100"/>
      <c r="R109" s="100"/>
      <c r="S109" s="100"/>
      <c r="T109" s="100"/>
      <c r="X109" s="589"/>
    </row>
    <row r="110" spans="1:24" x14ac:dyDescent="0.25">
      <c r="A110" s="591" t="s">
        <v>15</v>
      </c>
      <c r="B110" s="591" t="s">
        <v>16</v>
      </c>
      <c r="C110" s="591" t="s">
        <v>17</v>
      </c>
      <c r="D110" s="591" t="s">
        <v>18</v>
      </c>
      <c r="E110" s="592">
        <v>37257</v>
      </c>
      <c r="F110" s="592">
        <v>37287</v>
      </c>
      <c r="G110" s="593">
        <f t="shared" si="9"/>
        <v>31</v>
      </c>
      <c r="H110" s="594">
        <v>-3500</v>
      </c>
      <c r="I110" s="594">
        <f t="shared" si="10"/>
        <v>-3317.3594576970322</v>
      </c>
      <c r="J110" s="595">
        <v>7.6449999999999996</v>
      </c>
      <c r="K110" s="32">
        <v>0</v>
      </c>
      <c r="L110" s="32">
        <v>422956.06430000003</v>
      </c>
      <c r="M110" s="31">
        <v>1467371</v>
      </c>
      <c r="N110" s="595" t="s">
        <v>104</v>
      </c>
      <c r="O110" s="595" t="s">
        <v>104</v>
      </c>
      <c r="P110" s="596">
        <f>VLOOKUP($E110,MIDS!$A$2:$H$17,MIDS!$D$1)</f>
        <v>3.6024195705517839</v>
      </c>
      <c r="Q110" s="595" t="s">
        <v>104</v>
      </c>
      <c r="R110" s="595" t="s">
        <v>104</v>
      </c>
      <c r="S110" s="595" t="s">
        <v>104</v>
      </c>
      <c r="T110" s="596">
        <f>VLOOKUP($E110,MIDS!$A$2:$I$17,MIDS!$I$1)</f>
        <v>1.57315992650169</v>
      </c>
      <c r="U110" s="597">
        <f>VLOOKUP($E110,MIDS!$A$2:$K$17,MIDS!$J$1)+0.01</f>
        <v>3.2954232758230402E-2</v>
      </c>
      <c r="V110" s="598">
        <f ca="1">(1+$U110/2)^(-($W110-$A$3)/(365.25/2))</f>
        <v>0.99955265746841604</v>
      </c>
      <c r="W110" s="592">
        <v>37292</v>
      </c>
      <c r="X110" s="599">
        <f t="shared" ref="X110:X183" ca="1" si="12">($P110-$J110)*$G110*$H110*$V110</f>
        <v>438423.76322439802</v>
      </c>
    </row>
    <row r="111" spans="1:24" x14ac:dyDescent="0.25">
      <c r="A111" s="591"/>
      <c r="B111" s="591"/>
      <c r="C111" s="591"/>
      <c r="D111" s="591"/>
      <c r="E111" s="592">
        <v>37288</v>
      </c>
      <c r="F111" s="592">
        <v>37315</v>
      </c>
      <c r="G111" s="593">
        <f t="shared" si="9"/>
        <v>28</v>
      </c>
      <c r="H111" s="594">
        <v>-3500</v>
      </c>
      <c r="I111" s="594">
        <f t="shared" si="10"/>
        <v>-3317.3594576970322</v>
      </c>
      <c r="J111" s="595">
        <v>7.6449999999999996</v>
      </c>
      <c r="K111" s="32"/>
      <c r="L111" s="32"/>
      <c r="M111" s="31"/>
      <c r="N111" s="595" t="s">
        <v>104</v>
      </c>
      <c r="O111" s="595" t="s">
        <v>104</v>
      </c>
      <c r="P111" s="596">
        <f>VLOOKUP($E111,MIDS!$A$2:$H$17,MIDS!$D$1)</f>
        <v>3.58786018550654</v>
      </c>
      <c r="Q111" s="595" t="s">
        <v>104</v>
      </c>
      <c r="R111" s="595" t="s">
        <v>104</v>
      </c>
      <c r="S111" s="595" t="s">
        <v>104</v>
      </c>
      <c r="T111" s="596">
        <f>VLOOKUP($E111,MIDS!$A$2:$I$17,MIDS!$I$1)</f>
        <v>1.5733139716873599</v>
      </c>
      <c r="U111" s="597">
        <f>VLOOKUP($E111,MIDS!$A$2:$K$17,MIDS!$J$1)+0.01</f>
        <v>3.2315322690867697E-2</v>
      </c>
      <c r="V111" s="598">
        <f ca="1">(1+$U111/2)^(-($W111-$A$3)/(365.25/2))</f>
        <v>0.99710786714873956</v>
      </c>
      <c r="W111" s="592">
        <v>37320</v>
      </c>
      <c r="X111" s="599">
        <f t="shared" ca="1" si="12"/>
        <v>396449.790661073</v>
      </c>
    </row>
    <row r="112" spans="1:24" x14ac:dyDescent="0.25">
      <c r="A112" s="591"/>
      <c r="B112" s="591"/>
      <c r="C112" s="591"/>
      <c r="D112" s="591"/>
      <c r="E112" s="592">
        <v>37316</v>
      </c>
      <c r="F112" s="592">
        <v>37346</v>
      </c>
      <c r="G112" s="593">
        <f t="shared" si="9"/>
        <v>31</v>
      </c>
      <c r="H112" s="594">
        <v>-3500</v>
      </c>
      <c r="I112" s="594">
        <f t="shared" si="10"/>
        <v>-3317.3594576970322</v>
      </c>
      <c r="J112" s="595">
        <v>7.6449999999999996</v>
      </c>
      <c r="K112" s="32"/>
      <c r="L112" s="32"/>
      <c r="M112" s="31"/>
      <c r="N112" s="595" t="s">
        <v>104</v>
      </c>
      <c r="O112" s="595" t="s">
        <v>104</v>
      </c>
      <c r="P112" s="596">
        <f>VLOOKUP($E112,MIDS!$A$2:$H$17,MIDS!$D$1)</f>
        <v>3.5326984173450482</v>
      </c>
      <c r="Q112" s="595" t="s">
        <v>104</v>
      </c>
      <c r="R112" s="595" t="s">
        <v>104</v>
      </c>
      <c r="S112" s="595" t="s">
        <v>104</v>
      </c>
      <c r="T112" s="596">
        <f>VLOOKUP($E112,MIDS!$A$2:$I$17,MIDS!$I$1)</f>
        <v>1.5733198233053598</v>
      </c>
      <c r="U112" s="597">
        <f>VLOOKUP($E112,MIDS!$A$2:$K$17,MIDS!$J$1)+0.01</f>
        <v>3.1600630962241402E-2</v>
      </c>
      <c r="V112" s="598">
        <f ca="1">(1+$U112/2)^(-($W112-$A$3)/(365.25/2))</f>
        <v>0.99452121250029935</v>
      </c>
      <c r="W112" s="592">
        <v>37351</v>
      </c>
      <c r="X112" s="599">
        <f t="shared" ca="1" si="12"/>
        <v>443740.17044215591</v>
      </c>
    </row>
    <row r="113" spans="1:24" x14ac:dyDescent="0.25">
      <c r="A113" s="55"/>
      <c r="B113" s="55"/>
      <c r="C113" s="55"/>
      <c r="D113" s="55"/>
      <c r="G113" s="585"/>
      <c r="H113" s="64"/>
      <c r="I113" s="64"/>
      <c r="J113" s="66"/>
      <c r="N113" s="66"/>
      <c r="O113" s="66"/>
      <c r="P113" s="100"/>
      <c r="Q113" s="66"/>
      <c r="R113" s="66"/>
      <c r="S113" s="66"/>
      <c r="T113" s="100"/>
      <c r="U113" s="586"/>
      <c r="V113" s="588"/>
      <c r="W113" s="54"/>
      <c r="X113" s="589"/>
    </row>
    <row r="114" spans="1:24" x14ac:dyDescent="0.25">
      <c r="A114" s="55"/>
      <c r="B114" s="55"/>
      <c r="C114" s="55"/>
      <c r="D114" s="55"/>
      <c r="G114" s="585"/>
      <c r="H114" s="64"/>
      <c r="I114" s="64"/>
      <c r="J114" s="66"/>
      <c r="N114" s="66"/>
      <c r="O114" s="100"/>
      <c r="P114" s="100"/>
      <c r="Q114" s="100"/>
      <c r="R114" s="100"/>
      <c r="S114" s="100"/>
      <c r="T114" s="100"/>
      <c r="X114" s="589"/>
    </row>
    <row r="115" spans="1:24" x14ac:dyDescent="0.25">
      <c r="A115" s="591" t="s">
        <v>15</v>
      </c>
      <c r="B115" s="591" t="s">
        <v>19</v>
      </c>
      <c r="C115" s="591" t="s">
        <v>17</v>
      </c>
      <c r="D115" s="591" t="s">
        <v>18</v>
      </c>
      <c r="E115" s="592">
        <v>37257</v>
      </c>
      <c r="F115" s="592">
        <v>37287</v>
      </c>
      <c r="G115" s="593">
        <f t="shared" si="9"/>
        <v>31</v>
      </c>
      <c r="H115" s="594">
        <v>5000</v>
      </c>
      <c r="I115" s="594">
        <f t="shared" si="10"/>
        <v>4739.0849395671885</v>
      </c>
      <c r="J115" s="595">
        <v>7.42</v>
      </c>
      <c r="K115" s="32">
        <v>0</v>
      </c>
      <c r="L115" s="32">
        <v>633900.02859999996</v>
      </c>
      <c r="M115" s="31">
        <v>1467371</v>
      </c>
      <c r="N115" s="595" t="s">
        <v>104</v>
      </c>
      <c r="O115" s="595" t="s">
        <v>104</v>
      </c>
      <c r="P115" s="596">
        <f>VLOOKUP($E115,MIDS!$A$2:$H$17,MIDS!$D$1)</f>
        <v>3.6024195705517839</v>
      </c>
      <c r="Q115" s="595" t="s">
        <v>104</v>
      </c>
      <c r="R115" s="595" t="s">
        <v>104</v>
      </c>
      <c r="S115" s="595" t="s">
        <v>104</v>
      </c>
      <c r="T115" s="596">
        <f>VLOOKUP($E115,MIDS!$A$2:$I$17,MIDS!$I$1)</f>
        <v>1.57315992650169</v>
      </c>
      <c r="U115" s="597">
        <f>VLOOKUP($E115,MIDS!$A$2:$K$17,MIDS!$J$1)+0.01</f>
        <v>3.2954232758230402E-2</v>
      </c>
      <c r="V115" s="598">
        <f ca="1">(1+$U115/2)^(-($W115-$A$3)/(365.25/2))</f>
        <v>0.99955265746841604</v>
      </c>
      <c r="W115" s="592">
        <v>37292</v>
      </c>
      <c r="X115" s="599">
        <f t="shared" ca="1" si="12"/>
        <v>-591460.26281992905</v>
      </c>
    </row>
    <row r="116" spans="1:24" x14ac:dyDescent="0.25">
      <c r="A116" s="591"/>
      <c r="B116" s="591"/>
      <c r="C116" s="591"/>
      <c r="D116" s="591"/>
      <c r="E116" s="592">
        <v>37288</v>
      </c>
      <c r="F116" s="592">
        <v>37315</v>
      </c>
      <c r="G116" s="593">
        <f t="shared" si="9"/>
        <v>28</v>
      </c>
      <c r="H116" s="594">
        <v>5000</v>
      </c>
      <c r="I116" s="594">
        <f t="shared" si="10"/>
        <v>4739.0849395671885</v>
      </c>
      <c r="J116" s="595">
        <v>7.42</v>
      </c>
      <c r="K116" s="32"/>
      <c r="L116" s="32"/>
      <c r="M116" s="31"/>
      <c r="N116" s="595" t="s">
        <v>104</v>
      </c>
      <c r="O116" s="595" t="s">
        <v>104</v>
      </c>
      <c r="P116" s="596">
        <f>VLOOKUP($E116,MIDS!$A$2:$H$17,MIDS!$D$1)</f>
        <v>3.58786018550654</v>
      </c>
      <c r="Q116" s="595" t="s">
        <v>104</v>
      </c>
      <c r="R116" s="595" t="s">
        <v>104</v>
      </c>
      <c r="S116" s="595" t="s">
        <v>104</v>
      </c>
      <c r="T116" s="596">
        <f>VLOOKUP($E116,MIDS!$A$2:$I$17,MIDS!$I$1)</f>
        <v>1.5733139716873599</v>
      </c>
      <c r="U116" s="597">
        <f>VLOOKUP($E116,MIDS!$A$2:$K$17,MIDS!$J$1)+0.01</f>
        <v>3.2315322690867697E-2</v>
      </c>
      <c r="V116" s="598">
        <f ca="1">(1+$U116/2)^(-($W116-$A$3)/(365.25/2))</f>
        <v>0.99710786714873956</v>
      </c>
      <c r="W116" s="592">
        <v>37320</v>
      </c>
      <c r="X116" s="599">
        <f t="shared" ca="1" si="12"/>
        <v>-534947.94598634762</v>
      </c>
    </row>
    <row r="117" spans="1:24" x14ac:dyDescent="0.25">
      <c r="A117" s="591"/>
      <c r="B117" s="591"/>
      <c r="C117" s="591"/>
      <c r="D117" s="591"/>
      <c r="E117" s="592">
        <v>37316</v>
      </c>
      <c r="F117" s="592">
        <v>37346</v>
      </c>
      <c r="G117" s="593">
        <f t="shared" si="9"/>
        <v>31</v>
      </c>
      <c r="H117" s="594">
        <v>5000</v>
      </c>
      <c r="I117" s="594">
        <f t="shared" si="10"/>
        <v>4739.0849395671885</v>
      </c>
      <c r="J117" s="595">
        <v>7.42</v>
      </c>
      <c r="K117" s="32"/>
      <c r="L117" s="32"/>
      <c r="M117" s="31"/>
      <c r="N117" s="595" t="s">
        <v>104</v>
      </c>
      <c r="O117" s="595" t="s">
        <v>104</v>
      </c>
      <c r="P117" s="596">
        <f>VLOOKUP($E117,MIDS!$A$2:$H$17,MIDS!$D$1)</f>
        <v>3.5326984173450482</v>
      </c>
      <c r="Q117" s="595" t="s">
        <v>104</v>
      </c>
      <c r="R117" s="595" t="s">
        <v>104</v>
      </c>
      <c r="S117" s="595" t="s">
        <v>104</v>
      </c>
      <c r="T117" s="596">
        <f>VLOOKUP($E117,MIDS!$A$2:$I$17,MIDS!$I$1)</f>
        <v>1.5733198233053598</v>
      </c>
      <c r="U117" s="597">
        <f>VLOOKUP($E117,MIDS!$A$2:$K$17,MIDS!$J$1)+0.01</f>
        <v>3.1600630962241402E-2</v>
      </c>
      <c r="V117" s="598">
        <f ca="1">(1+$U117/2)^(-($W117-$A$3)/(365.25/2))</f>
        <v>0.99452121250029935</v>
      </c>
      <c r="W117" s="592">
        <v>37351</v>
      </c>
      <c r="X117" s="599">
        <f t="shared" ca="1" si="12"/>
        <v>-599230.60191713192</v>
      </c>
    </row>
    <row r="118" spans="1:24" x14ac:dyDescent="0.25">
      <c r="A118" s="55"/>
      <c r="B118" s="55"/>
      <c r="C118" s="55"/>
      <c r="D118" s="55"/>
      <c r="G118" s="585"/>
      <c r="H118" s="64"/>
      <c r="I118" s="64"/>
      <c r="J118" s="66"/>
      <c r="N118" s="66"/>
      <c r="O118" s="66"/>
      <c r="P118" s="100"/>
      <c r="Q118" s="66"/>
      <c r="R118" s="66"/>
      <c r="S118" s="66"/>
      <c r="T118" s="100"/>
      <c r="U118" s="586"/>
      <c r="V118" s="588"/>
      <c r="W118" s="54"/>
      <c r="X118" s="589"/>
    </row>
    <row r="119" spans="1:24" x14ac:dyDescent="0.25">
      <c r="A119" s="55"/>
      <c r="B119" s="55"/>
      <c r="C119" s="55"/>
      <c r="D119" s="55"/>
      <c r="G119" s="585"/>
      <c r="H119" s="64"/>
      <c r="I119" s="64"/>
      <c r="J119" s="66"/>
      <c r="N119" s="66"/>
      <c r="O119" s="100"/>
      <c r="P119" s="100"/>
      <c r="Q119" s="100"/>
      <c r="R119" s="100"/>
      <c r="S119" s="100"/>
      <c r="T119" s="100"/>
      <c r="X119" s="589"/>
    </row>
    <row r="120" spans="1:24" x14ac:dyDescent="0.25">
      <c r="A120" s="591" t="s">
        <v>15</v>
      </c>
      <c r="B120" s="591" t="s">
        <v>20</v>
      </c>
      <c r="C120" s="591" t="s">
        <v>17</v>
      </c>
      <c r="D120" s="591" t="s">
        <v>18</v>
      </c>
      <c r="E120" s="592">
        <v>37257</v>
      </c>
      <c r="F120" s="592">
        <v>37287</v>
      </c>
      <c r="G120" s="593">
        <f t="shared" si="9"/>
        <v>31</v>
      </c>
      <c r="H120" s="594">
        <v>4200</v>
      </c>
      <c r="I120" s="594">
        <f t="shared" si="10"/>
        <v>3980.8313492364387</v>
      </c>
      <c r="J120" s="595">
        <v>7.17</v>
      </c>
      <c r="K120" s="32">
        <v>0</v>
      </c>
      <c r="L120" s="32">
        <v>524090.5662</v>
      </c>
      <c r="M120" s="31">
        <v>1467371</v>
      </c>
      <c r="N120" s="595" t="s">
        <v>104</v>
      </c>
      <c r="O120" s="595" t="s">
        <v>104</v>
      </c>
      <c r="P120" s="596">
        <f>VLOOKUP($E120,MIDS!$A$2:$H$17,MIDS!$D$1)</f>
        <v>3.6024195705517839</v>
      </c>
      <c r="Q120" s="595" t="s">
        <v>104</v>
      </c>
      <c r="R120" s="595" t="s">
        <v>104</v>
      </c>
      <c r="S120" s="595" t="s">
        <v>104</v>
      </c>
      <c r="T120" s="596">
        <f>VLOOKUP($E120,MIDS!$A$2:$I$17,MIDS!$I$1)</f>
        <v>1.57315992650169</v>
      </c>
      <c r="U120" s="597">
        <f>VLOOKUP($E120,MIDS!$A$2:$K$17,MIDS!$J$1)+0.01</f>
        <v>3.2954232758230402E-2</v>
      </c>
      <c r="V120" s="598">
        <f ca="1">(1+$U120/2)^(-($W120-$A$3)/(365.25/2))</f>
        <v>0.99955265746841604</v>
      </c>
      <c r="W120" s="592">
        <v>37292</v>
      </c>
      <c r="X120" s="599">
        <f t="shared" ca="1" si="12"/>
        <v>-464291.18176814349</v>
      </c>
    </row>
    <row r="121" spans="1:24" x14ac:dyDescent="0.25">
      <c r="A121" s="591"/>
      <c r="B121" s="591"/>
      <c r="C121" s="591"/>
      <c r="D121" s="591"/>
      <c r="E121" s="592">
        <v>37288</v>
      </c>
      <c r="F121" s="592">
        <v>37315</v>
      </c>
      <c r="G121" s="593">
        <f t="shared" si="9"/>
        <v>28</v>
      </c>
      <c r="H121" s="594">
        <v>4200</v>
      </c>
      <c r="I121" s="594">
        <f t="shared" si="10"/>
        <v>3980.8313492364387</v>
      </c>
      <c r="J121" s="595">
        <v>7.17</v>
      </c>
      <c r="K121" s="32"/>
      <c r="L121" s="32"/>
      <c r="M121" s="31"/>
      <c r="N121" s="595" t="s">
        <v>104</v>
      </c>
      <c r="O121" s="595" t="s">
        <v>104</v>
      </c>
      <c r="P121" s="596">
        <f>VLOOKUP($E121,MIDS!$A$2:$H$17,MIDS!$D$1)</f>
        <v>3.58786018550654</v>
      </c>
      <c r="Q121" s="595" t="s">
        <v>104</v>
      </c>
      <c r="R121" s="595" t="s">
        <v>104</v>
      </c>
      <c r="S121" s="595" t="s">
        <v>104</v>
      </c>
      <c r="T121" s="596">
        <f>VLOOKUP($E121,MIDS!$A$2:$I$17,MIDS!$I$1)</f>
        <v>1.5733139716873599</v>
      </c>
      <c r="U121" s="597">
        <f>VLOOKUP($E121,MIDS!$A$2:$K$17,MIDS!$J$1)+0.01</f>
        <v>3.2315322690867697E-2</v>
      </c>
      <c r="V121" s="598">
        <f ca="1">(1+$U121/2)^(-($W121-$A$3)/(365.25/2))</f>
        <v>0.99710786714873956</v>
      </c>
      <c r="W121" s="592">
        <v>37320</v>
      </c>
      <c r="X121" s="599">
        <f t="shared" ca="1" si="12"/>
        <v>-420041.30333435908</v>
      </c>
    </row>
    <row r="122" spans="1:24" x14ac:dyDescent="0.25">
      <c r="A122" s="591"/>
      <c r="B122" s="591"/>
      <c r="C122" s="591"/>
      <c r="D122" s="591"/>
      <c r="E122" s="592">
        <v>37316</v>
      </c>
      <c r="F122" s="592">
        <v>37346</v>
      </c>
      <c r="G122" s="593">
        <f t="shared" si="9"/>
        <v>31</v>
      </c>
      <c r="H122" s="594">
        <v>4200</v>
      </c>
      <c r="I122" s="594">
        <f t="shared" si="10"/>
        <v>3980.8313492364387</v>
      </c>
      <c r="J122" s="595">
        <v>7.17</v>
      </c>
      <c r="K122" s="32"/>
      <c r="L122" s="32"/>
      <c r="M122" s="31"/>
      <c r="N122" s="595" t="s">
        <v>104</v>
      </c>
      <c r="O122" s="595" t="s">
        <v>104</v>
      </c>
      <c r="P122" s="596">
        <f>VLOOKUP($E122,MIDS!$A$2:$H$17,MIDS!$D$1)</f>
        <v>3.5326984173450482</v>
      </c>
      <c r="Q122" s="595" t="s">
        <v>104</v>
      </c>
      <c r="R122" s="595" t="s">
        <v>104</v>
      </c>
      <c r="S122" s="595" t="s">
        <v>104</v>
      </c>
      <c r="T122" s="596">
        <f>VLOOKUP($E122,MIDS!$A$2:$I$17,MIDS!$I$1)</f>
        <v>1.5733198233053598</v>
      </c>
      <c r="U122" s="597">
        <f>VLOOKUP($E122,MIDS!$A$2:$K$17,MIDS!$J$1)+0.01</f>
        <v>3.1600630962241402E-2</v>
      </c>
      <c r="V122" s="598">
        <f ca="1">(1+$U122/2)^(-($W122-$A$3)/(365.25/2))</f>
        <v>0.99452121250029935</v>
      </c>
      <c r="W122" s="592">
        <v>37351</v>
      </c>
      <c r="X122" s="599">
        <f t="shared" ca="1" si="12"/>
        <v>-470982.04014350608</v>
      </c>
    </row>
    <row r="123" spans="1:24" x14ac:dyDescent="0.25">
      <c r="A123" s="55"/>
      <c r="B123" s="55"/>
      <c r="C123" s="55"/>
      <c r="D123" s="55"/>
      <c r="G123" s="585"/>
      <c r="H123" s="64"/>
      <c r="I123" s="64"/>
      <c r="J123" s="66"/>
      <c r="N123" s="66"/>
      <c r="O123" s="66"/>
      <c r="P123" s="100"/>
      <c r="Q123" s="66"/>
      <c r="R123" s="66"/>
      <c r="S123" s="66"/>
      <c r="T123" s="100"/>
      <c r="U123" s="586"/>
      <c r="V123" s="588"/>
      <c r="W123" s="54"/>
      <c r="X123" s="589"/>
    </row>
    <row r="124" spans="1:24" x14ac:dyDescent="0.25">
      <c r="A124" s="55"/>
      <c r="B124" s="55"/>
      <c r="C124" s="55"/>
      <c r="D124" s="55"/>
      <c r="G124" s="585"/>
      <c r="H124" s="64"/>
      <c r="I124" s="64"/>
      <c r="J124" s="66"/>
      <c r="N124" s="66"/>
      <c r="O124" s="100"/>
      <c r="P124" s="100"/>
      <c r="Q124" s="100"/>
      <c r="R124" s="100"/>
      <c r="S124" s="100"/>
      <c r="T124" s="100"/>
      <c r="X124" s="589"/>
    </row>
    <row r="125" spans="1:24" x14ac:dyDescent="0.25">
      <c r="A125" s="591" t="s">
        <v>15</v>
      </c>
      <c r="B125" s="591" t="s">
        <v>21</v>
      </c>
      <c r="C125" s="591" t="s">
        <v>17</v>
      </c>
      <c r="D125" s="591" t="s">
        <v>18</v>
      </c>
      <c r="E125" s="592">
        <v>37257</v>
      </c>
      <c r="F125" s="592">
        <v>37287</v>
      </c>
      <c r="G125" s="593">
        <f t="shared" si="9"/>
        <v>31</v>
      </c>
      <c r="H125" s="594">
        <v>3500</v>
      </c>
      <c r="I125" s="594">
        <f t="shared" si="10"/>
        <v>3317.3594576970322</v>
      </c>
      <c r="J125" s="595">
        <v>7.02</v>
      </c>
      <c r="K125" s="32">
        <v>0</v>
      </c>
      <c r="L125" s="32">
        <v>843740.11300000001</v>
      </c>
      <c r="M125" s="31">
        <v>1467371</v>
      </c>
      <c r="N125" s="595" t="s">
        <v>104</v>
      </c>
      <c r="O125" s="595" t="s">
        <v>104</v>
      </c>
      <c r="P125" s="596">
        <f>VLOOKUP($E125,MIDS!$A$2:$H$17,MIDS!$D$1)</f>
        <v>3.6024195705517839</v>
      </c>
      <c r="Q125" s="595" t="s">
        <v>104</v>
      </c>
      <c r="R125" s="595" t="s">
        <v>104</v>
      </c>
      <c r="S125" s="595" t="s">
        <v>104</v>
      </c>
      <c r="T125" s="596">
        <f>VLOOKUP($E125,MIDS!$A$2:$I$17,MIDS!$I$1)</f>
        <v>1.57315992650169</v>
      </c>
      <c r="U125" s="597">
        <f>VLOOKUP($E125,MIDS!$A$2:$K$17,MIDS!$J$1)+0.01</f>
        <v>3.2954232758230402E-2</v>
      </c>
      <c r="V125" s="598">
        <f ca="1">(1+$U125/2)^(-($W125-$A$3)/(365.25/2))</f>
        <v>0.99955265746841604</v>
      </c>
      <c r="W125" s="592">
        <v>37292</v>
      </c>
      <c r="X125" s="599">
        <f t="shared" ca="1" si="12"/>
        <v>-370641.59863982105</v>
      </c>
    </row>
    <row r="126" spans="1:24" x14ac:dyDescent="0.25">
      <c r="A126" s="591"/>
      <c r="B126" s="591"/>
      <c r="C126" s="591"/>
      <c r="D126" s="591"/>
      <c r="E126" s="592">
        <v>37288</v>
      </c>
      <c r="F126" s="592">
        <v>37315</v>
      </c>
      <c r="G126" s="593">
        <f t="shared" si="9"/>
        <v>28</v>
      </c>
      <c r="H126" s="594">
        <v>3500</v>
      </c>
      <c r="I126" s="594">
        <f t="shared" si="10"/>
        <v>3317.3594576970322</v>
      </c>
      <c r="J126" s="595">
        <v>7.02</v>
      </c>
      <c r="K126" s="32"/>
      <c r="L126" s="32"/>
      <c r="M126" s="31"/>
      <c r="N126" s="595" t="s">
        <v>104</v>
      </c>
      <c r="O126" s="595" t="s">
        <v>104</v>
      </c>
      <c r="P126" s="596">
        <f>VLOOKUP($E126,MIDS!$A$2:$H$17,MIDS!$D$1)</f>
        <v>3.58786018550654</v>
      </c>
      <c r="Q126" s="595" t="s">
        <v>104</v>
      </c>
      <c r="R126" s="595" t="s">
        <v>104</v>
      </c>
      <c r="S126" s="595" t="s">
        <v>104</v>
      </c>
      <c r="T126" s="596">
        <f>VLOOKUP($E126,MIDS!$A$2:$I$17,MIDS!$I$1)</f>
        <v>1.5733139716873599</v>
      </c>
      <c r="U126" s="597">
        <f>VLOOKUP($E126,MIDS!$A$2:$K$17,MIDS!$J$1)+0.01</f>
        <v>3.2315322690867697E-2</v>
      </c>
      <c r="V126" s="598">
        <f ca="1">(1+$U126/2)^(-($W126-$A$3)/(365.25/2))</f>
        <v>0.99710786714873956</v>
      </c>
      <c r="W126" s="592">
        <v>37320</v>
      </c>
      <c r="X126" s="599">
        <f t="shared" ca="1" si="12"/>
        <v>-335376.93379821273</v>
      </c>
    </row>
    <row r="127" spans="1:24" x14ac:dyDescent="0.25">
      <c r="A127" s="591"/>
      <c r="B127" s="591"/>
      <c r="C127" s="591"/>
      <c r="D127" s="591"/>
      <c r="E127" s="592">
        <v>37316</v>
      </c>
      <c r="F127" s="592">
        <v>37346</v>
      </c>
      <c r="G127" s="593">
        <f t="shared" si="9"/>
        <v>31</v>
      </c>
      <c r="H127" s="594">
        <v>3500</v>
      </c>
      <c r="I127" s="594">
        <f t="shared" si="10"/>
        <v>3317.3594576970322</v>
      </c>
      <c r="J127" s="595">
        <v>7.02</v>
      </c>
      <c r="K127" s="32"/>
      <c r="L127" s="32"/>
      <c r="M127" s="31"/>
      <c r="N127" s="595" t="s">
        <v>104</v>
      </c>
      <c r="O127" s="595" t="s">
        <v>104</v>
      </c>
      <c r="P127" s="596">
        <f>VLOOKUP($E127,MIDS!$A$2:$H$17,MIDS!$D$1)</f>
        <v>3.5326984173450482</v>
      </c>
      <c r="Q127" s="595" t="s">
        <v>104</v>
      </c>
      <c r="R127" s="595" t="s">
        <v>104</v>
      </c>
      <c r="S127" s="595" t="s">
        <v>104</v>
      </c>
      <c r="T127" s="596">
        <f>VLOOKUP($E127,MIDS!$A$2:$I$17,MIDS!$I$1)</f>
        <v>1.5733198233053598</v>
      </c>
      <c r="U127" s="597">
        <f>VLOOKUP($E127,MIDS!$A$2:$K$17,MIDS!$J$1)+0.01</f>
        <v>3.1600630962241402E-2</v>
      </c>
      <c r="V127" s="598">
        <f ca="1">(1+$U127/2)^(-($W127-$A$3)/(365.25/2))</f>
        <v>0.99452121250029935</v>
      </c>
      <c r="W127" s="592">
        <v>37351</v>
      </c>
      <c r="X127" s="599">
        <f t="shared" ca="1" si="12"/>
        <v>-376299.20071947936</v>
      </c>
    </row>
    <row r="128" spans="1:24" x14ac:dyDescent="0.25">
      <c r="A128" s="55"/>
      <c r="B128" s="55"/>
      <c r="C128" s="55"/>
      <c r="D128" s="55"/>
      <c r="G128" s="585"/>
      <c r="H128" s="64"/>
      <c r="I128" s="64"/>
      <c r="J128" s="66"/>
      <c r="N128" s="66"/>
      <c r="O128" s="100"/>
      <c r="P128" s="100"/>
      <c r="Q128" s="100"/>
      <c r="R128" s="100"/>
      <c r="S128" s="100"/>
      <c r="T128" s="100"/>
      <c r="X128" s="589"/>
    </row>
    <row r="129" spans="1:24" x14ac:dyDescent="0.25">
      <c r="A129" s="55"/>
      <c r="B129" s="55"/>
      <c r="C129" s="55"/>
      <c r="D129" s="55"/>
      <c r="G129" s="585"/>
      <c r="H129" s="64"/>
      <c r="I129" s="64"/>
      <c r="J129" s="66"/>
      <c r="N129" s="66"/>
      <c r="O129" s="100"/>
      <c r="P129" s="100"/>
      <c r="Q129" s="100"/>
      <c r="R129" s="100"/>
      <c r="S129" s="100"/>
      <c r="T129" s="100"/>
      <c r="X129" s="589"/>
    </row>
    <row r="130" spans="1:24" x14ac:dyDescent="0.25">
      <c r="A130" s="591" t="s">
        <v>15</v>
      </c>
      <c r="B130" s="591" t="s">
        <v>34</v>
      </c>
      <c r="C130" s="591" t="s">
        <v>17</v>
      </c>
      <c r="D130" s="591" t="s">
        <v>18</v>
      </c>
      <c r="E130" s="592">
        <v>37257</v>
      </c>
      <c r="F130" s="592">
        <v>37287</v>
      </c>
      <c r="G130" s="593">
        <f t="shared" si="9"/>
        <v>31</v>
      </c>
      <c r="H130" s="594">
        <v>-2500</v>
      </c>
      <c r="I130" s="594">
        <f t="shared" si="10"/>
        <v>-2369.5424697835942</v>
      </c>
      <c r="J130" s="595">
        <v>4.8049999999999997</v>
      </c>
      <c r="K130" s="32">
        <v>0</v>
      </c>
      <c r="L130" s="32">
        <v>-57051.428400000004</v>
      </c>
      <c r="M130" s="31">
        <v>1467371</v>
      </c>
      <c r="N130" s="595" t="s">
        <v>104</v>
      </c>
      <c r="O130" s="595" t="s">
        <v>104</v>
      </c>
      <c r="P130" s="596">
        <f>VLOOKUP($E130,MIDS!$A$2:$H$17,MIDS!$D$1)</f>
        <v>3.6024195705517839</v>
      </c>
      <c r="Q130" s="595" t="s">
        <v>104</v>
      </c>
      <c r="R130" s="595" t="s">
        <v>104</v>
      </c>
      <c r="S130" s="595" t="s">
        <v>104</v>
      </c>
      <c r="T130" s="596">
        <f>VLOOKUP($E130,MIDS!$A$2:$I$17,MIDS!$I$1)</f>
        <v>1.57315992650169</v>
      </c>
      <c r="U130" s="597">
        <f>VLOOKUP($E130,MIDS!$A$2:$K$17,MIDS!$J$1)+0.01</f>
        <v>3.2954232758230402E-2</v>
      </c>
      <c r="V130" s="598">
        <f ca="1">(1+$U130/2)^(-($W130-$A$3)/(365.25/2))</f>
        <v>0.99955265746841604</v>
      </c>
      <c r="W130" s="592">
        <v>37292</v>
      </c>
      <c r="X130" s="599">
        <f t="shared" ca="1" si="12"/>
        <v>93158.290965771652</v>
      </c>
    </row>
    <row r="131" spans="1:24" x14ac:dyDescent="0.25">
      <c r="A131" s="591"/>
      <c r="B131" s="591"/>
      <c r="C131" s="591"/>
      <c r="D131" s="591"/>
      <c r="E131" s="592">
        <v>37288</v>
      </c>
      <c r="F131" s="592">
        <v>37315</v>
      </c>
      <c r="G131" s="593">
        <f t="shared" si="9"/>
        <v>28</v>
      </c>
      <c r="H131" s="594">
        <v>-2500</v>
      </c>
      <c r="I131" s="594">
        <f t="shared" si="10"/>
        <v>-2369.5424697835942</v>
      </c>
      <c r="J131" s="595">
        <v>4.8049999999999997</v>
      </c>
      <c r="K131" s="32"/>
      <c r="L131" s="32"/>
      <c r="M131" s="31"/>
      <c r="N131" s="595" t="s">
        <v>104</v>
      </c>
      <c r="O131" s="595" t="s">
        <v>104</v>
      </c>
      <c r="P131" s="596">
        <f>VLOOKUP($E131,MIDS!$A$2:$H$17,MIDS!$D$1)</f>
        <v>3.58786018550654</v>
      </c>
      <c r="Q131" s="595" t="s">
        <v>104</v>
      </c>
      <c r="R131" s="595" t="s">
        <v>104</v>
      </c>
      <c r="S131" s="595" t="s">
        <v>104</v>
      </c>
      <c r="T131" s="596">
        <f>VLOOKUP($E131,MIDS!$A$2:$I$17,MIDS!$I$1)</f>
        <v>1.5733139716873599</v>
      </c>
      <c r="U131" s="597">
        <f>VLOOKUP($E131,MIDS!$A$2:$K$17,MIDS!$J$1)+0.01</f>
        <v>3.2315322690867697E-2</v>
      </c>
      <c r="V131" s="598">
        <f ca="1">(1+$U131/2)^(-($W131-$A$3)/(365.25/2))</f>
        <v>0.99710786714873956</v>
      </c>
      <c r="W131" s="592">
        <v>37320</v>
      </c>
      <c r="X131" s="599">
        <f t="shared" ca="1" si="12"/>
        <v>84953.377911597025</v>
      </c>
    </row>
    <row r="132" spans="1:24" x14ac:dyDescent="0.25">
      <c r="A132" s="591"/>
      <c r="B132" s="591"/>
      <c r="C132" s="591"/>
      <c r="D132" s="591"/>
      <c r="E132" s="592">
        <v>37316</v>
      </c>
      <c r="F132" s="592">
        <v>37346</v>
      </c>
      <c r="G132" s="593">
        <f t="shared" si="9"/>
        <v>31</v>
      </c>
      <c r="H132" s="594">
        <v>-2500</v>
      </c>
      <c r="I132" s="594">
        <f t="shared" si="10"/>
        <v>-2369.5424697835942</v>
      </c>
      <c r="J132" s="595">
        <v>4.8049999999999997</v>
      </c>
      <c r="K132" s="32"/>
      <c r="L132" s="32"/>
      <c r="M132" s="31"/>
      <c r="N132" s="595" t="s">
        <v>104</v>
      </c>
      <c r="O132" s="595" t="s">
        <v>104</v>
      </c>
      <c r="P132" s="596">
        <f>VLOOKUP($E132,MIDS!$A$2:$H$17,MIDS!$D$1)</f>
        <v>3.5326984173450482</v>
      </c>
      <c r="Q132" s="595" t="s">
        <v>104</v>
      </c>
      <c r="R132" s="595" t="s">
        <v>104</v>
      </c>
      <c r="S132" s="595" t="s">
        <v>104</v>
      </c>
      <c r="T132" s="596">
        <f>VLOOKUP($E132,MIDS!$A$2:$I$17,MIDS!$I$1)</f>
        <v>1.5733198233053598</v>
      </c>
      <c r="U132" s="597">
        <f>VLOOKUP($E132,MIDS!$A$2:$K$17,MIDS!$J$1)+0.01</f>
        <v>3.1600630962241402E-2</v>
      </c>
      <c r="V132" s="598">
        <f ca="1">(1+$U132/2)^(-($W132-$A$3)/(365.25/2))</f>
        <v>0.99452121250029935</v>
      </c>
      <c r="W132" s="592">
        <v>37351</v>
      </c>
      <c r="X132" s="599">
        <f t="shared" ca="1" si="12"/>
        <v>98063.145730224045</v>
      </c>
    </row>
    <row r="133" spans="1:24" x14ac:dyDescent="0.25">
      <c r="A133" s="55"/>
      <c r="B133" s="55"/>
      <c r="C133" s="55"/>
      <c r="D133" s="55"/>
      <c r="G133" s="585"/>
      <c r="H133" s="64"/>
      <c r="I133" s="64"/>
      <c r="J133" s="66"/>
      <c r="N133" s="66"/>
      <c r="O133" s="66"/>
      <c r="P133" s="100"/>
      <c r="Q133" s="66"/>
      <c r="R133" s="66"/>
      <c r="S133" s="66"/>
      <c r="T133" s="100"/>
      <c r="U133" s="586"/>
      <c r="V133" s="588"/>
      <c r="W133" s="54"/>
      <c r="X133" s="589"/>
    </row>
    <row r="134" spans="1:24" x14ac:dyDescent="0.25">
      <c r="A134" s="55"/>
      <c r="B134" s="55"/>
      <c r="C134" s="55"/>
      <c r="D134" s="55"/>
      <c r="G134" s="585"/>
      <c r="H134" s="64"/>
      <c r="I134" s="64"/>
      <c r="J134" s="66"/>
      <c r="N134" s="66"/>
      <c r="O134" s="100"/>
      <c r="P134" s="100"/>
      <c r="Q134" s="100"/>
      <c r="R134" s="100"/>
      <c r="S134" s="100"/>
      <c r="T134" s="100"/>
      <c r="X134" s="589"/>
    </row>
    <row r="135" spans="1:24" x14ac:dyDescent="0.25">
      <c r="A135" s="610" t="s">
        <v>15</v>
      </c>
      <c r="B135" s="610" t="s">
        <v>46</v>
      </c>
      <c r="C135" s="610" t="s">
        <v>17</v>
      </c>
      <c r="D135" s="610" t="s">
        <v>18</v>
      </c>
      <c r="E135" s="592">
        <v>37257</v>
      </c>
      <c r="F135" s="592">
        <v>37287</v>
      </c>
      <c r="G135" s="593">
        <f t="shared" si="9"/>
        <v>31</v>
      </c>
      <c r="H135" s="594">
        <v>5000</v>
      </c>
      <c r="I135" s="594">
        <f t="shared" si="10"/>
        <v>4739.0849395671885</v>
      </c>
      <c r="J135" s="595">
        <v>4.6550000000000002</v>
      </c>
      <c r="K135" s="32">
        <v>0</v>
      </c>
      <c r="L135" s="32">
        <v>-192.65190000000001</v>
      </c>
      <c r="M135" s="31">
        <v>1467372</v>
      </c>
      <c r="N135" s="595" t="s">
        <v>104</v>
      </c>
      <c r="O135" s="595" t="s">
        <v>104</v>
      </c>
      <c r="P135" s="596">
        <f>VLOOKUP($E135,MIDS!$A$2:$H$17,MIDS!$D$1)</f>
        <v>3.6024195705517839</v>
      </c>
      <c r="Q135" s="595" t="s">
        <v>104</v>
      </c>
      <c r="R135" s="595" t="s">
        <v>104</v>
      </c>
      <c r="S135" s="595" t="s">
        <v>104</v>
      </c>
      <c r="T135" s="596">
        <f>VLOOKUP($E135,MIDS!$A$2:$I$17,MIDS!$I$1)</f>
        <v>1.57315992650169</v>
      </c>
      <c r="U135" s="597">
        <f>VLOOKUP($E135,MIDS!$A$2:$K$17,MIDS!$J$1)+0.01</f>
        <v>3.2954232758230402E-2</v>
      </c>
      <c r="V135" s="598">
        <f ca="1">(1+$U135/2)^(-($W135-$A$3)/(365.25/2))</f>
        <v>0.99955265746841604</v>
      </c>
      <c r="W135" s="592">
        <v>37292</v>
      </c>
      <c r="X135" s="599">
        <f t="shared" ca="1" si="12"/>
        <v>-163076.98264540275</v>
      </c>
    </row>
    <row r="136" spans="1:24" x14ac:dyDescent="0.25">
      <c r="A136" s="610"/>
      <c r="B136" s="610"/>
      <c r="C136" s="610"/>
      <c r="D136" s="610"/>
      <c r="E136" s="592">
        <v>37288</v>
      </c>
      <c r="F136" s="592">
        <v>37315</v>
      </c>
      <c r="G136" s="593">
        <f t="shared" si="9"/>
        <v>28</v>
      </c>
      <c r="H136" s="594">
        <v>5000</v>
      </c>
      <c r="I136" s="594">
        <f t="shared" si="10"/>
        <v>4739.0849395671885</v>
      </c>
      <c r="J136" s="595">
        <v>4.6550000000000002</v>
      </c>
      <c r="K136" s="32"/>
      <c r="L136" s="32"/>
      <c r="M136" s="31"/>
      <c r="N136" s="595" t="s">
        <v>104</v>
      </c>
      <c r="O136" s="595" t="s">
        <v>104</v>
      </c>
      <c r="P136" s="596">
        <f>VLOOKUP($E136,MIDS!$A$2:$H$17,MIDS!$D$1)</f>
        <v>3.58786018550654</v>
      </c>
      <c r="Q136" s="595" t="s">
        <v>104</v>
      </c>
      <c r="R136" s="595" t="s">
        <v>104</v>
      </c>
      <c r="S136" s="595" t="s">
        <v>104</v>
      </c>
      <c r="T136" s="596">
        <f>VLOOKUP($E136,MIDS!$A$2:$I$17,MIDS!$I$1)</f>
        <v>1.5733139716873599</v>
      </c>
      <c r="U136" s="597">
        <f>VLOOKUP($E136,MIDS!$A$2:$K$17,MIDS!$J$1)+0.01</f>
        <v>3.2315322690867697E-2</v>
      </c>
      <c r="V136" s="598">
        <f ca="1">(1+$U136/2)^(-($W136-$A$3)/(365.25/2))</f>
        <v>0.99710786714873956</v>
      </c>
      <c r="W136" s="592">
        <v>37320</v>
      </c>
      <c r="X136" s="599">
        <f t="shared" ca="1" si="12"/>
        <v>-148967.49061307061</v>
      </c>
    </row>
    <row r="137" spans="1:24" x14ac:dyDescent="0.25">
      <c r="A137" s="610"/>
      <c r="B137" s="610"/>
      <c r="C137" s="610"/>
      <c r="D137" s="610"/>
      <c r="E137" s="592">
        <v>37316</v>
      </c>
      <c r="F137" s="592">
        <v>37346</v>
      </c>
      <c r="G137" s="593">
        <f t="shared" si="9"/>
        <v>31</v>
      </c>
      <c r="H137" s="594">
        <v>5000</v>
      </c>
      <c r="I137" s="594">
        <f t="shared" si="10"/>
        <v>4739.0849395671885</v>
      </c>
      <c r="J137" s="595">
        <v>4.6550000000000002</v>
      </c>
      <c r="K137" s="32"/>
      <c r="L137" s="32"/>
      <c r="M137" s="31"/>
      <c r="N137" s="595" t="s">
        <v>104</v>
      </c>
      <c r="O137" s="595" t="s">
        <v>104</v>
      </c>
      <c r="P137" s="596">
        <f>VLOOKUP($E137,MIDS!$A$2:$H$17,MIDS!$D$1)</f>
        <v>3.5326984173450482</v>
      </c>
      <c r="Q137" s="595" t="s">
        <v>104</v>
      </c>
      <c r="R137" s="595" t="s">
        <v>104</v>
      </c>
      <c r="S137" s="595" t="s">
        <v>104</v>
      </c>
      <c r="T137" s="596">
        <f>VLOOKUP($E137,MIDS!$A$2:$I$17,MIDS!$I$1)</f>
        <v>1.5733198233053598</v>
      </c>
      <c r="U137" s="597">
        <f>VLOOKUP($E137,MIDS!$A$2:$K$17,MIDS!$J$1)+0.01</f>
        <v>3.1600630962241402E-2</v>
      </c>
      <c r="V137" s="598">
        <f ca="1">(1+$U137/2)^(-($W137-$A$3)/(365.25/2))</f>
        <v>0.99452121250029935</v>
      </c>
      <c r="W137" s="592">
        <v>37351</v>
      </c>
      <c r="X137" s="599">
        <f t="shared" ca="1" si="12"/>
        <v>-173003.67326981621</v>
      </c>
    </row>
    <row r="138" spans="1:24" x14ac:dyDescent="0.25">
      <c r="G138" s="585"/>
      <c r="H138" s="64"/>
      <c r="I138" s="64"/>
      <c r="J138" s="66"/>
      <c r="N138" s="66"/>
      <c r="O138" s="100"/>
      <c r="P138" s="100"/>
      <c r="Q138" s="100"/>
      <c r="R138" s="100"/>
      <c r="S138" s="100"/>
      <c r="T138" s="100"/>
      <c r="X138" s="589"/>
    </row>
    <row r="139" spans="1:24" x14ac:dyDescent="0.25">
      <c r="G139" s="585"/>
      <c r="H139" s="64"/>
      <c r="I139" s="64"/>
      <c r="J139" s="66"/>
      <c r="N139" s="66"/>
      <c r="O139" s="100"/>
      <c r="P139" s="100"/>
      <c r="Q139" s="100"/>
      <c r="R139" s="100"/>
      <c r="S139" s="100"/>
      <c r="T139" s="100"/>
      <c r="X139" s="589"/>
    </row>
    <row r="140" spans="1:24" x14ac:dyDescent="0.25">
      <c r="A140" s="591" t="s">
        <v>15</v>
      </c>
      <c r="B140" s="591" t="s">
        <v>37</v>
      </c>
      <c r="C140" s="591" t="s">
        <v>17</v>
      </c>
      <c r="D140" s="591" t="s">
        <v>18</v>
      </c>
      <c r="E140" s="592">
        <v>37257</v>
      </c>
      <c r="F140" s="592">
        <v>37287</v>
      </c>
      <c r="G140" s="593">
        <f t="shared" si="9"/>
        <v>31</v>
      </c>
      <c r="H140" s="594">
        <v>5000</v>
      </c>
      <c r="I140" s="594">
        <f t="shared" si="10"/>
        <v>4739.0849395671885</v>
      </c>
      <c r="J140" s="595">
        <v>3.44</v>
      </c>
      <c r="K140" s="32">
        <v>0</v>
      </c>
      <c r="L140" s="32">
        <v>-115.5912</v>
      </c>
      <c r="M140" s="31">
        <v>1467372</v>
      </c>
      <c r="N140" s="595" t="s">
        <v>104</v>
      </c>
      <c r="O140" s="595" t="s">
        <v>104</v>
      </c>
      <c r="P140" s="596">
        <f>VLOOKUP($E140,MIDS!$A$2:$H$17,MIDS!$D$1)</f>
        <v>3.6024195705517839</v>
      </c>
      <c r="Q140" s="595" t="s">
        <v>104</v>
      </c>
      <c r="R140" s="595" t="s">
        <v>104</v>
      </c>
      <c r="S140" s="595" t="s">
        <v>104</v>
      </c>
      <c r="T140" s="596">
        <f>VLOOKUP($E140,MIDS!$A$2:$I$17,MIDS!$I$1)</f>
        <v>1.57315992650169</v>
      </c>
      <c r="U140" s="597">
        <f>VLOOKUP($E140,MIDS!$A$2:$K$17,MIDS!$J$1)+0.01</f>
        <v>3.2954232758230402E-2</v>
      </c>
      <c r="V140" s="598">
        <f t="shared" ref="V140:V149" ca="1" si="13">(1+$U140/2)^(-($W140-$A$3)/(365.25/2))</f>
        <v>0.99955265746841604</v>
      </c>
      <c r="W140" s="592">
        <v>37292</v>
      </c>
      <c r="X140" s="599">
        <f t="shared" ca="1" si="12"/>
        <v>25163.771572336747</v>
      </c>
    </row>
    <row r="141" spans="1:24" x14ac:dyDescent="0.25">
      <c r="A141" s="591"/>
      <c r="B141" s="591"/>
      <c r="C141" s="591"/>
      <c r="D141" s="591"/>
      <c r="E141" s="592">
        <v>37288</v>
      </c>
      <c r="F141" s="592">
        <v>37315</v>
      </c>
      <c r="G141" s="593">
        <f t="shared" si="9"/>
        <v>28</v>
      </c>
      <c r="H141" s="594">
        <v>5000</v>
      </c>
      <c r="I141" s="594">
        <f t="shared" si="10"/>
        <v>4739.0849395671885</v>
      </c>
      <c r="J141" s="595">
        <v>3.44</v>
      </c>
      <c r="K141" s="32"/>
      <c r="L141" s="32"/>
      <c r="M141" s="31"/>
      <c r="N141" s="595" t="s">
        <v>104</v>
      </c>
      <c r="O141" s="595" t="s">
        <v>104</v>
      </c>
      <c r="P141" s="596">
        <f>VLOOKUP($E141,MIDS!$A$2:$H$17,MIDS!$D$1)</f>
        <v>3.58786018550654</v>
      </c>
      <c r="Q141" s="595" t="s">
        <v>104</v>
      </c>
      <c r="R141" s="595" t="s">
        <v>104</v>
      </c>
      <c r="S141" s="595" t="s">
        <v>104</v>
      </c>
      <c r="T141" s="596">
        <f>VLOOKUP($E141,MIDS!$A$2:$I$17,MIDS!$I$1)</f>
        <v>1.5733139716873599</v>
      </c>
      <c r="U141" s="597">
        <f>VLOOKUP($E141,MIDS!$A$2:$K$17,MIDS!$J$1)+0.01</f>
        <v>3.2315322690867697E-2</v>
      </c>
      <c r="V141" s="598">
        <f t="shared" ca="1" si="13"/>
        <v>0.99710786714873956</v>
      </c>
      <c r="W141" s="592">
        <v>37320</v>
      </c>
      <c r="X141" s="599">
        <f t="shared" ca="1" si="12"/>
        <v>20640.557588930034</v>
      </c>
    </row>
    <row r="142" spans="1:24" x14ac:dyDescent="0.25">
      <c r="A142" s="591"/>
      <c r="B142" s="591"/>
      <c r="C142" s="591"/>
      <c r="D142" s="591"/>
      <c r="E142" s="592">
        <v>37316</v>
      </c>
      <c r="F142" s="592">
        <v>37346</v>
      </c>
      <c r="G142" s="593">
        <f t="shared" si="9"/>
        <v>31</v>
      </c>
      <c r="H142" s="594">
        <v>5000</v>
      </c>
      <c r="I142" s="594">
        <f t="shared" si="10"/>
        <v>4739.0849395671885</v>
      </c>
      <c r="J142" s="595">
        <v>3.44</v>
      </c>
      <c r="K142" s="32"/>
      <c r="L142" s="32"/>
      <c r="M142" s="31"/>
      <c r="N142" s="595" t="s">
        <v>104</v>
      </c>
      <c r="O142" s="595" t="s">
        <v>104</v>
      </c>
      <c r="P142" s="596">
        <f>VLOOKUP($E142,MIDS!$A$2:$H$17,MIDS!$D$1)</f>
        <v>3.5326984173450482</v>
      </c>
      <c r="Q142" s="595" t="s">
        <v>104</v>
      </c>
      <c r="R142" s="595" t="s">
        <v>104</v>
      </c>
      <c r="S142" s="595" t="s">
        <v>104</v>
      </c>
      <c r="T142" s="596">
        <f>VLOOKUP($E142,MIDS!$A$2:$I$17,MIDS!$I$1)</f>
        <v>1.5733198233053598</v>
      </c>
      <c r="U142" s="597">
        <f>VLOOKUP($E142,MIDS!$A$2:$K$17,MIDS!$J$1)+0.01</f>
        <v>3.1600630962241402E-2</v>
      </c>
      <c r="V142" s="598">
        <f t="shared" ca="1" si="13"/>
        <v>0.99452121250029935</v>
      </c>
      <c r="W142" s="592">
        <v>37351</v>
      </c>
      <c r="X142" s="599">
        <f t="shared" ca="1" si="12"/>
        <v>14289.534074302706</v>
      </c>
    </row>
    <row r="143" spans="1:24" x14ac:dyDescent="0.25">
      <c r="A143" s="591"/>
      <c r="B143" s="591"/>
      <c r="C143" s="591"/>
      <c r="D143" s="591"/>
      <c r="E143" s="592">
        <v>37347</v>
      </c>
      <c r="F143" s="592">
        <v>37376</v>
      </c>
      <c r="G143" s="593">
        <f t="shared" si="9"/>
        <v>30</v>
      </c>
      <c r="H143" s="594">
        <v>5000</v>
      </c>
      <c r="I143" s="594">
        <f t="shared" si="10"/>
        <v>4739.0849395671885</v>
      </c>
      <c r="J143" s="595">
        <v>3.44</v>
      </c>
      <c r="K143" s="32"/>
      <c r="L143" s="32"/>
      <c r="M143" s="31"/>
      <c r="N143" s="595" t="s">
        <v>104</v>
      </c>
      <c r="O143" s="595" t="s">
        <v>104</v>
      </c>
      <c r="P143" s="596">
        <f>VLOOKUP($E143,MIDS!$A$2:$H$17,MIDS!$D$1)</f>
        <v>3.4590794328253582</v>
      </c>
      <c r="Q143" s="595" t="s">
        <v>104</v>
      </c>
      <c r="R143" s="595" t="s">
        <v>104</v>
      </c>
      <c r="S143" s="595" t="s">
        <v>104</v>
      </c>
      <c r="T143" s="596">
        <f>VLOOKUP($E143,MIDS!$A$2:$I$17,MIDS!$I$1)</f>
        <v>1.5737483872699398</v>
      </c>
      <c r="U143" s="597">
        <f>VLOOKUP($E143,MIDS!$A$2:$K$17,MIDS!$J$1)+0.01</f>
        <v>3.1472284857817501E-2</v>
      </c>
      <c r="V143" s="598">
        <f t="shared" ca="1" si="13"/>
        <v>0.99199563127351786</v>
      </c>
      <c r="W143" s="592">
        <v>37381</v>
      </c>
      <c r="X143" s="599">
        <f t="shared" ca="1" si="12"/>
        <v>2839.0071014897962</v>
      </c>
    </row>
    <row r="144" spans="1:24" x14ac:dyDescent="0.25">
      <c r="A144" s="591"/>
      <c r="B144" s="591"/>
      <c r="C144" s="591"/>
      <c r="D144" s="591"/>
      <c r="E144" s="592">
        <v>37377</v>
      </c>
      <c r="F144" s="592">
        <v>37407</v>
      </c>
      <c r="G144" s="593">
        <f t="shared" si="9"/>
        <v>31</v>
      </c>
      <c r="H144" s="594">
        <v>5000</v>
      </c>
      <c r="I144" s="594">
        <f t="shared" si="10"/>
        <v>4739.0849395671885</v>
      </c>
      <c r="J144" s="595">
        <v>3.44</v>
      </c>
      <c r="K144" s="32"/>
      <c r="L144" s="32"/>
      <c r="M144" s="31"/>
      <c r="N144" s="595" t="s">
        <v>104</v>
      </c>
      <c r="O144" s="595" t="s">
        <v>104</v>
      </c>
      <c r="P144" s="596">
        <f>VLOOKUP($E144,MIDS!$A$2:$H$17,MIDS!$D$1)</f>
        <v>3.5187365425575403</v>
      </c>
      <c r="Q144" s="595" t="s">
        <v>104</v>
      </c>
      <c r="R144" s="595" t="s">
        <v>104</v>
      </c>
      <c r="S144" s="595" t="s">
        <v>104</v>
      </c>
      <c r="T144" s="596">
        <f>VLOOKUP($E144,MIDS!$A$2:$I$17,MIDS!$I$1)</f>
        <v>1.57374485020966</v>
      </c>
      <c r="U144" s="597">
        <f>VLOOKUP($E144,MIDS!$A$2:$K$17,MIDS!$J$1)+0.01</f>
        <v>3.1305619821069497E-2</v>
      </c>
      <c r="V144" s="598">
        <f t="shared" ca="1" si="13"/>
        <v>0.98942552795222316</v>
      </c>
      <c r="W144" s="592">
        <v>37412</v>
      </c>
      <c r="X144" s="599">
        <f t="shared" ca="1" si="12"/>
        <v>12075.111504314695</v>
      </c>
    </row>
    <row r="145" spans="1:24" x14ac:dyDescent="0.25">
      <c r="A145" s="591"/>
      <c r="B145" s="591"/>
      <c r="C145" s="591"/>
      <c r="D145" s="591"/>
      <c r="E145" s="592">
        <v>37408</v>
      </c>
      <c r="F145" s="592">
        <v>37437</v>
      </c>
      <c r="G145" s="593">
        <f t="shared" si="9"/>
        <v>30</v>
      </c>
      <c r="H145" s="594">
        <v>5000</v>
      </c>
      <c r="I145" s="594">
        <f t="shared" si="10"/>
        <v>4739.0849395671885</v>
      </c>
      <c r="J145" s="595">
        <v>3.44</v>
      </c>
      <c r="K145" s="32"/>
      <c r="L145" s="32"/>
      <c r="M145" s="31"/>
      <c r="N145" s="595" t="s">
        <v>104</v>
      </c>
      <c r="O145" s="595" t="s">
        <v>104</v>
      </c>
      <c r="P145" s="596">
        <f>VLOOKUP($E145,MIDS!$A$2:$H$17,MIDS!$D$1)</f>
        <v>3.5931316541126339</v>
      </c>
      <c r="Q145" s="595" t="s">
        <v>104</v>
      </c>
      <c r="R145" s="595" t="s">
        <v>104</v>
      </c>
      <c r="S145" s="595" t="s">
        <v>104</v>
      </c>
      <c r="T145" s="596">
        <f>VLOOKUP($E145,MIDS!$A$2:$I$17,MIDS!$I$1)</f>
        <v>1.57366339164029</v>
      </c>
      <c r="U145" s="597">
        <f>VLOOKUP($E145,MIDS!$A$2:$K$17,MIDS!$J$1)+0.01</f>
        <v>3.1133399292978502E-2</v>
      </c>
      <c r="V145" s="598">
        <f t="shared" ca="1" si="13"/>
        <v>0.98697535973844219</v>
      </c>
      <c r="W145" s="592">
        <v>37442</v>
      </c>
      <c r="X145" s="599">
        <f t="shared" ca="1" si="12"/>
        <v>22670.575410773941</v>
      </c>
    </row>
    <row r="146" spans="1:24" x14ac:dyDescent="0.25">
      <c r="A146" s="591"/>
      <c r="B146" s="591"/>
      <c r="C146" s="591"/>
      <c r="D146" s="591"/>
      <c r="E146" s="592">
        <v>37438</v>
      </c>
      <c r="F146" s="592">
        <v>37468</v>
      </c>
      <c r="G146" s="593">
        <f t="shared" si="9"/>
        <v>31</v>
      </c>
      <c r="H146" s="594">
        <v>5000</v>
      </c>
      <c r="I146" s="594">
        <f t="shared" si="10"/>
        <v>4739.0849395671885</v>
      </c>
      <c r="J146" s="595">
        <v>3.44</v>
      </c>
      <c r="K146" s="32"/>
      <c r="L146" s="32"/>
      <c r="M146" s="31"/>
      <c r="N146" s="595" t="s">
        <v>104</v>
      </c>
      <c r="O146" s="595" t="s">
        <v>104</v>
      </c>
      <c r="P146" s="596">
        <f>VLOOKUP($E146,MIDS!$A$2:$H$17,MIDS!$D$1)</f>
        <v>3.6451361165589975</v>
      </c>
      <c r="Q146" s="595" t="s">
        <v>104</v>
      </c>
      <c r="R146" s="595" t="s">
        <v>104</v>
      </c>
      <c r="S146" s="595" t="s">
        <v>104</v>
      </c>
      <c r="T146" s="596">
        <f>VLOOKUP($E146,MIDS!$A$2:$I$17,MIDS!$I$1)</f>
        <v>1.57357722200993</v>
      </c>
      <c r="U146" s="597">
        <f>VLOOKUP($E146,MIDS!$A$2:$K$17,MIDS!$J$1)+0.01</f>
        <v>3.1195768243956999E-2</v>
      </c>
      <c r="V146" s="598">
        <f t="shared" ca="1" si="13"/>
        <v>0.9843600749242325</v>
      </c>
      <c r="W146" s="592">
        <v>37473</v>
      </c>
      <c r="X146" s="599">
        <f t="shared" ca="1" si="12"/>
        <v>31298.80947518054</v>
      </c>
    </row>
    <row r="147" spans="1:24" x14ac:dyDescent="0.25">
      <c r="A147" s="591"/>
      <c r="B147" s="591"/>
      <c r="C147" s="591"/>
      <c r="D147" s="591"/>
      <c r="E147" s="592">
        <v>37469</v>
      </c>
      <c r="F147" s="592">
        <v>37499</v>
      </c>
      <c r="G147" s="593">
        <f t="shared" si="9"/>
        <v>31</v>
      </c>
      <c r="H147" s="594">
        <v>5000</v>
      </c>
      <c r="I147" s="594">
        <f t="shared" si="10"/>
        <v>4739.0849395671885</v>
      </c>
      <c r="J147" s="595">
        <v>3.44</v>
      </c>
      <c r="K147" s="32"/>
      <c r="L147" s="32"/>
      <c r="M147" s="31"/>
      <c r="N147" s="595" t="s">
        <v>104</v>
      </c>
      <c r="O147" s="595" t="s">
        <v>104</v>
      </c>
      <c r="P147" s="596">
        <f>VLOOKUP($E147,MIDS!$A$2:$H$17,MIDS!$D$1)</f>
        <v>3.7000540003560993</v>
      </c>
      <c r="Q147" s="595" t="s">
        <v>104</v>
      </c>
      <c r="R147" s="595" t="s">
        <v>104</v>
      </c>
      <c r="S147" s="595" t="s">
        <v>104</v>
      </c>
      <c r="T147" s="596">
        <f>VLOOKUP($E147,MIDS!$A$2:$I$17,MIDS!$I$1)</f>
        <v>1.5734639957274099</v>
      </c>
      <c r="U147" s="597">
        <f>VLOOKUP($E147,MIDS!$A$2:$K$17,MIDS!$J$1)+0.01</f>
        <v>3.1540580621679998E-2</v>
      </c>
      <c r="V147" s="598">
        <f t="shared" ca="1" si="13"/>
        <v>0.98157930711247632</v>
      </c>
      <c r="W147" s="592">
        <v>37504</v>
      </c>
      <c r="X147" s="599">
        <f t="shared" ca="1" si="12"/>
        <v>39565.861949611994</v>
      </c>
    </row>
    <row r="148" spans="1:24" x14ac:dyDescent="0.25">
      <c r="A148" s="591"/>
      <c r="B148" s="591"/>
      <c r="C148" s="591"/>
      <c r="D148" s="591"/>
      <c r="E148" s="592">
        <v>37500</v>
      </c>
      <c r="F148" s="592">
        <v>37529</v>
      </c>
      <c r="G148" s="593">
        <f t="shared" si="9"/>
        <v>30</v>
      </c>
      <c r="H148" s="594">
        <v>5000</v>
      </c>
      <c r="I148" s="594">
        <f t="shared" si="10"/>
        <v>4739.0849395671885</v>
      </c>
      <c r="J148" s="595">
        <v>3.44</v>
      </c>
      <c r="K148" s="32"/>
      <c r="L148" s="32"/>
      <c r="M148" s="31"/>
      <c r="N148" s="595" t="s">
        <v>104</v>
      </c>
      <c r="O148" s="595" t="s">
        <v>104</v>
      </c>
      <c r="P148" s="596">
        <f>VLOOKUP($E148,MIDS!$A$2:$H$17,MIDS!$D$1)</f>
        <v>3.6996701462865471</v>
      </c>
      <c r="Q148" s="595" t="s">
        <v>104</v>
      </c>
      <c r="R148" s="595" t="s">
        <v>104</v>
      </c>
      <c r="S148" s="595" t="s">
        <v>104</v>
      </c>
      <c r="T148" s="596">
        <f>VLOOKUP($E148,MIDS!$A$2:$I$17,MIDS!$I$1)</f>
        <v>1.57330076012112</v>
      </c>
      <c r="U148" s="597">
        <f>VLOOKUP($E148,MIDS!$A$2:$K$17,MIDS!$J$1)+0.01</f>
        <v>3.1885393039658802E-2</v>
      </c>
      <c r="V148" s="598">
        <f t="shared" ca="1" si="13"/>
        <v>0.9788348012010003</v>
      </c>
      <c r="W148" s="592">
        <v>37534</v>
      </c>
      <c r="X148" s="599">
        <f t="shared" ca="1" si="12"/>
        <v>38126.126402734059</v>
      </c>
    </row>
    <row r="149" spans="1:24" x14ac:dyDescent="0.25">
      <c r="A149" s="591"/>
      <c r="B149" s="591"/>
      <c r="C149" s="591"/>
      <c r="D149" s="591"/>
      <c r="E149" s="592">
        <v>37530</v>
      </c>
      <c r="F149" s="592">
        <v>37560</v>
      </c>
      <c r="G149" s="593">
        <f t="shared" si="9"/>
        <v>31</v>
      </c>
      <c r="H149" s="594">
        <v>5000</v>
      </c>
      <c r="I149" s="594">
        <f t="shared" si="10"/>
        <v>4739.0849395671885</v>
      </c>
      <c r="J149" s="595">
        <v>3.44</v>
      </c>
      <c r="K149" s="32"/>
      <c r="L149" s="32"/>
      <c r="M149" s="31"/>
      <c r="N149" s="595" t="s">
        <v>104</v>
      </c>
      <c r="O149" s="595" t="s">
        <v>104</v>
      </c>
      <c r="P149" s="596">
        <f>VLOOKUP($E149,MIDS!$A$2:$H$17,MIDS!$D$1)</f>
        <v>3.7366479488022728</v>
      </c>
      <c r="Q149" s="595" t="s">
        <v>104</v>
      </c>
      <c r="R149" s="595" t="s">
        <v>104</v>
      </c>
      <c r="S149" s="595" t="s">
        <v>104</v>
      </c>
      <c r="T149" s="596">
        <f>VLOOKUP($E149,MIDS!$A$2:$I$17,MIDS!$I$1)</f>
        <v>1.57317351886334</v>
      </c>
      <c r="U149" s="597">
        <f>VLOOKUP($E149,MIDS!$A$2:$K$17,MIDS!$J$1)+0.01</f>
        <v>3.2363130588230399E-2</v>
      </c>
      <c r="V149" s="598">
        <f t="shared" ca="1" si="13"/>
        <v>0.97586098413794486</v>
      </c>
      <c r="W149" s="592">
        <v>37565</v>
      </c>
      <c r="X149" s="599">
        <f t="shared" ca="1" si="12"/>
        <v>44870.509685406745</v>
      </c>
    </row>
    <row r="150" spans="1:24" x14ac:dyDescent="0.25">
      <c r="A150" s="55"/>
      <c r="B150" s="55"/>
      <c r="C150" s="55"/>
      <c r="D150" s="55"/>
      <c r="G150" s="585"/>
      <c r="H150" s="64"/>
      <c r="I150" s="64"/>
      <c r="J150" s="66"/>
      <c r="K150" s="49"/>
      <c r="L150" s="49"/>
      <c r="M150" s="46"/>
      <c r="N150" s="66"/>
      <c r="O150" s="100"/>
      <c r="P150" s="100"/>
      <c r="Q150" s="100"/>
      <c r="R150" s="100"/>
      <c r="S150" s="100"/>
      <c r="T150" s="100"/>
      <c r="W150" s="54"/>
      <c r="X150" s="589"/>
    </row>
    <row r="151" spans="1:24" x14ac:dyDescent="0.25">
      <c r="A151" s="55"/>
      <c r="B151" s="55"/>
      <c r="C151" s="55"/>
      <c r="D151" s="55"/>
      <c r="G151" s="585"/>
      <c r="H151" s="64"/>
      <c r="I151" s="64"/>
      <c r="J151" s="66"/>
      <c r="K151" s="49"/>
      <c r="L151" s="49"/>
      <c r="M151" s="46"/>
      <c r="N151" s="66"/>
      <c r="O151" s="100"/>
      <c r="P151" s="100"/>
      <c r="Q151" s="100"/>
      <c r="R151" s="100"/>
      <c r="S151" s="100"/>
      <c r="T151" s="100"/>
      <c r="W151" s="54"/>
      <c r="X151" s="589"/>
    </row>
    <row r="152" spans="1:24" x14ac:dyDescent="0.25">
      <c r="A152" s="591" t="s">
        <v>15</v>
      </c>
      <c r="B152" s="591" t="s">
        <v>24</v>
      </c>
      <c r="C152" s="591" t="s">
        <v>17</v>
      </c>
      <c r="D152" s="591" t="s">
        <v>18</v>
      </c>
      <c r="E152" s="592">
        <v>37347</v>
      </c>
      <c r="F152" s="592">
        <v>37376</v>
      </c>
      <c r="G152" s="593">
        <f t="shared" si="9"/>
        <v>30</v>
      </c>
      <c r="H152" s="594">
        <v>-3500</v>
      </c>
      <c r="I152" s="594">
        <f t="shared" si="10"/>
        <v>-3317.3594576970322</v>
      </c>
      <c r="J152" s="595">
        <v>5.9749999999999996</v>
      </c>
      <c r="K152" s="32">
        <v>0</v>
      </c>
      <c r="L152" s="32">
        <v>24763.6057</v>
      </c>
      <c r="M152" s="31">
        <v>1467371</v>
      </c>
      <c r="N152" s="595" t="s">
        <v>104</v>
      </c>
      <c r="O152" s="595" t="s">
        <v>104</v>
      </c>
      <c r="P152" s="596">
        <f>VLOOKUP($E152,MIDS!$A$2:$H$17,MIDS!$D$1)</f>
        <v>3.4590794328253582</v>
      </c>
      <c r="Q152" s="595" t="s">
        <v>104</v>
      </c>
      <c r="R152" s="595" t="s">
        <v>104</v>
      </c>
      <c r="S152" s="595" t="s">
        <v>104</v>
      </c>
      <c r="T152" s="596">
        <f>VLOOKUP($E152,MIDS!$A$2:$I$17,MIDS!$I$1)</f>
        <v>1.5737483872699398</v>
      </c>
      <c r="U152" s="597">
        <f>VLOOKUP($E152,MIDS!$A$2:$K$17,MIDS!$J$1)+0.01</f>
        <v>3.1472284857817501E-2</v>
      </c>
      <c r="V152" s="598">
        <f t="shared" ref="V152:V158" ca="1" si="14">(1+$U152/2)^(-($W152-$A$3)/(365.25/2))</f>
        <v>0.99199563127351786</v>
      </c>
      <c r="W152" s="592">
        <v>37381</v>
      </c>
      <c r="X152" s="599">
        <f t="shared" ca="1" si="12"/>
        <v>262057.13218318575</v>
      </c>
    </row>
    <row r="153" spans="1:24" x14ac:dyDescent="0.25">
      <c r="A153" s="591"/>
      <c r="B153" s="591"/>
      <c r="C153" s="591"/>
      <c r="D153" s="591"/>
      <c r="E153" s="592">
        <v>37377</v>
      </c>
      <c r="F153" s="592">
        <v>37407</v>
      </c>
      <c r="G153" s="593">
        <f t="shared" si="9"/>
        <v>31</v>
      </c>
      <c r="H153" s="594">
        <v>-3500</v>
      </c>
      <c r="I153" s="594">
        <f t="shared" si="10"/>
        <v>-3317.3594576970322</v>
      </c>
      <c r="J153" s="595">
        <v>5.9749999999999996</v>
      </c>
      <c r="K153" s="32"/>
      <c r="L153" s="32"/>
      <c r="M153" s="31"/>
      <c r="N153" s="595" t="s">
        <v>104</v>
      </c>
      <c r="O153" s="595" t="s">
        <v>104</v>
      </c>
      <c r="P153" s="596">
        <f>VLOOKUP($E153,MIDS!$A$2:$H$17,MIDS!$D$1)</f>
        <v>3.5187365425575403</v>
      </c>
      <c r="Q153" s="595" t="s">
        <v>104</v>
      </c>
      <c r="R153" s="595" t="s">
        <v>104</v>
      </c>
      <c r="S153" s="595" t="s">
        <v>104</v>
      </c>
      <c r="T153" s="596">
        <f>VLOOKUP($E153,MIDS!$A$2:$I$17,MIDS!$I$1)</f>
        <v>1.57374485020966</v>
      </c>
      <c r="U153" s="597">
        <f>VLOOKUP($E153,MIDS!$A$2:$K$17,MIDS!$J$1)+0.01</f>
        <v>3.1305619821069497E-2</v>
      </c>
      <c r="V153" s="598">
        <f t="shared" ca="1" si="14"/>
        <v>0.98942552795222316</v>
      </c>
      <c r="W153" s="592">
        <v>37412</v>
      </c>
      <c r="X153" s="599">
        <f t="shared" ca="1" si="12"/>
        <v>263686.4398464188</v>
      </c>
    </row>
    <row r="154" spans="1:24" x14ac:dyDescent="0.25">
      <c r="A154" s="591"/>
      <c r="B154" s="591"/>
      <c r="C154" s="591"/>
      <c r="D154" s="591"/>
      <c r="E154" s="592">
        <v>37408</v>
      </c>
      <c r="F154" s="592">
        <v>37437</v>
      </c>
      <c r="G154" s="593">
        <f t="shared" ref="G154:G212" si="15">F154-E154+1</f>
        <v>30</v>
      </c>
      <c r="H154" s="594">
        <v>-3500</v>
      </c>
      <c r="I154" s="594">
        <f t="shared" ref="I154:I212" si="16">H154/1.055056</f>
        <v>-3317.3594576970322</v>
      </c>
      <c r="J154" s="595">
        <v>5.9749999999999996</v>
      </c>
      <c r="K154" s="32"/>
      <c r="L154" s="32"/>
      <c r="M154" s="31"/>
      <c r="N154" s="595" t="s">
        <v>104</v>
      </c>
      <c r="O154" s="595" t="s">
        <v>104</v>
      </c>
      <c r="P154" s="596">
        <f>VLOOKUP($E154,MIDS!$A$2:$H$17,MIDS!$D$1)</f>
        <v>3.5931316541126339</v>
      </c>
      <c r="Q154" s="595" t="s">
        <v>104</v>
      </c>
      <c r="R154" s="595" t="s">
        <v>104</v>
      </c>
      <c r="S154" s="595" t="s">
        <v>104</v>
      </c>
      <c r="T154" s="596">
        <f>VLOOKUP($E154,MIDS!$A$2:$I$17,MIDS!$I$1)</f>
        <v>1.57366339164029</v>
      </c>
      <c r="U154" s="597">
        <f>VLOOKUP($E154,MIDS!$A$2:$K$17,MIDS!$J$1)+0.01</f>
        <v>3.1133399292978502E-2</v>
      </c>
      <c r="V154" s="598">
        <f t="shared" ca="1" si="14"/>
        <v>0.98697535973844219</v>
      </c>
      <c r="W154" s="592">
        <v>37442</v>
      </c>
      <c r="X154" s="599">
        <f t="shared" ca="1" si="12"/>
        <v>246838.76359083803</v>
      </c>
    </row>
    <row r="155" spans="1:24" x14ac:dyDescent="0.25">
      <c r="A155" s="591"/>
      <c r="B155" s="591"/>
      <c r="C155" s="591"/>
      <c r="D155" s="591"/>
      <c r="E155" s="592">
        <v>37438</v>
      </c>
      <c r="F155" s="592">
        <v>37468</v>
      </c>
      <c r="G155" s="593">
        <f t="shared" si="15"/>
        <v>31</v>
      </c>
      <c r="H155" s="594">
        <v>-3500</v>
      </c>
      <c r="I155" s="594">
        <f t="shared" si="16"/>
        <v>-3317.3594576970322</v>
      </c>
      <c r="J155" s="595">
        <v>5.9749999999999996</v>
      </c>
      <c r="K155" s="32"/>
      <c r="L155" s="32"/>
      <c r="M155" s="31"/>
      <c r="N155" s="595" t="s">
        <v>104</v>
      </c>
      <c r="O155" s="595" t="s">
        <v>104</v>
      </c>
      <c r="P155" s="596">
        <f>VLOOKUP($E155,MIDS!$A$2:$H$17,MIDS!$D$1)</f>
        <v>3.6451361165589975</v>
      </c>
      <c r="Q155" s="595" t="s">
        <v>104</v>
      </c>
      <c r="R155" s="595" t="s">
        <v>104</v>
      </c>
      <c r="S155" s="595" t="s">
        <v>104</v>
      </c>
      <c r="T155" s="596">
        <f>VLOOKUP($E155,MIDS!$A$2:$I$17,MIDS!$I$1)</f>
        <v>1.57357722200993</v>
      </c>
      <c r="U155" s="597">
        <f>VLOOKUP($E155,MIDS!$A$2:$K$17,MIDS!$J$1)+0.01</f>
        <v>3.1195768243956999E-2</v>
      </c>
      <c r="V155" s="598">
        <f t="shared" ca="1" si="14"/>
        <v>0.9843600749242325</v>
      </c>
      <c r="W155" s="592">
        <v>37473</v>
      </c>
      <c r="X155" s="599">
        <f t="shared" ca="1" si="12"/>
        <v>248836.61107509639</v>
      </c>
    </row>
    <row r="156" spans="1:24" x14ac:dyDescent="0.25">
      <c r="A156" s="591"/>
      <c r="B156" s="591"/>
      <c r="C156" s="591"/>
      <c r="D156" s="591"/>
      <c r="E156" s="592">
        <v>37469</v>
      </c>
      <c r="F156" s="592">
        <v>37499</v>
      </c>
      <c r="G156" s="593">
        <f t="shared" si="15"/>
        <v>31</v>
      </c>
      <c r="H156" s="594">
        <v>-3500</v>
      </c>
      <c r="I156" s="594">
        <f t="shared" si="16"/>
        <v>-3317.3594576970322</v>
      </c>
      <c r="J156" s="595">
        <v>5.9749999999999996</v>
      </c>
      <c r="K156" s="32"/>
      <c r="L156" s="32"/>
      <c r="M156" s="31"/>
      <c r="N156" s="595" t="s">
        <v>104</v>
      </c>
      <c r="O156" s="595" t="s">
        <v>104</v>
      </c>
      <c r="P156" s="596">
        <f>VLOOKUP($E156,MIDS!$A$2:$H$17,MIDS!$D$1)</f>
        <v>3.7000540003560993</v>
      </c>
      <c r="Q156" s="595" t="s">
        <v>104</v>
      </c>
      <c r="R156" s="595" t="s">
        <v>104</v>
      </c>
      <c r="S156" s="595" t="s">
        <v>104</v>
      </c>
      <c r="T156" s="596">
        <f>VLOOKUP($E156,MIDS!$A$2:$I$17,MIDS!$I$1)</f>
        <v>1.5734639957274099</v>
      </c>
      <c r="U156" s="597">
        <f>VLOOKUP($E156,MIDS!$A$2:$K$17,MIDS!$J$1)+0.01</f>
        <v>3.1540580621679998E-2</v>
      </c>
      <c r="V156" s="598">
        <f t="shared" ca="1" si="14"/>
        <v>0.98157930711247632</v>
      </c>
      <c r="W156" s="592">
        <v>37504</v>
      </c>
      <c r="X156" s="599">
        <f t="shared" ca="1" si="12"/>
        <v>242284.83110829041</v>
      </c>
    </row>
    <row r="157" spans="1:24" x14ac:dyDescent="0.25">
      <c r="A157" s="591"/>
      <c r="B157" s="591"/>
      <c r="C157" s="591"/>
      <c r="D157" s="591"/>
      <c r="E157" s="592">
        <v>37500</v>
      </c>
      <c r="F157" s="592">
        <v>37529</v>
      </c>
      <c r="G157" s="593">
        <f t="shared" si="15"/>
        <v>30</v>
      </c>
      <c r="H157" s="594">
        <v>-3500</v>
      </c>
      <c r="I157" s="594">
        <f t="shared" si="16"/>
        <v>-3317.3594576970322</v>
      </c>
      <c r="J157" s="595">
        <v>5.9749999999999996</v>
      </c>
      <c r="K157" s="32"/>
      <c r="L157" s="32"/>
      <c r="M157" s="31"/>
      <c r="N157" s="595" t="s">
        <v>104</v>
      </c>
      <c r="O157" s="595" t="s">
        <v>104</v>
      </c>
      <c r="P157" s="596">
        <f>VLOOKUP($E157,MIDS!$A$2:$H$17,MIDS!$D$1)</f>
        <v>3.6996701462865471</v>
      </c>
      <c r="Q157" s="595" t="s">
        <v>104</v>
      </c>
      <c r="R157" s="595" t="s">
        <v>104</v>
      </c>
      <c r="S157" s="595" t="s">
        <v>104</v>
      </c>
      <c r="T157" s="596">
        <f>VLOOKUP($E157,MIDS!$A$2:$I$17,MIDS!$I$1)</f>
        <v>1.57330076012112</v>
      </c>
      <c r="U157" s="597">
        <f>VLOOKUP($E157,MIDS!$A$2:$K$17,MIDS!$J$1)+0.01</f>
        <v>3.1885393039658802E-2</v>
      </c>
      <c r="V157" s="598">
        <f t="shared" ca="1" si="14"/>
        <v>0.9788348012010003</v>
      </c>
      <c r="W157" s="592">
        <v>37534</v>
      </c>
      <c r="X157" s="599">
        <f t="shared" ca="1" si="12"/>
        <v>233853.06472776239</v>
      </c>
    </row>
    <row r="158" spans="1:24" x14ac:dyDescent="0.25">
      <c r="A158" s="591"/>
      <c r="B158" s="591"/>
      <c r="C158" s="591"/>
      <c r="D158" s="591"/>
      <c r="E158" s="592">
        <v>37530</v>
      </c>
      <c r="F158" s="592">
        <v>37560</v>
      </c>
      <c r="G158" s="593">
        <f t="shared" si="15"/>
        <v>31</v>
      </c>
      <c r="H158" s="594">
        <v>-3500</v>
      </c>
      <c r="I158" s="594">
        <f t="shared" si="16"/>
        <v>-3317.3594576970322</v>
      </c>
      <c r="J158" s="595">
        <v>5.9749999999999996</v>
      </c>
      <c r="K158" s="32"/>
      <c r="L158" s="32"/>
      <c r="M158" s="31"/>
      <c r="N158" s="595" t="s">
        <v>104</v>
      </c>
      <c r="O158" s="595" t="s">
        <v>104</v>
      </c>
      <c r="P158" s="596">
        <f>VLOOKUP($E158,MIDS!$A$2:$H$17,MIDS!$D$1)</f>
        <v>3.7366479488022728</v>
      </c>
      <c r="Q158" s="595" t="s">
        <v>104</v>
      </c>
      <c r="R158" s="595" t="s">
        <v>104</v>
      </c>
      <c r="S158" s="595" t="s">
        <v>104</v>
      </c>
      <c r="T158" s="596">
        <f>VLOOKUP($E158,MIDS!$A$2:$I$17,MIDS!$I$1)</f>
        <v>1.57317351886334</v>
      </c>
      <c r="U158" s="597">
        <f>VLOOKUP($E158,MIDS!$A$2:$K$17,MIDS!$J$1)+0.01</f>
        <v>3.2363130588230399E-2</v>
      </c>
      <c r="V158" s="598">
        <f t="shared" ca="1" si="14"/>
        <v>0.97586098413794486</v>
      </c>
      <c r="W158" s="592">
        <v>37565</v>
      </c>
      <c r="X158" s="599">
        <f t="shared" ca="1" si="12"/>
        <v>236998.76725489664</v>
      </c>
    </row>
    <row r="159" spans="1:24" x14ac:dyDescent="0.25">
      <c r="A159" s="55"/>
      <c r="B159" s="55"/>
      <c r="C159" s="55"/>
      <c r="D159" s="55"/>
      <c r="G159" s="585"/>
      <c r="H159" s="64"/>
      <c r="I159" s="64"/>
      <c r="J159" s="66"/>
      <c r="N159" s="66"/>
      <c r="O159" s="100"/>
      <c r="P159" s="100"/>
      <c r="Q159" s="100"/>
      <c r="R159" s="100"/>
      <c r="S159" s="100"/>
      <c r="T159" s="100"/>
      <c r="W159" s="54"/>
      <c r="X159" s="589"/>
    </row>
    <row r="160" spans="1:24" x14ac:dyDescent="0.25">
      <c r="A160" s="55"/>
      <c r="B160" s="55"/>
      <c r="C160" s="55"/>
      <c r="D160" s="55"/>
      <c r="G160" s="585"/>
      <c r="H160" s="64"/>
      <c r="I160" s="64"/>
      <c r="J160" s="66"/>
      <c r="N160" s="66"/>
      <c r="O160" s="100"/>
      <c r="P160" s="100"/>
      <c r="Q160" s="100"/>
      <c r="R160" s="100"/>
      <c r="S160" s="100"/>
      <c r="T160" s="100"/>
      <c r="W160" s="54"/>
      <c r="X160" s="589"/>
    </row>
    <row r="161" spans="1:24" x14ac:dyDescent="0.25">
      <c r="A161" s="591" t="s">
        <v>15</v>
      </c>
      <c r="B161" s="591" t="s">
        <v>30</v>
      </c>
      <c r="C161" s="591" t="s">
        <v>17</v>
      </c>
      <c r="D161" s="591" t="s">
        <v>18</v>
      </c>
      <c r="E161" s="592">
        <v>37347</v>
      </c>
      <c r="F161" s="592">
        <v>37376</v>
      </c>
      <c r="G161" s="593">
        <f t="shared" si="15"/>
        <v>30</v>
      </c>
      <c r="H161" s="594">
        <v>3500</v>
      </c>
      <c r="I161" s="594">
        <f t="shared" si="16"/>
        <v>3317.3594576970322</v>
      </c>
      <c r="J161" s="595">
        <v>5.33</v>
      </c>
      <c r="K161" s="32">
        <v>0</v>
      </c>
      <c r="L161" s="32">
        <v>386.6454</v>
      </c>
      <c r="M161" s="31">
        <v>1467372</v>
      </c>
      <c r="N161" s="595" t="s">
        <v>104</v>
      </c>
      <c r="O161" s="595" t="s">
        <v>104</v>
      </c>
      <c r="P161" s="596">
        <f>VLOOKUP($E161,MIDS!$A$2:$H$17,MIDS!$D$1)</f>
        <v>3.4590794328253582</v>
      </c>
      <c r="Q161" s="595" t="s">
        <v>104</v>
      </c>
      <c r="R161" s="595" t="s">
        <v>104</v>
      </c>
      <c r="S161" s="595" t="s">
        <v>104</v>
      </c>
      <c r="T161" s="596">
        <f>VLOOKUP($E161,MIDS!$A$2:$I$17,MIDS!$I$1)</f>
        <v>1.5737483872699398</v>
      </c>
      <c r="U161" s="597">
        <f>VLOOKUP($E161,MIDS!$A$2:$K$17,MIDS!$J$1)+0.01</f>
        <v>3.1472284857817501E-2</v>
      </c>
      <c r="V161" s="598">
        <f t="shared" ref="V161:V167" ca="1" si="17">(1+$U161/2)^(-($W161-$A$3)/(365.25/2))</f>
        <v>0.99199563127351786</v>
      </c>
      <c r="W161" s="592">
        <v>37381</v>
      </c>
      <c r="X161" s="599">
        <f t="shared" ca="1" si="12"/>
        <v>-194874.22805518677</v>
      </c>
    </row>
    <row r="162" spans="1:24" x14ac:dyDescent="0.25">
      <c r="A162" s="591"/>
      <c r="B162" s="591"/>
      <c r="C162" s="591"/>
      <c r="D162" s="591"/>
      <c r="E162" s="592">
        <v>37377</v>
      </c>
      <c r="F162" s="592">
        <v>37407</v>
      </c>
      <c r="G162" s="593">
        <f t="shared" si="15"/>
        <v>31</v>
      </c>
      <c r="H162" s="594">
        <v>3500</v>
      </c>
      <c r="I162" s="594">
        <f t="shared" si="16"/>
        <v>3317.3594576970322</v>
      </c>
      <c r="J162" s="595">
        <v>5.33</v>
      </c>
      <c r="K162" s="32"/>
      <c r="L162" s="32"/>
      <c r="M162" s="31"/>
      <c r="N162" s="595" t="s">
        <v>104</v>
      </c>
      <c r="O162" s="595" t="s">
        <v>104</v>
      </c>
      <c r="P162" s="596">
        <f>VLOOKUP($E162,MIDS!$A$2:$H$17,MIDS!$D$1)</f>
        <v>3.5187365425575403</v>
      </c>
      <c r="Q162" s="595" t="s">
        <v>104</v>
      </c>
      <c r="R162" s="595" t="s">
        <v>104</v>
      </c>
      <c r="S162" s="595" t="s">
        <v>104</v>
      </c>
      <c r="T162" s="596">
        <f>VLOOKUP($E162,MIDS!$A$2:$I$17,MIDS!$I$1)</f>
        <v>1.57374485020966</v>
      </c>
      <c r="U162" s="597">
        <f>VLOOKUP($E162,MIDS!$A$2:$K$17,MIDS!$J$1)+0.01</f>
        <v>3.1305619821069497E-2</v>
      </c>
      <c r="V162" s="598">
        <f t="shared" ca="1" si="17"/>
        <v>0.98942552795222316</v>
      </c>
      <c r="W162" s="592">
        <v>37412</v>
      </c>
      <c r="X162" s="599">
        <f t="shared" ca="1" si="12"/>
        <v>-194443.96783650236</v>
      </c>
    </row>
    <row r="163" spans="1:24" x14ac:dyDescent="0.25">
      <c r="A163" s="591"/>
      <c r="B163" s="591"/>
      <c r="C163" s="591"/>
      <c r="D163" s="591"/>
      <c r="E163" s="592">
        <v>37408</v>
      </c>
      <c r="F163" s="592">
        <v>37437</v>
      </c>
      <c r="G163" s="593">
        <f t="shared" si="15"/>
        <v>30</v>
      </c>
      <c r="H163" s="594">
        <v>3500</v>
      </c>
      <c r="I163" s="594">
        <f t="shared" si="16"/>
        <v>3317.3594576970322</v>
      </c>
      <c r="J163" s="595">
        <v>5.33</v>
      </c>
      <c r="K163" s="32"/>
      <c r="L163" s="32"/>
      <c r="M163" s="31"/>
      <c r="N163" s="595" t="s">
        <v>104</v>
      </c>
      <c r="O163" s="595" t="s">
        <v>104</v>
      </c>
      <c r="P163" s="596">
        <f>VLOOKUP($E163,MIDS!$A$2:$H$17,MIDS!$D$1)</f>
        <v>3.5931316541126339</v>
      </c>
      <c r="Q163" s="595" t="s">
        <v>104</v>
      </c>
      <c r="R163" s="595" t="s">
        <v>104</v>
      </c>
      <c r="S163" s="595" t="s">
        <v>104</v>
      </c>
      <c r="T163" s="596">
        <f>VLOOKUP($E163,MIDS!$A$2:$I$17,MIDS!$I$1)</f>
        <v>1.57366339164029</v>
      </c>
      <c r="U163" s="597">
        <f>VLOOKUP($E163,MIDS!$A$2:$K$17,MIDS!$J$1)+0.01</f>
        <v>3.1133399292978502E-2</v>
      </c>
      <c r="V163" s="598">
        <f t="shared" ca="1" si="17"/>
        <v>0.98697535973844219</v>
      </c>
      <c r="W163" s="592">
        <v>37442</v>
      </c>
      <c r="X163" s="599">
        <f t="shared" ca="1" si="12"/>
        <v>-179995.85735255209</v>
      </c>
    </row>
    <row r="164" spans="1:24" x14ac:dyDescent="0.25">
      <c r="A164" s="591"/>
      <c r="B164" s="591"/>
      <c r="C164" s="591"/>
      <c r="D164" s="591"/>
      <c r="E164" s="592">
        <v>37438</v>
      </c>
      <c r="F164" s="592">
        <v>37468</v>
      </c>
      <c r="G164" s="593">
        <f t="shared" si="15"/>
        <v>31</v>
      </c>
      <c r="H164" s="594">
        <v>3500</v>
      </c>
      <c r="I164" s="594">
        <f t="shared" si="16"/>
        <v>3317.3594576970322</v>
      </c>
      <c r="J164" s="595">
        <v>5.33</v>
      </c>
      <c r="K164" s="32"/>
      <c r="L164" s="32"/>
      <c r="M164" s="31"/>
      <c r="N164" s="595" t="s">
        <v>104</v>
      </c>
      <c r="O164" s="595" t="s">
        <v>104</v>
      </c>
      <c r="P164" s="596">
        <f>VLOOKUP($E164,MIDS!$A$2:$H$17,MIDS!$D$1)</f>
        <v>3.6451361165589975</v>
      </c>
      <c r="Q164" s="595" t="s">
        <v>104</v>
      </c>
      <c r="R164" s="595" t="s">
        <v>104</v>
      </c>
      <c r="S164" s="595" t="s">
        <v>104</v>
      </c>
      <c r="T164" s="596">
        <f>VLOOKUP($E164,MIDS!$A$2:$I$17,MIDS!$I$1)</f>
        <v>1.57357722200993</v>
      </c>
      <c r="U164" s="597">
        <f>VLOOKUP($E164,MIDS!$A$2:$K$17,MIDS!$J$1)+0.01</f>
        <v>3.1195768243956999E-2</v>
      </c>
      <c r="V164" s="598">
        <f t="shared" ca="1" si="17"/>
        <v>0.9843600749242325</v>
      </c>
      <c r="W164" s="592">
        <v>37473</v>
      </c>
      <c r="X164" s="599">
        <f t="shared" ca="1" si="12"/>
        <v>-179948.63213171135</v>
      </c>
    </row>
    <row r="165" spans="1:24" x14ac:dyDescent="0.25">
      <c r="A165" s="591"/>
      <c r="B165" s="591"/>
      <c r="C165" s="591"/>
      <c r="D165" s="591"/>
      <c r="E165" s="592">
        <v>37469</v>
      </c>
      <c r="F165" s="592">
        <v>37499</v>
      </c>
      <c r="G165" s="593">
        <f t="shared" si="15"/>
        <v>31</v>
      </c>
      <c r="H165" s="594">
        <v>3500</v>
      </c>
      <c r="I165" s="594">
        <f t="shared" si="16"/>
        <v>3317.3594576970322</v>
      </c>
      <c r="J165" s="595">
        <v>5.33</v>
      </c>
      <c r="K165" s="32"/>
      <c r="L165" s="32"/>
      <c r="M165" s="31"/>
      <c r="N165" s="595" t="s">
        <v>104</v>
      </c>
      <c r="O165" s="595" t="s">
        <v>104</v>
      </c>
      <c r="P165" s="596">
        <f>VLOOKUP($E165,MIDS!$A$2:$H$17,MIDS!$D$1)</f>
        <v>3.7000540003560993</v>
      </c>
      <c r="Q165" s="595" t="s">
        <v>104</v>
      </c>
      <c r="R165" s="595" t="s">
        <v>104</v>
      </c>
      <c r="S165" s="595" t="s">
        <v>104</v>
      </c>
      <c r="T165" s="596">
        <f>VLOOKUP($E165,MIDS!$A$2:$I$17,MIDS!$I$1)</f>
        <v>1.5734639957274099</v>
      </c>
      <c r="U165" s="597">
        <f>VLOOKUP($E165,MIDS!$A$2:$K$17,MIDS!$J$1)+0.01</f>
        <v>3.1540580621679998E-2</v>
      </c>
      <c r="V165" s="598">
        <f t="shared" ca="1" si="17"/>
        <v>0.98157930711247632</v>
      </c>
      <c r="W165" s="592">
        <v>37504</v>
      </c>
      <c r="X165" s="599">
        <f t="shared" ca="1" si="12"/>
        <v>-173591.45724829158</v>
      </c>
    </row>
    <row r="166" spans="1:24" x14ac:dyDescent="0.25">
      <c r="A166" s="591"/>
      <c r="B166" s="591"/>
      <c r="C166" s="591"/>
      <c r="D166" s="591"/>
      <c r="E166" s="592">
        <v>37500</v>
      </c>
      <c r="F166" s="592">
        <v>37529</v>
      </c>
      <c r="G166" s="593">
        <f t="shared" si="15"/>
        <v>30</v>
      </c>
      <c r="H166" s="594">
        <v>3500</v>
      </c>
      <c r="I166" s="594">
        <f t="shared" si="16"/>
        <v>3317.3594576970322</v>
      </c>
      <c r="J166" s="595">
        <v>5.33</v>
      </c>
      <c r="K166" s="32"/>
      <c r="L166" s="32"/>
      <c r="M166" s="31"/>
      <c r="N166" s="595" t="s">
        <v>104</v>
      </c>
      <c r="O166" s="595" t="s">
        <v>104</v>
      </c>
      <c r="P166" s="596">
        <f>VLOOKUP($E166,MIDS!$A$2:$H$17,MIDS!$D$1)</f>
        <v>3.6996701462865471</v>
      </c>
      <c r="Q166" s="595" t="s">
        <v>104</v>
      </c>
      <c r="R166" s="595" t="s">
        <v>104</v>
      </c>
      <c r="S166" s="595" t="s">
        <v>104</v>
      </c>
      <c r="T166" s="596">
        <f>VLOOKUP($E166,MIDS!$A$2:$I$17,MIDS!$I$1)</f>
        <v>1.57330076012112</v>
      </c>
      <c r="U166" s="597">
        <f>VLOOKUP($E166,MIDS!$A$2:$K$17,MIDS!$J$1)+0.01</f>
        <v>3.1885393039658802E-2</v>
      </c>
      <c r="V166" s="598">
        <f t="shared" ca="1" si="17"/>
        <v>0.9788348012010003</v>
      </c>
      <c r="W166" s="592">
        <v>37534</v>
      </c>
      <c r="X166" s="599">
        <f t="shared" ca="1" si="12"/>
        <v>-167561.47781642471</v>
      </c>
    </row>
    <row r="167" spans="1:24" x14ac:dyDescent="0.25">
      <c r="A167" s="591"/>
      <c r="B167" s="591"/>
      <c r="C167" s="591"/>
      <c r="D167" s="591"/>
      <c r="E167" s="592">
        <v>37530</v>
      </c>
      <c r="F167" s="592">
        <v>37560</v>
      </c>
      <c r="G167" s="593">
        <f t="shared" si="15"/>
        <v>31</v>
      </c>
      <c r="H167" s="594">
        <v>3500</v>
      </c>
      <c r="I167" s="594">
        <f t="shared" si="16"/>
        <v>3317.3594576970322</v>
      </c>
      <c r="J167" s="595">
        <v>5.33</v>
      </c>
      <c r="K167" s="32"/>
      <c r="L167" s="32"/>
      <c r="M167" s="31"/>
      <c r="N167" s="595" t="s">
        <v>104</v>
      </c>
      <c r="O167" s="595" t="s">
        <v>104</v>
      </c>
      <c r="P167" s="596">
        <f>VLOOKUP($E167,MIDS!$A$2:$H$17,MIDS!$D$1)</f>
        <v>3.7366479488022728</v>
      </c>
      <c r="Q167" s="595" t="s">
        <v>104</v>
      </c>
      <c r="R167" s="595" t="s">
        <v>104</v>
      </c>
      <c r="S167" s="595" t="s">
        <v>104</v>
      </c>
      <c r="T167" s="596">
        <f>VLOOKUP($E167,MIDS!$A$2:$I$17,MIDS!$I$1)</f>
        <v>1.57317351886334</v>
      </c>
      <c r="U167" s="597">
        <f>VLOOKUP($E167,MIDS!$A$2:$K$17,MIDS!$J$1)+0.01</f>
        <v>3.2363130588230399E-2</v>
      </c>
      <c r="V167" s="598">
        <f t="shared" ca="1" si="17"/>
        <v>0.97586098413794486</v>
      </c>
      <c r="W167" s="592">
        <v>37565</v>
      </c>
      <c r="X167" s="599">
        <f t="shared" ca="1" si="12"/>
        <v>-168705.57593246296</v>
      </c>
    </row>
    <row r="168" spans="1:24" x14ac:dyDescent="0.25">
      <c r="A168" s="55"/>
      <c r="B168" s="55"/>
      <c r="C168" s="55"/>
      <c r="D168" s="55"/>
      <c r="G168" s="585"/>
      <c r="H168" s="64"/>
      <c r="I168" s="64"/>
      <c r="J168" s="66"/>
      <c r="N168" s="66"/>
      <c r="O168" s="100"/>
      <c r="P168" s="100"/>
      <c r="Q168" s="100"/>
      <c r="R168" s="100"/>
      <c r="S168" s="100"/>
      <c r="T168" s="100"/>
      <c r="X168" s="589"/>
    </row>
    <row r="169" spans="1:24" x14ac:dyDescent="0.25">
      <c r="A169" s="55"/>
      <c r="B169" s="55"/>
      <c r="C169" s="55"/>
      <c r="D169" s="55"/>
      <c r="G169" s="585"/>
      <c r="H169" s="64"/>
      <c r="I169" s="64"/>
      <c r="J169" s="66"/>
      <c r="N169" s="66"/>
      <c r="O169" s="100"/>
      <c r="P169" s="100"/>
      <c r="Q169" s="100"/>
      <c r="R169" s="100"/>
      <c r="S169" s="100"/>
      <c r="T169" s="100"/>
      <c r="X169" s="589"/>
    </row>
    <row r="170" spans="1:24" x14ac:dyDescent="0.25">
      <c r="A170" s="591" t="s">
        <v>15</v>
      </c>
      <c r="B170" s="591" t="s">
        <v>32</v>
      </c>
      <c r="C170" s="591" t="s">
        <v>17</v>
      </c>
      <c r="D170" s="591" t="s">
        <v>18</v>
      </c>
      <c r="E170" s="592">
        <v>37347</v>
      </c>
      <c r="F170" s="592">
        <v>37376</v>
      </c>
      <c r="G170" s="593">
        <f t="shared" si="15"/>
        <v>30</v>
      </c>
      <c r="H170" s="594">
        <v>-3500</v>
      </c>
      <c r="I170" s="594">
        <f t="shared" si="16"/>
        <v>-3317.3594576970322</v>
      </c>
      <c r="J170" s="595">
        <v>5.32</v>
      </c>
      <c r="K170" s="32">
        <v>0</v>
      </c>
      <c r="L170" s="32">
        <v>-468988.6201</v>
      </c>
      <c r="M170" s="31">
        <v>1467371</v>
      </c>
      <c r="N170" s="595" t="s">
        <v>104</v>
      </c>
      <c r="O170" s="595" t="s">
        <v>104</v>
      </c>
      <c r="P170" s="596">
        <f>VLOOKUP($E170,MIDS!$A$2:$H$17,MIDS!$D$1)</f>
        <v>3.4590794328253582</v>
      </c>
      <c r="Q170" s="595" t="s">
        <v>104</v>
      </c>
      <c r="R170" s="595" t="s">
        <v>104</v>
      </c>
      <c r="S170" s="595" t="s">
        <v>104</v>
      </c>
      <c r="T170" s="596">
        <f>VLOOKUP($E170,MIDS!$A$2:$I$17,MIDS!$I$1)</f>
        <v>1.5737483872699398</v>
      </c>
      <c r="U170" s="597">
        <f>VLOOKUP($E170,MIDS!$A$2:$K$17,MIDS!$J$1)+0.01</f>
        <v>3.1472284857817501E-2</v>
      </c>
      <c r="V170" s="598">
        <f t="shared" ref="V170:V176" ca="1" si="18">(1+$U170/2)^(-($W170-$A$3)/(365.25/2))</f>
        <v>0.99199563127351786</v>
      </c>
      <c r="W170" s="592">
        <v>37381</v>
      </c>
      <c r="X170" s="599">
        <f t="shared" ca="1" si="12"/>
        <v>193832.63264234961</v>
      </c>
    </row>
    <row r="171" spans="1:24" x14ac:dyDescent="0.25">
      <c r="A171" s="591"/>
      <c r="B171" s="591"/>
      <c r="C171" s="591"/>
      <c r="D171" s="591"/>
      <c r="E171" s="592">
        <v>37377</v>
      </c>
      <c r="F171" s="592">
        <v>37407</v>
      </c>
      <c r="G171" s="593">
        <f t="shared" si="15"/>
        <v>31</v>
      </c>
      <c r="H171" s="594">
        <v>-3500</v>
      </c>
      <c r="I171" s="594">
        <f t="shared" si="16"/>
        <v>-3317.3594576970322</v>
      </c>
      <c r="J171" s="595">
        <v>5.32</v>
      </c>
      <c r="K171" s="32"/>
      <c r="L171" s="32"/>
      <c r="M171" s="31"/>
      <c r="N171" s="595" t="s">
        <v>104</v>
      </c>
      <c r="O171" s="595" t="s">
        <v>104</v>
      </c>
      <c r="P171" s="596">
        <f>VLOOKUP($E171,MIDS!$A$2:$H$17,MIDS!$D$1)</f>
        <v>3.5187365425575403</v>
      </c>
      <c r="Q171" s="595" t="s">
        <v>104</v>
      </c>
      <c r="R171" s="595" t="s">
        <v>104</v>
      </c>
      <c r="S171" s="595" t="s">
        <v>104</v>
      </c>
      <c r="T171" s="596">
        <f>VLOOKUP($E171,MIDS!$A$2:$I$17,MIDS!$I$1)</f>
        <v>1.57374485020966</v>
      </c>
      <c r="U171" s="597">
        <f>VLOOKUP($E171,MIDS!$A$2:$K$17,MIDS!$J$1)+0.01</f>
        <v>3.1305619821069497E-2</v>
      </c>
      <c r="V171" s="598">
        <f t="shared" ca="1" si="18"/>
        <v>0.98942552795222316</v>
      </c>
      <c r="W171" s="592">
        <v>37412</v>
      </c>
      <c r="X171" s="599">
        <f t="shared" ca="1" si="12"/>
        <v>193370.44113867424</v>
      </c>
    </row>
    <row r="172" spans="1:24" x14ac:dyDescent="0.25">
      <c r="A172" s="591"/>
      <c r="B172" s="591"/>
      <c r="C172" s="591"/>
      <c r="D172" s="591"/>
      <c r="E172" s="592">
        <v>37408</v>
      </c>
      <c r="F172" s="592">
        <v>37437</v>
      </c>
      <c r="G172" s="593">
        <f t="shared" si="15"/>
        <v>30</v>
      </c>
      <c r="H172" s="594">
        <v>-3500</v>
      </c>
      <c r="I172" s="594">
        <f t="shared" si="16"/>
        <v>-3317.3594576970322</v>
      </c>
      <c r="J172" s="595">
        <v>5.32</v>
      </c>
      <c r="K172" s="32"/>
      <c r="L172" s="32"/>
      <c r="M172" s="31"/>
      <c r="N172" s="595" t="s">
        <v>104</v>
      </c>
      <c r="O172" s="595" t="s">
        <v>104</v>
      </c>
      <c r="P172" s="596">
        <f>VLOOKUP($E172,MIDS!$A$2:$H$17,MIDS!$D$1)</f>
        <v>3.5931316541126339</v>
      </c>
      <c r="Q172" s="595" t="s">
        <v>104</v>
      </c>
      <c r="R172" s="595" t="s">
        <v>104</v>
      </c>
      <c r="S172" s="595" t="s">
        <v>104</v>
      </c>
      <c r="T172" s="596">
        <f>VLOOKUP($E172,MIDS!$A$2:$I$17,MIDS!$I$1)</f>
        <v>1.57366339164029</v>
      </c>
      <c r="U172" s="597">
        <f>VLOOKUP($E172,MIDS!$A$2:$K$17,MIDS!$J$1)+0.01</f>
        <v>3.1133399292978502E-2</v>
      </c>
      <c r="V172" s="598">
        <f t="shared" ca="1" si="18"/>
        <v>0.98697535973844219</v>
      </c>
      <c r="W172" s="592">
        <v>37442</v>
      </c>
      <c r="X172" s="599">
        <f t="shared" ca="1" si="12"/>
        <v>178959.53322482677</v>
      </c>
    </row>
    <row r="173" spans="1:24" x14ac:dyDescent="0.25">
      <c r="A173" s="591"/>
      <c r="B173" s="591"/>
      <c r="C173" s="591"/>
      <c r="D173" s="591"/>
      <c r="E173" s="592">
        <v>37438</v>
      </c>
      <c r="F173" s="592">
        <v>37468</v>
      </c>
      <c r="G173" s="593">
        <f t="shared" si="15"/>
        <v>31</v>
      </c>
      <c r="H173" s="594">
        <v>-3500</v>
      </c>
      <c r="I173" s="594">
        <f t="shared" si="16"/>
        <v>-3317.3594576970322</v>
      </c>
      <c r="J173" s="595">
        <v>5.32</v>
      </c>
      <c r="K173" s="32"/>
      <c r="L173" s="32"/>
      <c r="M173" s="31"/>
      <c r="N173" s="595" t="s">
        <v>104</v>
      </c>
      <c r="O173" s="595" t="s">
        <v>104</v>
      </c>
      <c r="P173" s="596">
        <f>VLOOKUP($E173,MIDS!$A$2:$H$17,MIDS!$D$1)</f>
        <v>3.6451361165589975</v>
      </c>
      <c r="Q173" s="595" t="s">
        <v>104</v>
      </c>
      <c r="R173" s="595" t="s">
        <v>104</v>
      </c>
      <c r="S173" s="595" t="s">
        <v>104</v>
      </c>
      <c r="T173" s="596">
        <f>VLOOKUP($E173,MIDS!$A$2:$I$17,MIDS!$I$1)</f>
        <v>1.57357722200993</v>
      </c>
      <c r="U173" s="597">
        <f>VLOOKUP($E173,MIDS!$A$2:$K$17,MIDS!$J$1)+0.01</f>
        <v>3.1195768243956999E-2</v>
      </c>
      <c r="V173" s="598">
        <f t="shared" ca="1" si="18"/>
        <v>0.9843600749242325</v>
      </c>
      <c r="W173" s="592">
        <v>37473</v>
      </c>
      <c r="X173" s="599">
        <f t="shared" ca="1" si="12"/>
        <v>178880.60145041859</v>
      </c>
    </row>
    <row r="174" spans="1:24" x14ac:dyDescent="0.25">
      <c r="A174" s="591"/>
      <c r="B174" s="591"/>
      <c r="C174" s="591"/>
      <c r="D174" s="591"/>
      <c r="E174" s="592">
        <v>37469</v>
      </c>
      <c r="F174" s="592">
        <v>37499</v>
      </c>
      <c r="G174" s="593">
        <f t="shared" si="15"/>
        <v>31</v>
      </c>
      <c r="H174" s="594">
        <v>-3500</v>
      </c>
      <c r="I174" s="594">
        <f t="shared" si="16"/>
        <v>-3317.3594576970322</v>
      </c>
      <c r="J174" s="595">
        <v>5.32</v>
      </c>
      <c r="K174" s="32"/>
      <c r="L174" s="32"/>
      <c r="M174" s="31"/>
      <c r="N174" s="595" t="s">
        <v>104</v>
      </c>
      <c r="O174" s="595" t="s">
        <v>104</v>
      </c>
      <c r="P174" s="596">
        <f>VLOOKUP($E174,MIDS!$A$2:$H$17,MIDS!$D$1)</f>
        <v>3.7000540003560993</v>
      </c>
      <c r="Q174" s="595" t="s">
        <v>104</v>
      </c>
      <c r="R174" s="595" t="s">
        <v>104</v>
      </c>
      <c r="S174" s="595" t="s">
        <v>104</v>
      </c>
      <c r="T174" s="596">
        <f>VLOOKUP($E174,MIDS!$A$2:$I$17,MIDS!$I$1)</f>
        <v>1.5734639957274099</v>
      </c>
      <c r="U174" s="597">
        <f>VLOOKUP($E174,MIDS!$A$2:$K$17,MIDS!$J$1)+0.01</f>
        <v>3.1540580621679998E-2</v>
      </c>
      <c r="V174" s="598">
        <f t="shared" ca="1" si="18"/>
        <v>0.98157930711247632</v>
      </c>
      <c r="W174" s="592">
        <v>37504</v>
      </c>
      <c r="X174" s="599">
        <f t="shared" ca="1" si="12"/>
        <v>172526.44370007454</v>
      </c>
    </row>
    <row r="175" spans="1:24" x14ac:dyDescent="0.25">
      <c r="A175" s="591"/>
      <c r="B175" s="591"/>
      <c r="C175" s="591"/>
      <c r="D175" s="591"/>
      <c r="E175" s="592">
        <v>37500</v>
      </c>
      <c r="F175" s="592">
        <v>37529</v>
      </c>
      <c r="G175" s="593">
        <f t="shared" si="15"/>
        <v>30</v>
      </c>
      <c r="H175" s="594">
        <v>-3500</v>
      </c>
      <c r="I175" s="594">
        <f t="shared" si="16"/>
        <v>-3317.3594576970322</v>
      </c>
      <c r="J175" s="595">
        <v>5.32</v>
      </c>
      <c r="K175" s="32"/>
      <c r="L175" s="32"/>
      <c r="M175" s="31"/>
      <c r="N175" s="595" t="s">
        <v>104</v>
      </c>
      <c r="O175" s="595" t="s">
        <v>104</v>
      </c>
      <c r="P175" s="596">
        <f>VLOOKUP($E175,MIDS!$A$2:$H$17,MIDS!$D$1)</f>
        <v>3.6996701462865471</v>
      </c>
      <c r="Q175" s="595" t="s">
        <v>104</v>
      </c>
      <c r="R175" s="595" t="s">
        <v>104</v>
      </c>
      <c r="S175" s="595" t="s">
        <v>104</v>
      </c>
      <c r="T175" s="596">
        <f>VLOOKUP($E175,MIDS!$A$2:$I$17,MIDS!$I$1)</f>
        <v>1.57330076012112</v>
      </c>
      <c r="U175" s="597">
        <f>VLOOKUP($E175,MIDS!$A$2:$K$17,MIDS!$J$1)+0.01</f>
        <v>3.1885393039658802E-2</v>
      </c>
      <c r="V175" s="598">
        <f t="shared" ca="1" si="18"/>
        <v>0.9788348012010003</v>
      </c>
      <c r="W175" s="592">
        <v>37534</v>
      </c>
      <c r="X175" s="599">
        <f t="shared" ca="1" si="12"/>
        <v>166533.70127516365</v>
      </c>
    </row>
    <row r="176" spans="1:24" x14ac:dyDescent="0.25">
      <c r="A176" s="591"/>
      <c r="B176" s="591"/>
      <c r="C176" s="591"/>
      <c r="D176" s="591"/>
      <c r="E176" s="592">
        <v>37530</v>
      </c>
      <c r="F176" s="592">
        <v>37560</v>
      </c>
      <c r="G176" s="593">
        <f t="shared" si="15"/>
        <v>31</v>
      </c>
      <c r="H176" s="594">
        <v>-3500</v>
      </c>
      <c r="I176" s="594">
        <f t="shared" si="16"/>
        <v>-3317.3594576970322</v>
      </c>
      <c r="J176" s="595">
        <v>5.32</v>
      </c>
      <c r="K176" s="32"/>
      <c r="L176" s="32"/>
      <c r="M176" s="31"/>
      <c r="N176" s="595" t="s">
        <v>104</v>
      </c>
      <c r="O176" s="595" t="s">
        <v>104</v>
      </c>
      <c r="P176" s="596">
        <f>VLOOKUP($E176,MIDS!$A$2:$H$17,MIDS!$D$1)</f>
        <v>3.7366479488022728</v>
      </c>
      <c r="Q176" s="595" t="s">
        <v>104</v>
      </c>
      <c r="R176" s="595" t="s">
        <v>104</v>
      </c>
      <c r="S176" s="595" t="s">
        <v>104</v>
      </c>
      <c r="T176" s="596">
        <f>VLOOKUP($E176,MIDS!$A$2:$I$17,MIDS!$I$1)</f>
        <v>1.57317351886334</v>
      </c>
      <c r="U176" s="597">
        <f>VLOOKUP($E176,MIDS!$A$2:$K$17,MIDS!$J$1)+0.01</f>
        <v>3.2363130588230399E-2</v>
      </c>
      <c r="V176" s="598">
        <f t="shared" ca="1" si="18"/>
        <v>0.97586098413794486</v>
      </c>
      <c r="W176" s="592">
        <v>37565</v>
      </c>
      <c r="X176" s="599">
        <f t="shared" ca="1" si="12"/>
        <v>167646.76676467329</v>
      </c>
    </row>
    <row r="177" spans="1:24" x14ac:dyDescent="0.25">
      <c r="A177" s="55"/>
      <c r="B177" s="55"/>
      <c r="C177" s="55"/>
      <c r="D177" s="55"/>
      <c r="G177" s="585"/>
      <c r="H177" s="64"/>
      <c r="I177" s="64"/>
      <c r="J177" s="66"/>
      <c r="N177" s="66"/>
      <c r="O177" s="100"/>
      <c r="P177" s="100"/>
      <c r="Q177" s="100"/>
      <c r="R177" s="100"/>
      <c r="S177" s="100"/>
      <c r="T177" s="100"/>
      <c r="X177" s="589"/>
    </row>
    <row r="178" spans="1:24" x14ac:dyDescent="0.25">
      <c r="A178" s="55"/>
      <c r="B178" s="55"/>
      <c r="C178" s="55"/>
      <c r="D178" s="55"/>
      <c r="G178" s="585"/>
      <c r="H178" s="64"/>
      <c r="I178" s="64"/>
      <c r="J178" s="66"/>
      <c r="N178" s="66"/>
      <c r="O178" s="100"/>
      <c r="P178" s="100"/>
      <c r="Q178" s="100"/>
      <c r="R178" s="100"/>
      <c r="S178" s="100"/>
      <c r="T178" s="100"/>
      <c r="X178" s="589"/>
    </row>
    <row r="179" spans="1:24" x14ac:dyDescent="0.25">
      <c r="A179" s="591" t="s">
        <v>15</v>
      </c>
      <c r="B179" s="591" t="s">
        <v>33</v>
      </c>
      <c r="C179" s="591" t="s">
        <v>17</v>
      </c>
      <c r="D179" s="591" t="s">
        <v>18</v>
      </c>
      <c r="E179" s="592">
        <v>37347</v>
      </c>
      <c r="F179" s="592">
        <v>37376</v>
      </c>
      <c r="G179" s="593">
        <f t="shared" si="15"/>
        <v>30</v>
      </c>
      <c r="H179" s="594">
        <v>3500</v>
      </c>
      <c r="I179" s="594">
        <f t="shared" si="16"/>
        <v>3317.3594576970322</v>
      </c>
      <c r="J179" s="595">
        <v>4.3899999999999997</v>
      </c>
      <c r="K179" s="32">
        <v>0</v>
      </c>
      <c r="L179" s="32">
        <v>95872.392900000006</v>
      </c>
      <c r="M179" s="31">
        <v>1467371</v>
      </c>
      <c r="N179" s="595" t="s">
        <v>104</v>
      </c>
      <c r="O179" s="595" t="s">
        <v>104</v>
      </c>
      <c r="P179" s="596">
        <f>VLOOKUP($E179,MIDS!$A$2:$H$17,MIDS!$D$1)</f>
        <v>3.4590794328253582</v>
      </c>
      <c r="Q179" s="595" t="s">
        <v>104</v>
      </c>
      <c r="R179" s="595" t="s">
        <v>104</v>
      </c>
      <c r="S179" s="595" t="s">
        <v>104</v>
      </c>
      <c r="T179" s="596">
        <f>VLOOKUP($E179,MIDS!$A$2:$I$17,MIDS!$I$1)</f>
        <v>1.5737483872699398</v>
      </c>
      <c r="U179" s="597">
        <f>VLOOKUP($E179,MIDS!$A$2:$K$17,MIDS!$J$1)+0.01</f>
        <v>3.1472284857817501E-2</v>
      </c>
      <c r="V179" s="598">
        <f t="shared" ref="V179:V185" ca="1" si="19">(1+$U179/2)^(-($W179-$A$3)/(365.25/2))</f>
        <v>0.99199563127351786</v>
      </c>
      <c r="W179" s="592">
        <v>37381</v>
      </c>
      <c r="X179" s="599">
        <f t="shared" ca="1" si="12"/>
        <v>-96964.259248490518</v>
      </c>
    </row>
    <row r="180" spans="1:24" x14ac:dyDescent="0.25">
      <c r="A180" s="591"/>
      <c r="B180" s="591"/>
      <c r="C180" s="591"/>
      <c r="D180" s="591"/>
      <c r="E180" s="592">
        <v>37377</v>
      </c>
      <c r="F180" s="592">
        <v>37407</v>
      </c>
      <c r="G180" s="593">
        <f t="shared" si="15"/>
        <v>31</v>
      </c>
      <c r="H180" s="594">
        <v>3500</v>
      </c>
      <c r="I180" s="594">
        <f t="shared" si="16"/>
        <v>3317.3594576970322</v>
      </c>
      <c r="J180" s="595">
        <v>4.3899999999999997</v>
      </c>
      <c r="K180" s="32"/>
      <c r="L180" s="32"/>
      <c r="M180" s="31"/>
      <c r="N180" s="595" t="s">
        <v>104</v>
      </c>
      <c r="O180" s="595" t="s">
        <v>104</v>
      </c>
      <c r="P180" s="596">
        <f>VLOOKUP($E180,MIDS!$A$2:$H$17,MIDS!$D$1)</f>
        <v>3.5187365425575403</v>
      </c>
      <c r="Q180" s="595" t="s">
        <v>104</v>
      </c>
      <c r="R180" s="595" t="s">
        <v>104</v>
      </c>
      <c r="S180" s="595" t="s">
        <v>104</v>
      </c>
      <c r="T180" s="596">
        <f>VLOOKUP($E180,MIDS!$A$2:$I$17,MIDS!$I$1)</f>
        <v>1.57374485020966</v>
      </c>
      <c r="U180" s="597">
        <f>VLOOKUP($E180,MIDS!$A$2:$K$17,MIDS!$J$1)+0.01</f>
        <v>3.1305619821069497E-2</v>
      </c>
      <c r="V180" s="598">
        <f t="shared" ca="1" si="19"/>
        <v>0.98942552795222316</v>
      </c>
      <c r="W180" s="592">
        <v>37412</v>
      </c>
      <c r="X180" s="599">
        <f t="shared" ca="1" si="12"/>
        <v>-93532.458240655076</v>
      </c>
    </row>
    <row r="181" spans="1:24" x14ac:dyDescent="0.25">
      <c r="A181" s="591"/>
      <c r="B181" s="591"/>
      <c r="C181" s="591"/>
      <c r="D181" s="591"/>
      <c r="E181" s="592">
        <v>37408</v>
      </c>
      <c r="F181" s="592">
        <v>37437</v>
      </c>
      <c r="G181" s="593">
        <f t="shared" si="15"/>
        <v>30</v>
      </c>
      <c r="H181" s="594">
        <v>3500</v>
      </c>
      <c r="I181" s="594">
        <f t="shared" si="16"/>
        <v>3317.3594576970322</v>
      </c>
      <c r="J181" s="595">
        <v>4.3899999999999997</v>
      </c>
      <c r="K181" s="32"/>
      <c r="L181" s="32"/>
      <c r="M181" s="31"/>
      <c r="N181" s="595" t="s">
        <v>104</v>
      </c>
      <c r="O181" s="595" t="s">
        <v>104</v>
      </c>
      <c r="P181" s="596">
        <f>VLOOKUP($E181,MIDS!$A$2:$H$17,MIDS!$D$1)</f>
        <v>3.5931316541126339</v>
      </c>
      <c r="Q181" s="595" t="s">
        <v>104</v>
      </c>
      <c r="R181" s="595" t="s">
        <v>104</v>
      </c>
      <c r="S181" s="595" t="s">
        <v>104</v>
      </c>
      <c r="T181" s="596">
        <f>VLOOKUP($E181,MIDS!$A$2:$I$17,MIDS!$I$1)</f>
        <v>1.57366339164029</v>
      </c>
      <c r="U181" s="597">
        <f>VLOOKUP($E181,MIDS!$A$2:$K$17,MIDS!$J$1)+0.01</f>
        <v>3.1133399292978502E-2</v>
      </c>
      <c r="V181" s="598">
        <f t="shared" ca="1" si="19"/>
        <v>0.98697535973844219</v>
      </c>
      <c r="W181" s="592">
        <v>37442</v>
      </c>
      <c r="X181" s="599">
        <f t="shared" ca="1" si="12"/>
        <v>-82581.389346367825</v>
      </c>
    </row>
    <row r="182" spans="1:24" x14ac:dyDescent="0.25">
      <c r="A182" s="591"/>
      <c r="B182" s="591"/>
      <c r="C182" s="591"/>
      <c r="D182" s="591"/>
      <c r="E182" s="592">
        <v>37438</v>
      </c>
      <c r="F182" s="592">
        <v>37468</v>
      </c>
      <c r="G182" s="593">
        <f t="shared" si="15"/>
        <v>31</v>
      </c>
      <c r="H182" s="594">
        <v>3500</v>
      </c>
      <c r="I182" s="594">
        <f t="shared" si="16"/>
        <v>3317.3594576970322</v>
      </c>
      <c r="J182" s="595">
        <v>4.3899999999999997</v>
      </c>
      <c r="K182" s="32"/>
      <c r="L182" s="32"/>
      <c r="M182" s="31"/>
      <c r="N182" s="595" t="s">
        <v>104</v>
      </c>
      <c r="O182" s="595" t="s">
        <v>104</v>
      </c>
      <c r="P182" s="596">
        <f>VLOOKUP($E182,MIDS!$A$2:$H$17,MIDS!$D$1)</f>
        <v>3.6451361165589975</v>
      </c>
      <c r="Q182" s="595" t="s">
        <v>104</v>
      </c>
      <c r="R182" s="595" t="s">
        <v>104</v>
      </c>
      <c r="S182" s="595" t="s">
        <v>104</v>
      </c>
      <c r="T182" s="596">
        <f>VLOOKUP($E182,MIDS!$A$2:$I$17,MIDS!$I$1)</f>
        <v>1.57357722200993</v>
      </c>
      <c r="U182" s="597">
        <f>VLOOKUP($E182,MIDS!$A$2:$K$17,MIDS!$J$1)+0.01</f>
        <v>3.1195768243956999E-2</v>
      </c>
      <c r="V182" s="598">
        <f t="shared" ca="1" si="19"/>
        <v>0.9843600749242325</v>
      </c>
      <c r="W182" s="592">
        <v>37473</v>
      </c>
      <c r="X182" s="599">
        <f t="shared" ca="1" si="12"/>
        <v>-79553.748090188848</v>
      </c>
    </row>
    <row r="183" spans="1:24" x14ac:dyDescent="0.25">
      <c r="A183" s="591"/>
      <c r="B183" s="591"/>
      <c r="C183" s="591"/>
      <c r="D183" s="591"/>
      <c r="E183" s="592">
        <v>37469</v>
      </c>
      <c r="F183" s="592">
        <v>37499</v>
      </c>
      <c r="G183" s="593">
        <f t="shared" si="15"/>
        <v>31</v>
      </c>
      <c r="H183" s="594">
        <v>3500</v>
      </c>
      <c r="I183" s="594">
        <f t="shared" si="16"/>
        <v>3317.3594576970322</v>
      </c>
      <c r="J183" s="595">
        <v>4.3899999999999997</v>
      </c>
      <c r="K183" s="32"/>
      <c r="L183" s="32"/>
      <c r="M183" s="31"/>
      <c r="N183" s="595" t="s">
        <v>104</v>
      </c>
      <c r="O183" s="595" t="s">
        <v>104</v>
      </c>
      <c r="P183" s="596">
        <f>VLOOKUP($E183,MIDS!$A$2:$H$17,MIDS!$D$1)</f>
        <v>3.7000540003560993</v>
      </c>
      <c r="Q183" s="595" t="s">
        <v>104</v>
      </c>
      <c r="R183" s="595" t="s">
        <v>104</v>
      </c>
      <c r="S183" s="595" t="s">
        <v>104</v>
      </c>
      <c r="T183" s="596">
        <f>VLOOKUP($E183,MIDS!$A$2:$I$17,MIDS!$I$1)</f>
        <v>1.5734639957274099</v>
      </c>
      <c r="U183" s="597">
        <f>VLOOKUP($E183,MIDS!$A$2:$K$17,MIDS!$J$1)+0.01</f>
        <v>3.1540580621679998E-2</v>
      </c>
      <c r="V183" s="598">
        <f t="shared" ca="1" si="19"/>
        <v>0.98157930711247632</v>
      </c>
      <c r="W183" s="592">
        <v>37504</v>
      </c>
      <c r="X183" s="599">
        <f t="shared" ca="1" si="12"/>
        <v>-73480.183715890074</v>
      </c>
    </row>
    <row r="184" spans="1:24" x14ac:dyDescent="0.25">
      <c r="A184" s="591"/>
      <c r="B184" s="591"/>
      <c r="C184" s="591"/>
      <c r="D184" s="591"/>
      <c r="E184" s="592">
        <v>37500</v>
      </c>
      <c r="F184" s="592">
        <v>37529</v>
      </c>
      <c r="G184" s="593">
        <f t="shared" si="15"/>
        <v>30</v>
      </c>
      <c r="H184" s="594">
        <v>3500</v>
      </c>
      <c r="I184" s="594">
        <f t="shared" si="16"/>
        <v>3317.3594576970322</v>
      </c>
      <c r="J184" s="595">
        <v>4.3899999999999997</v>
      </c>
      <c r="K184" s="32"/>
      <c r="L184" s="32"/>
      <c r="M184" s="31"/>
      <c r="N184" s="595" t="s">
        <v>104</v>
      </c>
      <c r="O184" s="595" t="s">
        <v>104</v>
      </c>
      <c r="P184" s="596">
        <f>VLOOKUP($E184,MIDS!$A$2:$H$17,MIDS!$D$1)</f>
        <v>3.6996701462865471</v>
      </c>
      <c r="Q184" s="595" t="s">
        <v>104</v>
      </c>
      <c r="R184" s="595" t="s">
        <v>104</v>
      </c>
      <c r="S184" s="595" t="s">
        <v>104</v>
      </c>
      <c r="T184" s="596">
        <f>VLOOKUP($E184,MIDS!$A$2:$I$17,MIDS!$I$1)</f>
        <v>1.57330076012112</v>
      </c>
      <c r="U184" s="597">
        <f>VLOOKUP($E184,MIDS!$A$2:$K$17,MIDS!$J$1)+0.01</f>
        <v>3.1885393039658802E-2</v>
      </c>
      <c r="V184" s="598">
        <f t="shared" ca="1" si="19"/>
        <v>0.9788348012010003</v>
      </c>
      <c r="W184" s="592">
        <v>37534</v>
      </c>
      <c r="X184" s="599">
        <f t="shared" ref="X184:X220" ca="1" si="20">($P184-$J184)*$G184*$H184*$V184</f>
        <v>-70950.482937885914</v>
      </c>
    </row>
    <row r="185" spans="1:24" x14ac:dyDescent="0.25">
      <c r="A185" s="591"/>
      <c r="B185" s="591"/>
      <c r="C185" s="591"/>
      <c r="D185" s="591"/>
      <c r="E185" s="592">
        <v>37530</v>
      </c>
      <c r="F185" s="592">
        <v>37560</v>
      </c>
      <c r="G185" s="593">
        <f t="shared" si="15"/>
        <v>31</v>
      </c>
      <c r="H185" s="594">
        <v>3500</v>
      </c>
      <c r="I185" s="594">
        <f t="shared" si="16"/>
        <v>3317.3594576970322</v>
      </c>
      <c r="J185" s="595">
        <v>4.3899999999999997</v>
      </c>
      <c r="K185" s="32"/>
      <c r="L185" s="32"/>
      <c r="M185" s="31"/>
      <c r="N185" s="595" t="s">
        <v>104</v>
      </c>
      <c r="O185" s="595" t="s">
        <v>104</v>
      </c>
      <c r="P185" s="596">
        <f>VLOOKUP($E185,MIDS!$A$2:$H$17,MIDS!$D$1)</f>
        <v>3.7366479488022728</v>
      </c>
      <c r="Q185" s="595" t="s">
        <v>104</v>
      </c>
      <c r="R185" s="595" t="s">
        <v>104</v>
      </c>
      <c r="S185" s="595" t="s">
        <v>104</v>
      </c>
      <c r="T185" s="596">
        <f>VLOOKUP($E185,MIDS!$A$2:$I$17,MIDS!$I$1)</f>
        <v>1.57317351886334</v>
      </c>
      <c r="U185" s="597">
        <f>VLOOKUP($E185,MIDS!$A$2:$K$17,MIDS!$J$1)+0.01</f>
        <v>3.2363130588230399E-2</v>
      </c>
      <c r="V185" s="598">
        <f t="shared" ca="1" si="19"/>
        <v>0.97586098413794486</v>
      </c>
      <c r="W185" s="592">
        <v>37565</v>
      </c>
      <c r="X185" s="599">
        <f t="shared" ca="1" si="20"/>
        <v>-69177.514160233914</v>
      </c>
    </row>
    <row r="186" spans="1:24" x14ac:dyDescent="0.25">
      <c r="A186" s="6"/>
      <c r="B186" s="6"/>
      <c r="C186" s="6"/>
      <c r="D186" s="6"/>
      <c r="E186" s="6"/>
      <c r="F186" s="6"/>
      <c r="G186" s="585"/>
      <c r="H186" s="6"/>
      <c r="I186" s="6"/>
      <c r="J186" s="6"/>
      <c r="K186" s="5">
        <v>0</v>
      </c>
      <c r="L186" s="5">
        <v>-161.82760000000002</v>
      </c>
      <c r="M186" s="2">
        <v>1467372</v>
      </c>
      <c r="N186" s="66"/>
      <c r="O186" s="100"/>
      <c r="P186" s="100"/>
      <c r="Q186" s="100"/>
      <c r="R186" s="100"/>
      <c r="S186" s="100"/>
      <c r="T186" s="100"/>
      <c r="X186" s="589"/>
    </row>
    <row r="187" spans="1:24" x14ac:dyDescent="0.25">
      <c r="A187" s="6"/>
      <c r="B187" s="6"/>
      <c r="C187" s="6"/>
      <c r="D187" s="6"/>
      <c r="E187" s="6"/>
      <c r="F187" s="6"/>
      <c r="G187" s="585"/>
      <c r="H187" s="6"/>
      <c r="I187" s="6"/>
      <c r="J187" s="6"/>
      <c r="N187" s="66"/>
      <c r="O187" s="100"/>
      <c r="P187" s="100"/>
      <c r="Q187" s="100"/>
      <c r="R187" s="100"/>
      <c r="S187" s="100"/>
      <c r="T187" s="100"/>
      <c r="X187" s="589"/>
    </row>
    <row r="188" spans="1:24" x14ac:dyDescent="0.25">
      <c r="A188" s="97" t="s">
        <v>15</v>
      </c>
      <c r="B188" s="97" t="s">
        <v>51</v>
      </c>
      <c r="C188" s="97" t="s">
        <v>17</v>
      </c>
      <c r="D188" s="97" t="s">
        <v>49</v>
      </c>
      <c r="E188" s="54">
        <v>37257</v>
      </c>
      <c r="F188" s="54">
        <v>37287</v>
      </c>
      <c r="G188" s="585">
        <f t="shared" si="15"/>
        <v>31</v>
      </c>
      <c r="H188" s="98">
        <v>18956.339757142858</v>
      </c>
      <c r="I188" s="64">
        <f t="shared" si="16"/>
        <v>17967.140850478892</v>
      </c>
      <c r="J188" s="99">
        <v>0</v>
      </c>
      <c r="K188" s="5">
        <v>0</v>
      </c>
      <c r="L188" s="5">
        <v>7440</v>
      </c>
      <c r="M188" s="2">
        <v>1467371</v>
      </c>
      <c r="N188" s="66" t="s">
        <v>104</v>
      </c>
      <c r="O188" s="66" t="s">
        <v>104</v>
      </c>
      <c r="P188" s="100">
        <f>VLOOKUP($E188,MIDS!$A$2:$H$17,MIDS!$D$1)</f>
        <v>3.6024195705517839</v>
      </c>
      <c r="Q188" s="66" t="s">
        <v>104</v>
      </c>
      <c r="R188" s="66" t="s">
        <v>104</v>
      </c>
      <c r="S188" s="100">
        <f>VLOOKUP($E188,MIDS!$A$2:$K$17,MIDS!$H$1)</f>
        <v>0</v>
      </c>
      <c r="T188" s="100">
        <f>VLOOKUP($E188,MIDS!$A$2:$I$17,MIDS!$I$1)</f>
        <v>1.57315992650169</v>
      </c>
      <c r="U188" s="586">
        <f>VLOOKUP($E188,MIDS!$A$2:$K$17,MIDS!$J$1)+0.01</f>
        <v>3.2954232758230402E-2</v>
      </c>
      <c r="V188" s="588">
        <f ca="1">(1+$U188/2)^(-($W188-$A$3)/(365.25/2))</f>
        <v>0.99955265746841604</v>
      </c>
      <c r="W188" s="54">
        <v>37292</v>
      </c>
      <c r="X188" s="589">
        <f ca="1">($J188-$S188)*$G188*$H188*$V188</f>
        <v>0</v>
      </c>
    </row>
    <row r="189" spans="1:24" x14ac:dyDescent="0.25">
      <c r="A189" s="97"/>
      <c r="B189" s="97"/>
      <c r="C189" s="97"/>
      <c r="D189" s="97"/>
      <c r="E189" s="54">
        <v>37288</v>
      </c>
      <c r="F189" s="54">
        <v>37315</v>
      </c>
      <c r="G189" s="585">
        <f t="shared" si="15"/>
        <v>28</v>
      </c>
      <c r="H189" s="98">
        <v>18956.339757142858</v>
      </c>
      <c r="I189" s="64">
        <f t="shared" si="16"/>
        <v>17967.140850478892</v>
      </c>
      <c r="J189" s="99">
        <v>0</v>
      </c>
      <c r="N189" s="66" t="s">
        <v>104</v>
      </c>
      <c r="O189" s="66" t="s">
        <v>104</v>
      </c>
      <c r="P189" s="100">
        <f>VLOOKUP($E189,MIDS!$A$2:$H$17,MIDS!$D$1)</f>
        <v>3.58786018550654</v>
      </c>
      <c r="Q189" s="66" t="s">
        <v>104</v>
      </c>
      <c r="R189" s="66" t="s">
        <v>104</v>
      </c>
      <c r="S189" s="100">
        <f>VLOOKUP($E189,MIDS!$A$2:$K$17,MIDS!$H$1)</f>
        <v>0</v>
      </c>
      <c r="T189" s="100">
        <f>VLOOKUP($E189,MIDS!$A$2:$I$17,MIDS!$I$1)</f>
        <v>1.5733139716873599</v>
      </c>
      <c r="U189" s="586">
        <f>VLOOKUP($E189,MIDS!$A$2:$K$17,MIDS!$J$1)+0.01</f>
        <v>3.2315322690867697E-2</v>
      </c>
      <c r="V189" s="588">
        <f ca="1">(1+$U189/2)^(-($W189-$A$3)/(365.25/2))</f>
        <v>0.99710786714873956</v>
      </c>
      <c r="W189" s="54">
        <v>37320</v>
      </c>
      <c r="X189" s="589">
        <f t="shared" ref="X189:X195" ca="1" si="21">($J189-$S189)*$G189*$H189*$V189</f>
        <v>0</v>
      </c>
    </row>
    <row r="190" spans="1:24" x14ac:dyDescent="0.25">
      <c r="A190" s="97"/>
      <c r="B190" s="97"/>
      <c r="C190" s="97"/>
      <c r="D190" s="97"/>
      <c r="E190" s="54">
        <v>37316</v>
      </c>
      <c r="F190" s="54">
        <v>37346</v>
      </c>
      <c r="G190" s="585">
        <f t="shared" si="15"/>
        <v>31</v>
      </c>
      <c r="H190" s="98">
        <v>18956.339757142858</v>
      </c>
      <c r="I190" s="64">
        <f t="shared" si="16"/>
        <v>17967.140850478892</v>
      </c>
      <c r="J190" s="99">
        <v>0</v>
      </c>
      <c r="N190" s="66" t="s">
        <v>104</v>
      </c>
      <c r="O190" s="66" t="s">
        <v>104</v>
      </c>
      <c r="P190" s="100">
        <f>VLOOKUP($E190,MIDS!$A$2:$H$17,MIDS!$D$1)</f>
        <v>3.5326984173450482</v>
      </c>
      <c r="Q190" s="66" t="s">
        <v>104</v>
      </c>
      <c r="R190" s="66" t="s">
        <v>104</v>
      </c>
      <c r="S190" s="100">
        <f>VLOOKUP($E190,MIDS!$A$2:$K$17,MIDS!$H$1)</f>
        <v>0</v>
      </c>
      <c r="T190" s="100">
        <f>VLOOKUP($E190,MIDS!$A$2:$I$17,MIDS!$I$1)</f>
        <v>1.5733198233053598</v>
      </c>
      <c r="U190" s="586">
        <f>VLOOKUP($E190,MIDS!$A$2:$K$17,MIDS!$J$1)+0.01</f>
        <v>3.1600630962241402E-2</v>
      </c>
      <c r="V190" s="588">
        <f ca="1">(1+$U190/2)^(-($W190-$A$3)/(365.25/2))</f>
        <v>0.99452121250029935</v>
      </c>
      <c r="W190" s="54">
        <v>37351</v>
      </c>
      <c r="X190" s="589">
        <f t="shared" ca="1" si="21"/>
        <v>0</v>
      </c>
    </row>
    <row r="191" spans="1:24" x14ac:dyDescent="0.25">
      <c r="A191" s="97"/>
      <c r="B191" s="97"/>
      <c r="C191" s="97"/>
      <c r="D191" s="97"/>
      <c r="G191" s="585"/>
      <c r="H191" s="98"/>
      <c r="I191" s="64"/>
      <c r="J191" s="99"/>
      <c r="N191" s="66"/>
      <c r="O191" s="66"/>
      <c r="P191" s="100"/>
      <c r="Q191" s="66"/>
      <c r="R191" s="66"/>
      <c r="S191" s="100"/>
      <c r="T191" s="100"/>
      <c r="U191" s="586"/>
      <c r="V191" s="588"/>
      <c r="W191" s="54"/>
      <c r="X191" s="589"/>
    </row>
    <row r="192" spans="1:24" x14ac:dyDescent="0.25">
      <c r="A192" s="97"/>
      <c r="B192" s="97"/>
      <c r="C192" s="97"/>
      <c r="D192" s="97"/>
      <c r="E192" s="57"/>
      <c r="F192" s="57"/>
      <c r="G192" s="585"/>
      <c r="H192" s="98"/>
      <c r="I192" s="98"/>
      <c r="J192" s="99"/>
      <c r="N192" s="66"/>
      <c r="O192" s="100"/>
      <c r="P192" s="100"/>
      <c r="Q192" s="100"/>
      <c r="R192" s="100"/>
      <c r="S192" s="100"/>
      <c r="T192" s="100"/>
      <c r="X192" s="589"/>
    </row>
    <row r="193" spans="1:24" x14ac:dyDescent="0.25">
      <c r="A193" s="55" t="s">
        <v>15</v>
      </c>
      <c r="B193" s="55" t="s">
        <v>52</v>
      </c>
      <c r="C193" s="55" t="s">
        <v>17</v>
      </c>
      <c r="D193" s="55" t="s">
        <v>49</v>
      </c>
      <c r="E193" s="54">
        <v>37257</v>
      </c>
      <c r="F193" s="54">
        <v>37287</v>
      </c>
      <c r="G193" s="585">
        <f t="shared" si="15"/>
        <v>31</v>
      </c>
      <c r="H193" s="64">
        <v>18956.339757142858</v>
      </c>
      <c r="I193" s="64">
        <f t="shared" si="16"/>
        <v>17967.140850478892</v>
      </c>
      <c r="J193" s="99">
        <v>0</v>
      </c>
      <c r="K193" s="5">
        <v>0</v>
      </c>
      <c r="L193" s="5">
        <v>-99870.343399999998</v>
      </c>
      <c r="M193" s="2">
        <v>1467371</v>
      </c>
      <c r="N193" s="66" t="s">
        <v>104</v>
      </c>
      <c r="O193" s="66" t="s">
        <v>104</v>
      </c>
      <c r="P193" s="100">
        <f>VLOOKUP($E193,MIDS!$A$2:$H$17,MIDS!$D$1)</f>
        <v>3.6024195705517839</v>
      </c>
      <c r="Q193" s="66" t="s">
        <v>104</v>
      </c>
      <c r="R193" s="66" t="s">
        <v>104</v>
      </c>
      <c r="S193" s="100">
        <f>VLOOKUP($E193,MIDS!$A$2:$K$17,MIDS!$H$1)</f>
        <v>0</v>
      </c>
      <c r="T193" s="100">
        <f>VLOOKUP($E193,MIDS!$A$2:$I$17,MIDS!$I$1)</f>
        <v>1.57315992650169</v>
      </c>
      <c r="U193" s="586">
        <f>VLOOKUP($E193,MIDS!$A$2:$K$17,MIDS!$J$1)+0.01</f>
        <v>3.2954232758230402E-2</v>
      </c>
      <c r="V193" s="588">
        <f ca="1">(1+$U193/2)^(-($W193-$A$3)/(365.25/2))</f>
        <v>0.99955265746841604</v>
      </c>
      <c r="W193" s="54">
        <v>37292</v>
      </c>
      <c r="X193" s="589">
        <f t="shared" ca="1" si="21"/>
        <v>0</v>
      </c>
    </row>
    <row r="194" spans="1:24" x14ac:dyDescent="0.25">
      <c r="A194" s="55"/>
      <c r="B194" s="55"/>
      <c r="C194" s="55"/>
      <c r="D194" s="55"/>
      <c r="E194" s="54">
        <v>37288</v>
      </c>
      <c r="F194" s="54">
        <v>37315</v>
      </c>
      <c r="G194" s="585">
        <f t="shared" si="15"/>
        <v>28</v>
      </c>
      <c r="H194" s="64">
        <v>18956.339757142858</v>
      </c>
      <c r="I194" s="64">
        <f t="shared" si="16"/>
        <v>17967.140850478892</v>
      </c>
      <c r="J194" s="99">
        <v>0</v>
      </c>
      <c r="N194" s="66" t="s">
        <v>104</v>
      </c>
      <c r="O194" s="66" t="s">
        <v>104</v>
      </c>
      <c r="P194" s="100">
        <f>VLOOKUP($E194,MIDS!$A$2:$H$17,MIDS!$D$1)</f>
        <v>3.58786018550654</v>
      </c>
      <c r="Q194" s="66" t="s">
        <v>104</v>
      </c>
      <c r="R194" s="66" t="s">
        <v>104</v>
      </c>
      <c r="S194" s="100">
        <f>VLOOKUP($E194,MIDS!$A$2:$K$17,MIDS!$H$1)</f>
        <v>0</v>
      </c>
      <c r="T194" s="100">
        <f>VLOOKUP($E194,MIDS!$A$2:$I$17,MIDS!$I$1)</f>
        <v>1.5733139716873599</v>
      </c>
      <c r="U194" s="586">
        <f>VLOOKUP($E194,MIDS!$A$2:$K$17,MIDS!$J$1)+0.01</f>
        <v>3.2315322690867697E-2</v>
      </c>
      <c r="V194" s="588">
        <f ca="1">(1+$U194/2)^(-($W194-$A$3)/(365.25/2))</f>
        <v>0.99710786714873956</v>
      </c>
      <c r="W194" s="54">
        <v>37320</v>
      </c>
      <c r="X194" s="589">
        <f t="shared" ca="1" si="21"/>
        <v>0</v>
      </c>
    </row>
    <row r="195" spans="1:24" x14ac:dyDescent="0.25">
      <c r="A195" s="55"/>
      <c r="B195" s="55"/>
      <c r="C195" s="55"/>
      <c r="D195" s="55"/>
      <c r="E195" s="54">
        <v>37316</v>
      </c>
      <c r="F195" s="54">
        <v>37346</v>
      </c>
      <c r="G195" s="585">
        <f t="shared" si="15"/>
        <v>31</v>
      </c>
      <c r="H195" s="64">
        <v>18956.339757142858</v>
      </c>
      <c r="I195" s="64">
        <f t="shared" si="16"/>
        <v>17967.140850478892</v>
      </c>
      <c r="J195" s="99">
        <v>0</v>
      </c>
      <c r="N195" s="66" t="s">
        <v>104</v>
      </c>
      <c r="O195" s="66" t="s">
        <v>104</v>
      </c>
      <c r="P195" s="100">
        <f>VLOOKUP($E195,MIDS!$A$2:$H$17,MIDS!$D$1)</f>
        <v>3.5326984173450482</v>
      </c>
      <c r="Q195" s="66" t="s">
        <v>104</v>
      </c>
      <c r="R195" s="66" t="s">
        <v>104</v>
      </c>
      <c r="S195" s="100">
        <f>VLOOKUP($E195,MIDS!$A$2:$K$17,MIDS!$H$1)</f>
        <v>0</v>
      </c>
      <c r="T195" s="100">
        <f>VLOOKUP($E195,MIDS!$A$2:$I$17,MIDS!$I$1)</f>
        <v>1.5733198233053598</v>
      </c>
      <c r="U195" s="586">
        <f>VLOOKUP($E195,MIDS!$A$2:$K$17,MIDS!$J$1)+0.01</f>
        <v>3.1600630962241402E-2</v>
      </c>
      <c r="V195" s="588">
        <f ca="1">(1+$U195/2)^(-($W195-$A$3)/(365.25/2))</f>
        <v>0.99452121250029935</v>
      </c>
      <c r="W195" s="54">
        <v>37351</v>
      </c>
      <c r="X195" s="589">
        <f t="shared" ca="1" si="21"/>
        <v>0</v>
      </c>
    </row>
    <row r="196" spans="1:24" x14ac:dyDescent="0.25">
      <c r="A196" s="6"/>
      <c r="B196" s="6"/>
      <c r="C196" s="6"/>
      <c r="D196" s="6"/>
      <c r="E196" s="6"/>
      <c r="F196" s="6"/>
      <c r="G196" s="585"/>
      <c r="H196" s="6"/>
      <c r="I196" s="6"/>
      <c r="J196" s="6"/>
      <c r="N196" s="66"/>
      <c r="X196" s="589"/>
    </row>
    <row r="197" spans="1:24" x14ac:dyDescent="0.25">
      <c r="A197" s="6"/>
      <c r="B197" s="6"/>
      <c r="C197" s="6"/>
      <c r="D197" s="6"/>
      <c r="E197" s="6"/>
      <c r="F197" s="6"/>
      <c r="G197" s="585"/>
      <c r="H197" s="6"/>
      <c r="I197" s="6"/>
      <c r="J197" s="6"/>
      <c r="N197" s="66"/>
      <c r="X197" s="589"/>
    </row>
    <row r="198" spans="1:24" x14ac:dyDescent="0.25">
      <c r="A198" s="87" t="s">
        <v>15</v>
      </c>
      <c r="B198" s="87" t="s">
        <v>47</v>
      </c>
      <c r="C198" s="87" t="s">
        <v>17</v>
      </c>
      <c r="D198" s="87" t="s">
        <v>39</v>
      </c>
      <c r="E198" s="601">
        <v>37257</v>
      </c>
      <c r="F198" s="601">
        <v>37287</v>
      </c>
      <c r="G198" s="602">
        <f t="shared" si="15"/>
        <v>31</v>
      </c>
      <c r="H198" s="603">
        <v>2000</v>
      </c>
      <c r="I198" s="603">
        <f t="shared" si="16"/>
        <v>1895.6339758268755</v>
      </c>
      <c r="J198" s="604">
        <v>0.22</v>
      </c>
      <c r="K198" s="605"/>
      <c r="L198" s="605"/>
      <c r="M198" s="606"/>
      <c r="N198" s="604" t="s">
        <v>104</v>
      </c>
      <c r="O198" s="604" t="s">
        <v>104</v>
      </c>
      <c r="P198" s="584">
        <f>VLOOKUP($E198,MIDS!$A$2:$H$17,MIDS!$F$1)-VLOOKUP($E198,MIDS!$A$3:$K$17,MIDS!$D$1)</f>
        <v>0.25</v>
      </c>
      <c r="Q198" s="604" t="s">
        <v>104</v>
      </c>
      <c r="R198" s="604" t="s">
        <v>104</v>
      </c>
      <c r="S198" s="604" t="s">
        <v>104</v>
      </c>
      <c r="T198" s="584">
        <f>VLOOKUP($E198,MIDS!$A$2:$I$17,MIDS!$I$1)</f>
        <v>1.57315992650169</v>
      </c>
      <c r="U198" s="607">
        <f>VLOOKUP($E198,MIDS!$A$2:$K$17,MIDS!$J$1)+0.01</f>
        <v>3.2954232758230402E-2</v>
      </c>
      <c r="V198" s="608">
        <f ca="1">(1+$U198/2)^(-($W198-$A$3)/(365.25/2))</f>
        <v>0.99955265746841604</v>
      </c>
      <c r="W198" s="601">
        <v>37292</v>
      </c>
      <c r="X198" s="609">
        <f t="shared" ca="1" si="20"/>
        <v>1859.1679428912537</v>
      </c>
    </row>
    <row r="199" spans="1:24" x14ac:dyDescent="0.25">
      <c r="A199" s="87"/>
      <c r="B199" s="87"/>
      <c r="C199" s="87"/>
      <c r="D199" s="87"/>
      <c r="E199" s="601">
        <v>37288</v>
      </c>
      <c r="F199" s="601">
        <v>37315</v>
      </c>
      <c r="G199" s="602">
        <f t="shared" si="15"/>
        <v>28</v>
      </c>
      <c r="H199" s="603">
        <v>2000</v>
      </c>
      <c r="I199" s="603">
        <f t="shared" si="16"/>
        <v>1895.6339758268755</v>
      </c>
      <c r="J199" s="604">
        <v>0.22</v>
      </c>
      <c r="K199" s="605"/>
      <c r="L199" s="605"/>
      <c r="M199" s="606"/>
      <c r="N199" s="604" t="s">
        <v>104</v>
      </c>
      <c r="O199" s="604" t="s">
        <v>104</v>
      </c>
      <c r="P199" s="584">
        <f>VLOOKUP($E199,MIDS!$A$2:$H$17,MIDS!$F$1)-VLOOKUP($E199,MIDS!$A$3:$K$17,MIDS!$D$1)</f>
        <v>0.14999999999999991</v>
      </c>
      <c r="Q199" s="604" t="s">
        <v>104</v>
      </c>
      <c r="R199" s="604" t="s">
        <v>104</v>
      </c>
      <c r="S199" s="604" t="s">
        <v>104</v>
      </c>
      <c r="T199" s="584">
        <f>VLOOKUP($E199,MIDS!$A$2:$I$17,MIDS!$I$1)</f>
        <v>1.5733139716873599</v>
      </c>
      <c r="U199" s="607">
        <f>VLOOKUP($E199,MIDS!$A$2:$K$17,MIDS!$J$1)+0.01</f>
        <v>3.2315322690867697E-2</v>
      </c>
      <c r="V199" s="608">
        <f ca="1">(1+$U199/2)^(-($W199-$A$3)/(365.25/2))</f>
        <v>0.99710786714873956</v>
      </c>
      <c r="W199" s="601">
        <v>37320</v>
      </c>
      <c r="X199" s="609">
        <f t="shared" ca="1" si="20"/>
        <v>-3908.6628392230646</v>
      </c>
    </row>
    <row r="200" spans="1:24" x14ac:dyDescent="0.25">
      <c r="A200" s="87"/>
      <c r="B200" s="87"/>
      <c r="C200" s="87"/>
      <c r="D200" s="87"/>
      <c r="E200" s="601">
        <v>37316</v>
      </c>
      <c r="F200" s="601">
        <v>37346</v>
      </c>
      <c r="G200" s="602">
        <f t="shared" si="15"/>
        <v>31</v>
      </c>
      <c r="H200" s="603">
        <v>2000</v>
      </c>
      <c r="I200" s="603">
        <f t="shared" si="16"/>
        <v>1895.6339758268755</v>
      </c>
      <c r="J200" s="604">
        <v>0.22</v>
      </c>
      <c r="K200" s="605"/>
      <c r="L200" s="605"/>
      <c r="M200" s="606"/>
      <c r="N200" s="604" t="s">
        <v>104</v>
      </c>
      <c r="O200" s="604" t="s">
        <v>104</v>
      </c>
      <c r="P200" s="584">
        <f>VLOOKUP($E200,MIDS!$A$2:$H$17,MIDS!$F$1)-VLOOKUP($E200,MIDS!$A$3:$K$17,MIDS!$D$1)</f>
        <v>4.9999999999999822E-2</v>
      </c>
      <c r="Q200" s="604" t="s">
        <v>104</v>
      </c>
      <c r="R200" s="604" t="s">
        <v>104</v>
      </c>
      <c r="S200" s="604" t="s">
        <v>104</v>
      </c>
      <c r="T200" s="584">
        <f>VLOOKUP($E200,MIDS!$A$2:$I$17,MIDS!$I$1)</f>
        <v>1.5733198233053598</v>
      </c>
      <c r="U200" s="607">
        <f>VLOOKUP($E200,MIDS!$A$2:$K$17,MIDS!$J$1)+0.01</f>
        <v>3.1600630962241402E-2</v>
      </c>
      <c r="V200" s="608">
        <f ca="1">(1+$U200/2)^(-($W200-$A$3)/(365.25/2))</f>
        <v>0.99452121250029935</v>
      </c>
      <c r="W200" s="601">
        <v>37351</v>
      </c>
      <c r="X200" s="609">
        <f t="shared" ca="1" si="20"/>
        <v>-10482.253579753165</v>
      </c>
    </row>
    <row r="201" spans="1:24" x14ac:dyDescent="0.25">
      <c r="G201" s="585"/>
      <c r="H201" s="64"/>
      <c r="I201" s="64"/>
      <c r="J201" s="66"/>
      <c r="N201" s="66"/>
      <c r="X201" s="589"/>
    </row>
    <row r="202" spans="1:24" x14ac:dyDescent="0.25">
      <c r="A202" s="85" t="s">
        <v>15</v>
      </c>
      <c r="B202" s="85" t="s">
        <v>38</v>
      </c>
      <c r="C202" s="85" t="s">
        <v>17</v>
      </c>
      <c r="D202" s="85" t="s">
        <v>39</v>
      </c>
      <c r="E202" s="601">
        <v>37257</v>
      </c>
      <c r="F202" s="601">
        <v>37287</v>
      </c>
      <c r="G202" s="602">
        <f t="shared" si="15"/>
        <v>31</v>
      </c>
      <c r="H202" s="603">
        <v>10000</v>
      </c>
      <c r="I202" s="603">
        <f t="shared" si="16"/>
        <v>9478.169879134377</v>
      </c>
      <c r="J202" s="604">
        <v>0.22</v>
      </c>
      <c r="K202" s="605"/>
      <c r="L202" s="605"/>
      <c r="M202" s="606"/>
      <c r="N202" s="604" t="s">
        <v>104</v>
      </c>
      <c r="O202" s="604" t="s">
        <v>104</v>
      </c>
      <c r="P202" s="584">
        <f>VLOOKUP($E202,MIDS!$A$2:$H$17,MIDS!$F$1)-VLOOKUP($E202,MIDS!$A$3:$K$17,MIDS!$D$1)</f>
        <v>0.25</v>
      </c>
      <c r="Q202" s="604" t="s">
        <v>104</v>
      </c>
      <c r="R202" s="604" t="s">
        <v>104</v>
      </c>
      <c r="S202" s="604" t="s">
        <v>104</v>
      </c>
      <c r="T202" s="584">
        <f>VLOOKUP($E202,MIDS!$A$2:$I$17,MIDS!$I$1)</f>
        <v>1.57315992650169</v>
      </c>
      <c r="U202" s="607">
        <f>VLOOKUP($E202,MIDS!$A$2:$K$17,MIDS!$J$1)+0.01</f>
        <v>3.2954232758230402E-2</v>
      </c>
      <c r="V202" s="608">
        <f ca="1">(1+$U202/2)^(-($W202-$A$3)/(365.25/2))</f>
        <v>0.99955265746841604</v>
      </c>
      <c r="W202" s="601">
        <v>37292</v>
      </c>
      <c r="X202" s="609">
        <f t="shared" ca="1" si="20"/>
        <v>9295.8397144562696</v>
      </c>
    </row>
    <row r="203" spans="1:24" x14ac:dyDescent="0.25">
      <c r="A203" s="85"/>
      <c r="B203" s="85"/>
      <c r="C203" s="85"/>
      <c r="D203" s="85"/>
      <c r="E203" s="601">
        <v>37288</v>
      </c>
      <c r="F203" s="601">
        <v>37315</v>
      </c>
      <c r="G203" s="602">
        <f t="shared" si="15"/>
        <v>28</v>
      </c>
      <c r="H203" s="603">
        <v>10000</v>
      </c>
      <c r="I203" s="603">
        <f t="shared" si="16"/>
        <v>9478.169879134377</v>
      </c>
      <c r="J203" s="604">
        <v>0.22</v>
      </c>
      <c r="K203" s="605"/>
      <c r="L203" s="605"/>
      <c r="M203" s="606"/>
      <c r="N203" s="604" t="s">
        <v>104</v>
      </c>
      <c r="O203" s="604" t="s">
        <v>104</v>
      </c>
      <c r="P203" s="584">
        <f>VLOOKUP($E203,MIDS!$A$2:$H$17,MIDS!$F$1)-VLOOKUP($E203,MIDS!$A$3:$K$17,MIDS!$D$1)</f>
        <v>0.14999999999999991</v>
      </c>
      <c r="Q203" s="604" t="s">
        <v>104</v>
      </c>
      <c r="R203" s="604" t="s">
        <v>104</v>
      </c>
      <c r="S203" s="604" t="s">
        <v>104</v>
      </c>
      <c r="T203" s="584">
        <f>VLOOKUP($E203,MIDS!$A$2:$I$17,MIDS!$I$1)</f>
        <v>1.5733139716873599</v>
      </c>
      <c r="U203" s="607">
        <f>VLOOKUP($E203,MIDS!$A$2:$K$17,MIDS!$J$1)+0.01</f>
        <v>3.2315322690867697E-2</v>
      </c>
      <c r="V203" s="608">
        <f ca="1">(1+$U203/2)^(-($W203-$A$3)/(365.25/2))</f>
        <v>0.99710786714873956</v>
      </c>
      <c r="W203" s="601">
        <v>37320</v>
      </c>
      <c r="X203" s="609">
        <f t="shared" ca="1" si="20"/>
        <v>-19543.31419611532</v>
      </c>
    </row>
    <row r="204" spans="1:24" x14ac:dyDescent="0.25">
      <c r="A204" s="85"/>
      <c r="B204" s="85"/>
      <c r="C204" s="85"/>
      <c r="D204" s="85"/>
      <c r="E204" s="601">
        <v>37316</v>
      </c>
      <c r="F204" s="601">
        <v>37346</v>
      </c>
      <c r="G204" s="602">
        <f t="shared" si="15"/>
        <v>31</v>
      </c>
      <c r="H204" s="603">
        <v>10000</v>
      </c>
      <c r="I204" s="603">
        <f t="shared" si="16"/>
        <v>9478.169879134377</v>
      </c>
      <c r="J204" s="604">
        <v>0.22</v>
      </c>
      <c r="K204" s="605"/>
      <c r="L204" s="605"/>
      <c r="M204" s="606"/>
      <c r="N204" s="604" t="s">
        <v>104</v>
      </c>
      <c r="O204" s="604" t="s">
        <v>104</v>
      </c>
      <c r="P204" s="584">
        <f>VLOOKUP($E204,MIDS!$A$2:$H$17,MIDS!$F$1)-VLOOKUP($E204,MIDS!$A$3:$K$17,MIDS!$D$1)</f>
        <v>4.9999999999999822E-2</v>
      </c>
      <c r="Q204" s="604" t="s">
        <v>104</v>
      </c>
      <c r="R204" s="604" t="s">
        <v>104</v>
      </c>
      <c r="S204" s="604" t="s">
        <v>104</v>
      </c>
      <c r="T204" s="584">
        <f>VLOOKUP($E204,MIDS!$A$2:$I$17,MIDS!$I$1)</f>
        <v>1.5733198233053598</v>
      </c>
      <c r="U204" s="607">
        <f>VLOOKUP($E204,MIDS!$A$2:$K$17,MIDS!$J$1)+0.01</f>
        <v>3.1600630962241402E-2</v>
      </c>
      <c r="V204" s="608">
        <f ca="1">(1+$U204/2)^(-($W204-$A$3)/(365.25/2))</f>
        <v>0.99452121250029935</v>
      </c>
      <c r="W204" s="601">
        <v>37351</v>
      </c>
      <c r="X204" s="609">
        <f t="shared" ca="1" si="20"/>
        <v>-52411.267898765836</v>
      </c>
    </row>
    <row r="205" spans="1:24" x14ac:dyDescent="0.25">
      <c r="A205" s="55"/>
      <c r="B205" s="55"/>
      <c r="C205" s="55"/>
      <c r="D205" s="55"/>
      <c r="G205" s="585"/>
      <c r="H205" s="64"/>
      <c r="I205" s="64"/>
      <c r="J205" s="66"/>
      <c r="N205" s="66"/>
      <c r="X205" s="589"/>
    </row>
    <row r="206" spans="1:24" x14ac:dyDescent="0.25">
      <c r="A206" s="85" t="s">
        <v>15</v>
      </c>
      <c r="B206" s="85" t="s">
        <v>41</v>
      </c>
      <c r="C206" s="85" t="s">
        <v>17</v>
      </c>
      <c r="D206" s="85" t="s">
        <v>39</v>
      </c>
      <c r="E206" s="601">
        <v>37347</v>
      </c>
      <c r="F206" s="601">
        <v>37376</v>
      </c>
      <c r="G206" s="602">
        <f t="shared" si="15"/>
        <v>30</v>
      </c>
      <c r="H206" s="603">
        <v>5000</v>
      </c>
      <c r="I206" s="603">
        <f t="shared" si="16"/>
        <v>4739.0849395671885</v>
      </c>
      <c r="J206" s="604">
        <v>0.12</v>
      </c>
      <c r="K206" s="605"/>
      <c r="L206" s="605"/>
      <c r="M206" s="606"/>
      <c r="N206" s="604" t="s">
        <v>104</v>
      </c>
      <c r="O206" s="604" t="s">
        <v>104</v>
      </c>
      <c r="P206" s="584">
        <f>VLOOKUP($E206,MIDS!$A$2:$H$17,MIDS!$F$1)-VLOOKUP($E206,MIDS!$A$3:$K$17,MIDS!$D$1)</f>
        <v>6.0000000000000053E-2</v>
      </c>
      <c r="Q206" s="604" t="s">
        <v>104</v>
      </c>
      <c r="R206" s="604" t="s">
        <v>104</v>
      </c>
      <c r="S206" s="604" t="s">
        <v>104</v>
      </c>
      <c r="T206" s="584">
        <f>VLOOKUP($E206,MIDS!$A$2:$I$17,MIDS!$I$1)</f>
        <v>1.5737483872699398</v>
      </c>
      <c r="U206" s="607">
        <f>VLOOKUP($E206,MIDS!$A$2:$K$17,MIDS!$J$1)+0.01</f>
        <v>3.1472284857817501E-2</v>
      </c>
      <c r="V206" s="608">
        <f t="shared" ref="V206:V212" ca="1" si="22">(1+$U206/2)^(-($W206-$A$3)/(365.25/2))</f>
        <v>0.99199563127351786</v>
      </c>
      <c r="W206" s="601">
        <v>37381</v>
      </c>
      <c r="X206" s="609">
        <f t="shared" ca="1" si="20"/>
        <v>-8927.9606814616509</v>
      </c>
    </row>
    <row r="207" spans="1:24" x14ac:dyDescent="0.25">
      <c r="A207" s="85"/>
      <c r="B207" s="85"/>
      <c r="C207" s="85"/>
      <c r="D207" s="85"/>
      <c r="E207" s="601">
        <v>37377</v>
      </c>
      <c r="F207" s="601">
        <v>37407</v>
      </c>
      <c r="G207" s="602">
        <f t="shared" si="15"/>
        <v>31</v>
      </c>
      <c r="H207" s="603">
        <v>5000</v>
      </c>
      <c r="I207" s="603">
        <f t="shared" si="16"/>
        <v>4739.0849395671885</v>
      </c>
      <c r="J207" s="604">
        <v>0.12</v>
      </c>
      <c r="K207" s="605"/>
      <c r="L207" s="605"/>
      <c r="M207" s="606"/>
      <c r="N207" s="604" t="s">
        <v>104</v>
      </c>
      <c r="O207" s="604" t="s">
        <v>104</v>
      </c>
      <c r="P207" s="584">
        <f>VLOOKUP($E207,MIDS!$A$2:$H$17,MIDS!$F$1)-VLOOKUP($E207,MIDS!$A$3:$K$17,MIDS!$D$1)</f>
        <v>6.0000000000000053E-2</v>
      </c>
      <c r="Q207" s="604" t="s">
        <v>104</v>
      </c>
      <c r="R207" s="604" t="s">
        <v>104</v>
      </c>
      <c r="S207" s="604" t="s">
        <v>104</v>
      </c>
      <c r="T207" s="584">
        <f>VLOOKUP($E207,MIDS!$A$2:$I$17,MIDS!$I$1)</f>
        <v>1.57374485020966</v>
      </c>
      <c r="U207" s="607">
        <f>VLOOKUP($E207,MIDS!$A$2:$K$17,MIDS!$J$1)+0.01</f>
        <v>3.1305619821069497E-2</v>
      </c>
      <c r="V207" s="608">
        <f t="shared" ca="1" si="22"/>
        <v>0.98942552795222316</v>
      </c>
      <c r="W207" s="601">
        <v>37412</v>
      </c>
      <c r="X207" s="609">
        <f t="shared" ca="1" si="20"/>
        <v>-9201.6574099556656</v>
      </c>
    </row>
    <row r="208" spans="1:24" x14ac:dyDescent="0.25">
      <c r="A208" s="85"/>
      <c r="B208" s="85"/>
      <c r="C208" s="85"/>
      <c r="D208" s="85"/>
      <c r="E208" s="601">
        <v>37408</v>
      </c>
      <c r="F208" s="601">
        <v>37437</v>
      </c>
      <c r="G208" s="602">
        <f t="shared" si="15"/>
        <v>30</v>
      </c>
      <c r="H208" s="603">
        <v>5000</v>
      </c>
      <c r="I208" s="603">
        <f t="shared" si="16"/>
        <v>4739.0849395671885</v>
      </c>
      <c r="J208" s="604">
        <v>0.12</v>
      </c>
      <c r="K208" s="605"/>
      <c r="L208" s="605"/>
      <c r="M208" s="606"/>
      <c r="N208" s="604" t="s">
        <v>104</v>
      </c>
      <c r="O208" s="604" t="s">
        <v>104</v>
      </c>
      <c r="P208" s="584">
        <f>VLOOKUP($E208,MIDS!$A$2:$H$17,MIDS!$F$1)-VLOOKUP($E208,MIDS!$A$3:$K$17,MIDS!$D$1)</f>
        <v>6.0000000000000053E-2</v>
      </c>
      <c r="Q208" s="604" t="s">
        <v>104</v>
      </c>
      <c r="R208" s="604" t="s">
        <v>104</v>
      </c>
      <c r="S208" s="604" t="s">
        <v>104</v>
      </c>
      <c r="T208" s="584">
        <f>VLOOKUP($E208,MIDS!$A$2:$I$17,MIDS!$I$1)</f>
        <v>1.57366339164029</v>
      </c>
      <c r="U208" s="607">
        <f>VLOOKUP($E208,MIDS!$A$2:$K$17,MIDS!$J$1)+0.01</f>
        <v>3.1133399292978502E-2</v>
      </c>
      <c r="V208" s="608">
        <f t="shared" ca="1" si="22"/>
        <v>0.98697535973844219</v>
      </c>
      <c r="W208" s="601">
        <v>37442</v>
      </c>
      <c r="X208" s="609">
        <f t="shared" ca="1" si="20"/>
        <v>-8882.7782376459709</v>
      </c>
    </row>
    <row r="209" spans="1:24" x14ac:dyDescent="0.25">
      <c r="A209" s="85"/>
      <c r="B209" s="85"/>
      <c r="C209" s="85"/>
      <c r="D209" s="85"/>
      <c r="E209" s="601">
        <v>37438</v>
      </c>
      <c r="F209" s="601">
        <v>37468</v>
      </c>
      <c r="G209" s="602">
        <f t="shared" si="15"/>
        <v>31</v>
      </c>
      <c r="H209" s="603">
        <v>5000</v>
      </c>
      <c r="I209" s="603">
        <f t="shared" si="16"/>
        <v>4739.0849395671885</v>
      </c>
      <c r="J209" s="604">
        <v>0.12</v>
      </c>
      <c r="K209" s="605"/>
      <c r="L209" s="605"/>
      <c r="M209" s="606"/>
      <c r="N209" s="604" t="s">
        <v>104</v>
      </c>
      <c r="O209" s="604" t="s">
        <v>104</v>
      </c>
      <c r="P209" s="584">
        <f>VLOOKUP($E209,MIDS!$A$2:$H$17,MIDS!$F$1)-VLOOKUP($E209,MIDS!$A$3:$K$17,MIDS!$D$1)</f>
        <v>6.0000000000000053E-2</v>
      </c>
      <c r="Q209" s="604" t="s">
        <v>104</v>
      </c>
      <c r="R209" s="604" t="s">
        <v>104</v>
      </c>
      <c r="S209" s="604" t="s">
        <v>104</v>
      </c>
      <c r="T209" s="584">
        <f>VLOOKUP($E209,MIDS!$A$2:$I$17,MIDS!$I$1)</f>
        <v>1.57357722200993</v>
      </c>
      <c r="U209" s="607">
        <f>VLOOKUP($E209,MIDS!$A$2:$K$17,MIDS!$J$1)+0.01</f>
        <v>3.1195768243956999E-2</v>
      </c>
      <c r="V209" s="608">
        <f t="shared" ca="1" si="22"/>
        <v>0.9843600749242325</v>
      </c>
      <c r="W209" s="601">
        <v>37473</v>
      </c>
      <c r="X209" s="609">
        <f t="shared" ca="1" si="20"/>
        <v>-9154.548696795353</v>
      </c>
    </row>
    <row r="210" spans="1:24" x14ac:dyDescent="0.25">
      <c r="A210" s="85"/>
      <c r="B210" s="85"/>
      <c r="C210" s="85"/>
      <c r="D210" s="85"/>
      <c r="E210" s="601">
        <v>37469</v>
      </c>
      <c r="F210" s="601">
        <v>37499</v>
      </c>
      <c r="G210" s="602">
        <f t="shared" si="15"/>
        <v>31</v>
      </c>
      <c r="H210" s="603">
        <v>5000</v>
      </c>
      <c r="I210" s="603">
        <f t="shared" si="16"/>
        <v>4739.0849395671885</v>
      </c>
      <c r="J210" s="604">
        <v>0.12</v>
      </c>
      <c r="K210" s="605"/>
      <c r="L210" s="605"/>
      <c r="M210" s="606"/>
      <c r="N210" s="604" t="s">
        <v>104</v>
      </c>
      <c r="O210" s="604" t="s">
        <v>104</v>
      </c>
      <c r="P210" s="584">
        <f>VLOOKUP($E210,MIDS!$A$2:$H$17,MIDS!$F$1)-VLOOKUP($E210,MIDS!$A$3:$K$17,MIDS!$D$1)</f>
        <v>6.0000000000000053E-2</v>
      </c>
      <c r="Q210" s="604" t="s">
        <v>104</v>
      </c>
      <c r="R210" s="604" t="s">
        <v>104</v>
      </c>
      <c r="S210" s="604" t="s">
        <v>104</v>
      </c>
      <c r="T210" s="584">
        <f>VLOOKUP($E210,MIDS!$A$2:$I$17,MIDS!$I$1)</f>
        <v>1.5734639957274099</v>
      </c>
      <c r="U210" s="607">
        <f>VLOOKUP($E210,MIDS!$A$2:$K$17,MIDS!$J$1)+0.01</f>
        <v>3.1540580621679998E-2</v>
      </c>
      <c r="V210" s="608">
        <f t="shared" ca="1" si="22"/>
        <v>0.98157930711247632</v>
      </c>
      <c r="W210" s="601">
        <v>37504</v>
      </c>
      <c r="X210" s="609">
        <f t="shared" ca="1" si="20"/>
        <v>-9128.6875561460201</v>
      </c>
    </row>
    <row r="211" spans="1:24" x14ac:dyDescent="0.25">
      <c r="A211" s="85"/>
      <c r="B211" s="85"/>
      <c r="C211" s="85"/>
      <c r="D211" s="85"/>
      <c r="E211" s="601">
        <v>37500</v>
      </c>
      <c r="F211" s="601">
        <v>37529</v>
      </c>
      <c r="G211" s="602">
        <f t="shared" si="15"/>
        <v>30</v>
      </c>
      <c r="H211" s="603">
        <v>5000</v>
      </c>
      <c r="I211" s="603">
        <f t="shared" si="16"/>
        <v>4739.0849395671885</v>
      </c>
      <c r="J211" s="604">
        <v>0.12</v>
      </c>
      <c r="K211" s="605"/>
      <c r="L211" s="605"/>
      <c r="M211" s="606"/>
      <c r="N211" s="604" t="s">
        <v>104</v>
      </c>
      <c r="O211" s="604" t="s">
        <v>104</v>
      </c>
      <c r="P211" s="584">
        <f>VLOOKUP($E211,MIDS!$A$2:$H$17,MIDS!$F$1)-VLOOKUP($E211,MIDS!$A$3:$K$17,MIDS!$D$1)</f>
        <v>6.0000000000000053E-2</v>
      </c>
      <c r="Q211" s="604" t="s">
        <v>104</v>
      </c>
      <c r="R211" s="604" t="s">
        <v>104</v>
      </c>
      <c r="S211" s="604" t="s">
        <v>104</v>
      </c>
      <c r="T211" s="584">
        <f>VLOOKUP($E211,MIDS!$A$2:$I$17,MIDS!$I$1)</f>
        <v>1.57330076012112</v>
      </c>
      <c r="U211" s="607">
        <f>VLOOKUP($E211,MIDS!$A$2:$K$17,MIDS!$J$1)+0.01</f>
        <v>3.1885393039658802E-2</v>
      </c>
      <c r="V211" s="608">
        <f t="shared" ca="1" si="22"/>
        <v>0.9788348012010003</v>
      </c>
      <c r="W211" s="601">
        <v>37534</v>
      </c>
      <c r="X211" s="609">
        <f t="shared" ca="1" si="20"/>
        <v>-8809.5132108089947</v>
      </c>
    </row>
    <row r="212" spans="1:24" x14ac:dyDescent="0.25">
      <c r="A212" s="85"/>
      <c r="B212" s="85"/>
      <c r="C212" s="85"/>
      <c r="D212" s="85"/>
      <c r="E212" s="601">
        <v>37530</v>
      </c>
      <c r="F212" s="601">
        <v>37560</v>
      </c>
      <c r="G212" s="602">
        <f t="shared" si="15"/>
        <v>31</v>
      </c>
      <c r="H212" s="603">
        <v>5000</v>
      </c>
      <c r="I212" s="603">
        <f t="shared" si="16"/>
        <v>4739.0849395671885</v>
      </c>
      <c r="J212" s="604">
        <v>0.12</v>
      </c>
      <c r="K212" s="605"/>
      <c r="L212" s="605"/>
      <c r="M212" s="606"/>
      <c r="N212" s="604" t="s">
        <v>104</v>
      </c>
      <c r="O212" s="604" t="s">
        <v>104</v>
      </c>
      <c r="P212" s="584">
        <f>VLOOKUP($E212,MIDS!$A$2:$H$17,MIDS!$F$1)-VLOOKUP($E212,MIDS!$A$3:$K$17,MIDS!$D$1)</f>
        <v>6.0000000000000053E-2</v>
      </c>
      <c r="Q212" s="604" t="s">
        <v>104</v>
      </c>
      <c r="R212" s="604" t="s">
        <v>104</v>
      </c>
      <c r="S212" s="604" t="s">
        <v>104</v>
      </c>
      <c r="T212" s="584">
        <f>VLOOKUP($E212,MIDS!$A$2:$I$17,MIDS!$I$1)</f>
        <v>1.57317351886334</v>
      </c>
      <c r="U212" s="607">
        <f>VLOOKUP($E212,MIDS!$A$2:$K$17,MIDS!$J$1)+0.01</f>
        <v>3.2363130588230399E-2</v>
      </c>
      <c r="V212" s="608">
        <f t="shared" ca="1" si="22"/>
        <v>0.97586098413794486</v>
      </c>
      <c r="W212" s="601">
        <v>37565</v>
      </c>
      <c r="X212" s="609">
        <f t="shared" ca="1" si="20"/>
        <v>-9075.5071524828782</v>
      </c>
    </row>
    <row r="213" spans="1:24" x14ac:dyDescent="0.25">
      <c r="A213" s="55"/>
      <c r="B213" s="55"/>
      <c r="C213" s="55"/>
      <c r="D213" s="55"/>
      <c r="G213" s="585"/>
      <c r="H213" s="64"/>
      <c r="I213" s="64"/>
      <c r="J213" s="66"/>
      <c r="N213" s="66"/>
      <c r="X213" s="589"/>
    </row>
    <row r="214" spans="1:24" x14ac:dyDescent="0.25">
      <c r="A214" s="87" t="s">
        <v>15</v>
      </c>
      <c r="B214" s="87" t="s">
        <v>43</v>
      </c>
      <c r="C214" s="87" t="s">
        <v>17</v>
      </c>
      <c r="D214" s="87" t="s">
        <v>39</v>
      </c>
      <c r="E214" s="601">
        <v>37347</v>
      </c>
      <c r="F214" s="601">
        <v>37376</v>
      </c>
      <c r="G214" s="602">
        <f t="shared" ref="G214:G220" si="23">F214-E214+1</f>
        <v>30</v>
      </c>
      <c r="H214" s="603">
        <v>5000</v>
      </c>
      <c r="I214" s="603">
        <f t="shared" ref="I214:I220" si="24">H214/1.055056</f>
        <v>4739.0849395671885</v>
      </c>
      <c r="J214" s="604">
        <v>0.11</v>
      </c>
      <c r="K214" s="605"/>
      <c r="L214" s="605"/>
      <c r="M214" s="606"/>
      <c r="N214" s="604" t="s">
        <v>104</v>
      </c>
      <c r="O214" s="604" t="s">
        <v>104</v>
      </c>
      <c r="P214" s="584">
        <f>VLOOKUP($E214,MIDS!$A$2:$H$17,MIDS!$F$1)-VLOOKUP($E214,MIDS!$A$3:$K$17,MIDS!$D$1)</f>
        <v>6.0000000000000053E-2</v>
      </c>
      <c r="Q214" s="604" t="s">
        <v>104</v>
      </c>
      <c r="R214" s="604" t="s">
        <v>104</v>
      </c>
      <c r="S214" s="604" t="s">
        <v>104</v>
      </c>
      <c r="T214" s="584">
        <f>VLOOKUP($E214,MIDS!$A$2:$I$17,MIDS!$I$1)</f>
        <v>1.5737483872699398</v>
      </c>
      <c r="U214" s="607">
        <f>VLOOKUP($E214,MIDS!$A$2:$K$17,MIDS!$J$1)+0.01</f>
        <v>3.1472284857817501E-2</v>
      </c>
      <c r="V214" s="608">
        <f t="shared" ref="V214:V220" ca="1" si="25">(1+$U214/2)^(-($W214-$A$3)/(365.25/2))</f>
        <v>0.99199563127351786</v>
      </c>
      <c r="W214" s="601">
        <v>37381</v>
      </c>
      <c r="X214" s="609">
        <f t="shared" ca="1" si="20"/>
        <v>-7439.9672345513754</v>
      </c>
    </row>
    <row r="215" spans="1:24" x14ac:dyDescent="0.25">
      <c r="A215" s="87"/>
      <c r="B215" s="87"/>
      <c r="C215" s="87"/>
      <c r="D215" s="87"/>
      <c r="E215" s="601">
        <v>37377</v>
      </c>
      <c r="F215" s="601">
        <v>37407</v>
      </c>
      <c r="G215" s="602">
        <f t="shared" si="23"/>
        <v>31</v>
      </c>
      <c r="H215" s="603">
        <v>5000</v>
      </c>
      <c r="I215" s="603">
        <f t="shared" si="24"/>
        <v>4739.0849395671885</v>
      </c>
      <c r="J215" s="604">
        <v>0.11</v>
      </c>
      <c r="K215" s="605"/>
      <c r="L215" s="605"/>
      <c r="M215" s="606"/>
      <c r="N215" s="604" t="s">
        <v>104</v>
      </c>
      <c r="O215" s="604" t="s">
        <v>104</v>
      </c>
      <c r="P215" s="584">
        <f>VLOOKUP($E215,MIDS!$A$2:$H$17,MIDS!$F$1)-VLOOKUP($E215,MIDS!$A$3:$K$17,MIDS!$D$1)</f>
        <v>6.0000000000000053E-2</v>
      </c>
      <c r="Q215" s="604" t="s">
        <v>104</v>
      </c>
      <c r="R215" s="604" t="s">
        <v>104</v>
      </c>
      <c r="S215" s="604" t="s">
        <v>104</v>
      </c>
      <c r="T215" s="584">
        <f>VLOOKUP($E215,MIDS!$A$2:$I$17,MIDS!$I$1)</f>
        <v>1.57374485020966</v>
      </c>
      <c r="U215" s="607">
        <f>VLOOKUP($E215,MIDS!$A$2:$K$17,MIDS!$J$1)+0.01</f>
        <v>3.1305619821069497E-2</v>
      </c>
      <c r="V215" s="608">
        <f t="shared" ca="1" si="25"/>
        <v>0.98942552795222316</v>
      </c>
      <c r="W215" s="601">
        <v>37412</v>
      </c>
      <c r="X215" s="609">
        <f t="shared" ca="1" si="20"/>
        <v>-7668.0478416297201</v>
      </c>
    </row>
    <row r="216" spans="1:24" x14ac:dyDescent="0.25">
      <c r="A216" s="87"/>
      <c r="B216" s="87"/>
      <c r="C216" s="87"/>
      <c r="D216" s="87"/>
      <c r="E216" s="601">
        <v>37408</v>
      </c>
      <c r="F216" s="601">
        <v>37437</v>
      </c>
      <c r="G216" s="602">
        <f t="shared" si="23"/>
        <v>30</v>
      </c>
      <c r="H216" s="603">
        <v>5000</v>
      </c>
      <c r="I216" s="603">
        <f t="shared" si="24"/>
        <v>4739.0849395671885</v>
      </c>
      <c r="J216" s="604">
        <v>0.11</v>
      </c>
      <c r="K216" s="605"/>
      <c r="L216" s="605"/>
      <c r="M216" s="606"/>
      <c r="N216" s="604" t="s">
        <v>104</v>
      </c>
      <c r="O216" s="604" t="s">
        <v>104</v>
      </c>
      <c r="P216" s="584">
        <f>VLOOKUP($E216,MIDS!$A$2:$H$17,MIDS!$F$1)-VLOOKUP($E216,MIDS!$A$3:$K$17,MIDS!$D$1)</f>
        <v>6.0000000000000053E-2</v>
      </c>
      <c r="Q216" s="604" t="s">
        <v>104</v>
      </c>
      <c r="R216" s="604" t="s">
        <v>104</v>
      </c>
      <c r="S216" s="604" t="s">
        <v>104</v>
      </c>
      <c r="T216" s="584">
        <f>VLOOKUP($E216,MIDS!$A$2:$I$17,MIDS!$I$1)</f>
        <v>1.57366339164029</v>
      </c>
      <c r="U216" s="607">
        <f>VLOOKUP($E216,MIDS!$A$2:$K$17,MIDS!$J$1)+0.01</f>
        <v>3.1133399292978502E-2</v>
      </c>
      <c r="V216" s="608">
        <f t="shared" ca="1" si="25"/>
        <v>0.98697535973844219</v>
      </c>
      <c r="W216" s="601">
        <v>37442</v>
      </c>
      <c r="X216" s="609">
        <f t="shared" ca="1" si="20"/>
        <v>-7402.3151980383082</v>
      </c>
    </row>
    <row r="217" spans="1:24" x14ac:dyDescent="0.25">
      <c r="A217" s="87"/>
      <c r="B217" s="87"/>
      <c r="C217" s="87"/>
      <c r="D217" s="87"/>
      <c r="E217" s="601">
        <v>37438</v>
      </c>
      <c r="F217" s="601">
        <v>37468</v>
      </c>
      <c r="G217" s="602">
        <f t="shared" si="23"/>
        <v>31</v>
      </c>
      <c r="H217" s="603">
        <v>5000</v>
      </c>
      <c r="I217" s="603">
        <f t="shared" si="24"/>
        <v>4739.0849395671885</v>
      </c>
      <c r="J217" s="604">
        <v>0.11</v>
      </c>
      <c r="K217" s="605"/>
      <c r="L217" s="605"/>
      <c r="M217" s="606"/>
      <c r="N217" s="604" t="s">
        <v>104</v>
      </c>
      <c r="O217" s="604" t="s">
        <v>104</v>
      </c>
      <c r="P217" s="584">
        <f>VLOOKUP($E217,MIDS!$A$2:$H$17,MIDS!$F$1)-VLOOKUP($E217,MIDS!$A$3:$K$17,MIDS!$D$1)</f>
        <v>6.0000000000000053E-2</v>
      </c>
      <c r="Q217" s="604" t="s">
        <v>104</v>
      </c>
      <c r="R217" s="604" t="s">
        <v>104</v>
      </c>
      <c r="S217" s="604" t="s">
        <v>104</v>
      </c>
      <c r="T217" s="584">
        <f>VLOOKUP($E217,MIDS!$A$2:$I$17,MIDS!$I$1)</f>
        <v>1.57357722200993</v>
      </c>
      <c r="U217" s="607">
        <f>VLOOKUP($E217,MIDS!$A$2:$K$17,MIDS!$J$1)+0.01</f>
        <v>3.1195768243956999E-2</v>
      </c>
      <c r="V217" s="608">
        <f t="shared" ca="1" si="25"/>
        <v>0.9843600749242325</v>
      </c>
      <c r="W217" s="601">
        <v>37473</v>
      </c>
      <c r="X217" s="609">
        <f t="shared" ca="1" si="20"/>
        <v>-7628.7905806627932</v>
      </c>
    </row>
    <row r="218" spans="1:24" x14ac:dyDescent="0.25">
      <c r="A218" s="87"/>
      <c r="B218" s="87"/>
      <c r="C218" s="87"/>
      <c r="D218" s="87"/>
      <c r="E218" s="601">
        <v>37469</v>
      </c>
      <c r="F218" s="601">
        <v>37499</v>
      </c>
      <c r="G218" s="602">
        <f t="shared" si="23"/>
        <v>31</v>
      </c>
      <c r="H218" s="603">
        <v>5000</v>
      </c>
      <c r="I218" s="603">
        <f t="shared" si="24"/>
        <v>4739.0849395671885</v>
      </c>
      <c r="J218" s="604">
        <v>0.11</v>
      </c>
      <c r="K218" s="605"/>
      <c r="L218" s="605"/>
      <c r="M218" s="606"/>
      <c r="N218" s="604" t="s">
        <v>104</v>
      </c>
      <c r="O218" s="604" t="s">
        <v>104</v>
      </c>
      <c r="P218" s="584">
        <f>VLOOKUP($E218,MIDS!$A$2:$H$17,MIDS!$F$1)-VLOOKUP($E218,MIDS!$A$3:$K$17,MIDS!$D$1)</f>
        <v>6.0000000000000053E-2</v>
      </c>
      <c r="Q218" s="604" t="s">
        <v>104</v>
      </c>
      <c r="R218" s="604" t="s">
        <v>104</v>
      </c>
      <c r="S218" s="604" t="s">
        <v>104</v>
      </c>
      <c r="T218" s="584">
        <f>VLOOKUP($E218,MIDS!$A$2:$I$17,MIDS!$I$1)</f>
        <v>1.5734639957274099</v>
      </c>
      <c r="U218" s="607">
        <f>VLOOKUP($E218,MIDS!$A$2:$K$17,MIDS!$J$1)+0.01</f>
        <v>3.1540580621679998E-2</v>
      </c>
      <c r="V218" s="608">
        <f t="shared" ca="1" si="25"/>
        <v>0.98157930711247632</v>
      </c>
      <c r="W218" s="601">
        <v>37504</v>
      </c>
      <c r="X218" s="609">
        <f t="shared" ca="1" si="20"/>
        <v>-7607.2396301216822</v>
      </c>
    </row>
    <row r="219" spans="1:24" x14ac:dyDescent="0.25">
      <c r="A219" s="87"/>
      <c r="B219" s="87"/>
      <c r="C219" s="87"/>
      <c r="D219" s="87"/>
      <c r="E219" s="601">
        <v>37500</v>
      </c>
      <c r="F219" s="601">
        <v>37529</v>
      </c>
      <c r="G219" s="602">
        <f t="shared" si="23"/>
        <v>30</v>
      </c>
      <c r="H219" s="603">
        <v>5000</v>
      </c>
      <c r="I219" s="603">
        <f t="shared" si="24"/>
        <v>4739.0849395671885</v>
      </c>
      <c r="J219" s="604">
        <v>0.11</v>
      </c>
      <c r="K219" s="605"/>
      <c r="L219" s="605"/>
      <c r="M219" s="606"/>
      <c r="N219" s="604" t="s">
        <v>104</v>
      </c>
      <c r="O219" s="604" t="s">
        <v>104</v>
      </c>
      <c r="P219" s="584">
        <f>VLOOKUP($E219,MIDS!$A$2:$H$17,MIDS!$F$1)-VLOOKUP($E219,MIDS!$A$3:$K$17,MIDS!$D$1)</f>
        <v>6.0000000000000053E-2</v>
      </c>
      <c r="Q219" s="604" t="s">
        <v>104</v>
      </c>
      <c r="R219" s="604" t="s">
        <v>104</v>
      </c>
      <c r="S219" s="604" t="s">
        <v>104</v>
      </c>
      <c r="T219" s="584">
        <f>VLOOKUP($E219,MIDS!$A$2:$I$17,MIDS!$I$1)</f>
        <v>1.57330076012112</v>
      </c>
      <c r="U219" s="607">
        <f>VLOOKUP($E219,MIDS!$A$2:$K$17,MIDS!$J$1)+0.01</f>
        <v>3.1885393039658802E-2</v>
      </c>
      <c r="V219" s="608">
        <f t="shared" ca="1" si="25"/>
        <v>0.9788348012010003</v>
      </c>
      <c r="W219" s="601">
        <v>37534</v>
      </c>
      <c r="X219" s="609">
        <f t="shared" ca="1" si="20"/>
        <v>-7341.2610090074941</v>
      </c>
    </row>
    <row r="220" spans="1:24" x14ac:dyDescent="0.25">
      <c r="A220" s="87"/>
      <c r="B220" s="87"/>
      <c r="C220" s="87"/>
      <c r="D220" s="87"/>
      <c r="E220" s="601">
        <v>37530</v>
      </c>
      <c r="F220" s="601">
        <v>37560</v>
      </c>
      <c r="G220" s="602">
        <f t="shared" si="23"/>
        <v>31</v>
      </c>
      <c r="H220" s="603">
        <v>5000</v>
      </c>
      <c r="I220" s="603">
        <f t="shared" si="24"/>
        <v>4739.0849395671885</v>
      </c>
      <c r="J220" s="604">
        <v>0.11</v>
      </c>
      <c r="K220" s="605"/>
      <c r="L220" s="605"/>
      <c r="M220" s="606"/>
      <c r="N220" s="604" t="s">
        <v>104</v>
      </c>
      <c r="O220" s="604" t="s">
        <v>104</v>
      </c>
      <c r="P220" s="584">
        <f>VLOOKUP($E220,MIDS!$A$2:$H$17,MIDS!$F$1)-VLOOKUP($E220,MIDS!$A$3:$K$17,MIDS!$D$1)</f>
        <v>6.0000000000000053E-2</v>
      </c>
      <c r="Q220" s="604" t="s">
        <v>104</v>
      </c>
      <c r="R220" s="604" t="s">
        <v>104</v>
      </c>
      <c r="S220" s="604" t="s">
        <v>104</v>
      </c>
      <c r="T220" s="584">
        <f>VLOOKUP($E220,MIDS!$A$2:$I$17,MIDS!$I$1)</f>
        <v>1.57317351886334</v>
      </c>
      <c r="U220" s="607">
        <f>VLOOKUP($E220,MIDS!$A$2:$K$17,MIDS!$J$1)+0.01</f>
        <v>3.2363130588230399E-2</v>
      </c>
      <c r="V220" s="608">
        <f t="shared" ca="1" si="25"/>
        <v>0.97586098413794486</v>
      </c>
      <c r="W220" s="601">
        <v>37565</v>
      </c>
      <c r="X220" s="609">
        <f t="shared" ca="1" si="20"/>
        <v>-7562.9226270690642</v>
      </c>
    </row>
    <row r="221" spans="1:24" x14ac:dyDescent="0.25">
      <c r="G221" s="585"/>
      <c r="H221" s="64"/>
      <c r="I221" s="64"/>
      <c r="J221" s="66"/>
      <c r="N221" s="66"/>
      <c r="X221" s="589"/>
    </row>
    <row r="222" spans="1:24" x14ac:dyDescent="0.25">
      <c r="G222" s="585"/>
      <c r="H222" s="64"/>
      <c r="I222" s="64"/>
      <c r="J222" s="66"/>
      <c r="N222" s="66"/>
      <c r="X222" s="589"/>
    </row>
    <row r="223" spans="1:24" x14ac:dyDescent="0.25">
      <c r="A223" s="6"/>
      <c r="B223" s="6"/>
      <c r="C223" s="6"/>
      <c r="D223" s="6"/>
      <c r="E223" s="6"/>
      <c r="F223" s="6"/>
      <c r="G223" s="585"/>
      <c r="H223" s="6"/>
      <c r="I223" s="6"/>
      <c r="J223" s="6"/>
      <c r="N223" s="66"/>
      <c r="X223" s="589"/>
    </row>
    <row r="224" spans="1:24" x14ac:dyDescent="0.25">
      <c r="A224" s="6"/>
      <c r="B224" s="6"/>
      <c r="C224" s="6"/>
      <c r="D224" s="6"/>
      <c r="E224" s="6"/>
      <c r="F224" s="6"/>
      <c r="G224" s="585"/>
      <c r="H224" s="6"/>
      <c r="I224" s="6"/>
      <c r="J224" s="6"/>
      <c r="N224" s="66"/>
      <c r="X224" s="589"/>
    </row>
    <row r="225" spans="1:24" x14ac:dyDescent="0.25">
      <c r="A225" s="6"/>
      <c r="B225" s="6"/>
      <c r="C225" s="6"/>
      <c r="D225" s="6"/>
      <c r="E225" s="6"/>
      <c r="F225" s="6"/>
      <c r="G225" s="585"/>
      <c r="H225" s="6"/>
      <c r="I225" s="6"/>
      <c r="J225" s="6"/>
      <c r="N225" s="66"/>
      <c r="X225" s="589"/>
    </row>
    <row r="226" spans="1:24" x14ac:dyDescent="0.25">
      <c r="G226" s="585"/>
      <c r="N226" s="66"/>
      <c r="X226" s="589"/>
    </row>
    <row r="227" spans="1:24" x14ac:dyDescent="0.25">
      <c r="G227" s="585"/>
      <c r="N227" s="66"/>
      <c r="X227" s="589"/>
    </row>
    <row r="228" spans="1:24" x14ac:dyDescent="0.25">
      <c r="G228" s="585"/>
      <c r="N228" s="66"/>
      <c r="X228" s="589"/>
    </row>
    <row r="229" spans="1:24" x14ac:dyDescent="0.25">
      <c r="G229" s="585"/>
      <c r="N229" s="66"/>
      <c r="X229" s="589"/>
    </row>
    <row r="230" spans="1:24" x14ac:dyDescent="0.25">
      <c r="G230" s="585"/>
      <c r="N230" s="66"/>
      <c r="X230" s="589"/>
    </row>
    <row r="231" spans="1:24" x14ac:dyDescent="0.25">
      <c r="G231" s="585"/>
      <c r="N231" s="66"/>
      <c r="X231" s="589"/>
    </row>
    <row r="232" spans="1:24" x14ac:dyDescent="0.25">
      <c r="G232" s="585"/>
      <c r="N232" s="66"/>
      <c r="X232" s="589"/>
    </row>
    <row r="233" spans="1:24" x14ac:dyDescent="0.25">
      <c r="G233" s="585"/>
      <c r="N233" s="66"/>
      <c r="X233" s="589"/>
    </row>
    <row r="234" spans="1:24" x14ac:dyDescent="0.25">
      <c r="G234" s="585"/>
      <c r="N234" s="66"/>
      <c r="X234" s="589"/>
    </row>
    <row r="235" spans="1:24" x14ac:dyDescent="0.25">
      <c r="G235" s="585"/>
      <c r="N235" s="66"/>
      <c r="X235" s="589"/>
    </row>
    <row r="236" spans="1:24" x14ac:dyDescent="0.25">
      <c r="G236" s="585"/>
      <c r="N236" s="66"/>
      <c r="X236" s="589"/>
    </row>
    <row r="237" spans="1:24" x14ac:dyDescent="0.25">
      <c r="G237" s="585"/>
      <c r="N237" s="66"/>
      <c r="X237" s="589"/>
    </row>
    <row r="238" spans="1:24" x14ac:dyDescent="0.25">
      <c r="G238" s="585"/>
      <c r="N238" s="66"/>
      <c r="X238" s="589"/>
    </row>
    <row r="239" spans="1:24" x14ac:dyDescent="0.25">
      <c r="G239" s="585"/>
      <c r="N239" s="66"/>
      <c r="X239" s="589"/>
    </row>
    <row r="240" spans="1:24" x14ac:dyDescent="0.25">
      <c r="G240" s="585"/>
      <c r="N240" s="66"/>
      <c r="X240" s="589"/>
    </row>
    <row r="241" spans="7:24" x14ac:dyDescent="0.25">
      <c r="G241" s="585"/>
      <c r="N241" s="66"/>
      <c r="X241" s="589"/>
    </row>
    <row r="242" spans="7:24" x14ac:dyDescent="0.25">
      <c r="G242" s="585"/>
      <c r="N242" s="66"/>
      <c r="X242" s="589"/>
    </row>
    <row r="243" spans="7:24" x14ac:dyDescent="0.25">
      <c r="G243" s="585"/>
      <c r="N243" s="66"/>
      <c r="X243" s="589"/>
    </row>
    <row r="244" spans="7:24" x14ac:dyDescent="0.25">
      <c r="G244" s="585"/>
      <c r="N244" s="66"/>
      <c r="X244" s="589"/>
    </row>
    <row r="245" spans="7:24" x14ac:dyDescent="0.25">
      <c r="G245" s="585"/>
      <c r="N245" s="66"/>
      <c r="X245" s="589"/>
    </row>
    <row r="246" spans="7:24" x14ac:dyDescent="0.25">
      <c r="G246" s="585"/>
      <c r="N246" s="66"/>
      <c r="X246" s="589"/>
    </row>
    <row r="247" spans="7:24" x14ac:dyDescent="0.25">
      <c r="G247" s="585"/>
      <c r="N247" s="66"/>
      <c r="X247" s="589"/>
    </row>
    <row r="248" spans="7:24" x14ac:dyDescent="0.25">
      <c r="G248" s="585"/>
      <c r="N248" s="66"/>
      <c r="X248" s="589"/>
    </row>
    <row r="249" spans="7:24" x14ac:dyDescent="0.25">
      <c r="G249" s="585"/>
      <c r="N249" s="66"/>
      <c r="X249" s="589"/>
    </row>
    <row r="250" spans="7:24" x14ac:dyDescent="0.25">
      <c r="G250" s="585"/>
      <c r="N250" s="66"/>
      <c r="X250" s="589"/>
    </row>
    <row r="251" spans="7:24" x14ac:dyDescent="0.25">
      <c r="G251" s="585"/>
      <c r="N251" s="66"/>
      <c r="X251" s="589"/>
    </row>
    <row r="252" spans="7:24" x14ac:dyDescent="0.25">
      <c r="G252" s="585"/>
      <c r="N252" s="66"/>
      <c r="X252" s="589"/>
    </row>
    <row r="253" spans="7:24" x14ac:dyDescent="0.25">
      <c r="G253" s="585"/>
      <c r="N253" s="66"/>
      <c r="X253" s="589"/>
    </row>
    <row r="254" spans="7:24" x14ac:dyDescent="0.25">
      <c r="G254" s="585"/>
      <c r="N254" s="66"/>
      <c r="X254" s="589"/>
    </row>
    <row r="255" spans="7:24" x14ac:dyDescent="0.25">
      <c r="G255" s="585"/>
      <c r="N255" s="66"/>
      <c r="X255" s="589"/>
    </row>
    <row r="256" spans="7:24" x14ac:dyDescent="0.25">
      <c r="G256" s="585"/>
      <c r="N256" s="66"/>
      <c r="X256" s="589"/>
    </row>
    <row r="257" spans="7:24" x14ac:dyDescent="0.25">
      <c r="G257" s="585"/>
      <c r="N257" s="66"/>
      <c r="X257" s="589"/>
    </row>
    <row r="258" spans="7:24" x14ac:dyDescent="0.25">
      <c r="G258" s="585"/>
      <c r="N258" s="66"/>
      <c r="X258" s="589"/>
    </row>
    <row r="259" spans="7:24" x14ac:dyDescent="0.25">
      <c r="G259" s="585"/>
      <c r="N259" s="66"/>
      <c r="X259" s="589"/>
    </row>
    <row r="260" spans="7:24" x14ac:dyDescent="0.25">
      <c r="G260" s="585"/>
      <c r="N260" s="66"/>
      <c r="X260" s="589"/>
    </row>
    <row r="261" spans="7:24" x14ac:dyDescent="0.25">
      <c r="G261" s="585"/>
      <c r="N261" s="66"/>
      <c r="X261" s="589"/>
    </row>
    <row r="262" spans="7:24" x14ac:dyDescent="0.25">
      <c r="G262" s="585"/>
      <c r="N262" s="66"/>
      <c r="X262" s="589"/>
    </row>
    <row r="263" spans="7:24" x14ac:dyDescent="0.25">
      <c r="G263" s="585"/>
      <c r="N263" s="66"/>
      <c r="X263" s="589"/>
    </row>
    <row r="264" spans="7:24" x14ac:dyDescent="0.25">
      <c r="G264" s="585"/>
      <c r="N264" s="66"/>
      <c r="X264" s="589"/>
    </row>
    <row r="265" spans="7:24" x14ac:dyDescent="0.25">
      <c r="G265" s="585"/>
      <c r="N265" s="66"/>
      <c r="X265" s="589"/>
    </row>
    <row r="266" spans="7:24" x14ac:dyDescent="0.25">
      <c r="G266" s="585"/>
      <c r="N266" s="66"/>
      <c r="X266" s="589"/>
    </row>
    <row r="267" spans="7:24" x14ac:dyDescent="0.25">
      <c r="G267" s="585"/>
      <c r="N267" s="66"/>
      <c r="X267" s="589"/>
    </row>
    <row r="268" spans="7:24" x14ac:dyDescent="0.25">
      <c r="G268" s="585"/>
      <c r="N268" s="66"/>
      <c r="X268" s="589"/>
    </row>
    <row r="269" spans="7:24" x14ac:dyDescent="0.25">
      <c r="G269" s="585"/>
      <c r="N269" s="66"/>
      <c r="X269" s="589"/>
    </row>
    <row r="270" spans="7:24" x14ac:dyDescent="0.25">
      <c r="G270" s="585"/>
      <c r="N270" s="66"/>
      <c r="X270" s="589"/>
    </row>
    <row r="271" spans="7:24" x14ac:dyDescent="0.25">
      <c r="G271" s="585"/>
      <c r="N271" s="66"/>
      <c r="X271" s="589"/>
    </row>
    <row r="272" spans="7:24" x14ac:dyDescent="0.25">
      <c r="G272" s="585"/>
      <c r="N272" s="66"/>
      <c r="X272" s="589"/>
    </row>
    <row r="273" spans="7:24" x14ac:dyDescent="0.25">
      <c r="G273" s="585"/>
      <c r="N273" s="66"/>
      <c r="X273" s="589"/>
    </row>
    <row r="274" spans="7:24" x14ac:dyDescent="0.25">
      <c r="G274" s="585"/>
      <c r="N274" s="66"/>
      <c r="X274" s="589"/>
    </row>
    <row r="275" spans="7:24" x14ac:dyDescent="0.25">
      <c r="G275" s="585"/>
      <c r="N275" s="66"/>
      <c r="X275" s="589"/>
    </row>
    <row r="276" spans="7:24" x14ac:dyDescent="0.25">
      <c r="G276" s="585"/>
      <c r="N276" s="66"/>
      <c r="X276" s="589"/>
    </row>
    <row r="277" spans="7:24" x14ac:dyDescent="0.25">
      <c r="G277" s="585"/>
      <c r="N277" s="66"/>
      <c r="X277" s="589"/>
    </row>
    <row r="278" spans="7:24" x14ac:dyDescent="0.25">
      <c r="G278" s="585"/>
      <c r="N278" s="66"/>
      <c r="X278" s="589"/>
    </row>
    <row r="279" spans="7:24" x14ac:dyDescent="0.25">
      <c r="G279" s="585"/>
      <c r="N279" s="66"/>
      <c r="X279" s="589"/>
    </row>
    <row r="280" spans="7:24" x14ac:dyDescent="0.25">
      <c r="G280" s="585"/>
      <c r="N280" s="66"/>
      <c r="X280" s="589"/>
    </row>
    <row r="281" spans="7:24" x14ac:dyDescent="0.25">
      <c r="G281" s="585"/>
      <c r="N281" s="66"/>
      <c r="X281" s="589"/>
    </row>
    <row r="282" spans="7:24" x14ac:dyDescent="0.25">
      <c r="G282" s="585"/>
      <c r="N282" s="66"/>
      <c r="X282" s="589"/>
    </row>
    <row r="283" spans="7:24" x14ac:dyDescent="0.25">
      <c r="G283" s="585"/>
      <c r="N283" s="66"/>
      <c r="X283" s="589"/>
    </row>
    <row r="284" spans="7:24" x14ac:dyDescent="0.25">
      <c r="G284" s="585"/>
      <c r="N284" s="66"/>
      <c r="X284" s="589"/>
    </row>
    <row r="285" spans="7:24" x14ac:dyDescent="0.25">
      <c r="G285" s="585"/>
      <c r="N285" s="66"/>
      <c r="X285" s="589"/>
    </row>
    <row r="286" spans="7:24" x14ac:dyDescent="0.25">
      <c r="G286" s="585"/>
      <c r="N286" s="66"/>
      <c r="X286" s="589"/>
    </row>
    <row r="287" spans="7:24" x14ac:dyDescent="0.25">
      <c r="G287" s="585"/>
      <c r="N287" s="66"/>
      <c r="X287" s="589"/>
    </row>
    <row r="288" spans="7:24" x14ac:dyDescent="0.25">
      <c r="G288" s="585"/>
      <c r="N288" s="66"/>
      <c r="X288" s="589"/>
    </row>
    <row r="289" spans="7:24" x14ac:dyDescent="0.25">
      <c r="G289" s="585"/>
      <c r="N289" s="66"/>
      <c r="X289" s="589"/>
    </row>
    <row r="290" spans="7:24" x14ac:dyDescent="0.25">
      <c r="G290" s="585"/>
      <c r="N290" s="66"/>
      <c r="X290" s="589"/>
    </row>
    <row r="291" spans="7:24" x14ac:dyDescent="0.25">
      <c r="G291" s="585"/>
      <c r="N291" s="66"/>
      <c r="X291" s="589"/>
    </row>
    <row r="292" spans="7:24" x14ac:dyDescent="0.25">
      <c r="G292" s="585"/>
      <c r="N292" s="66"/>
      <c r="X292" s="589"/>
    </row>
    <row r="293" spans="7:24" x14ac:dyDescent="0.25">
      <c r="G293" s="585"/>
      <c r="N293" s="66"/>
      <c r="X293" s="589"/>
    </row>
    <row r="294" spans="7:24" x14ac:dyDescent="0.25">
      <c r="G294" s="585"/>
      <c r="N294" s="66"/>
      <c r="X294" s="589"/>
    </row>
    <row r="295" spans="7:24" x14ac:dyDescent="0.25">
      <c r="G295" s="585"/>
      <c r="N295" s="66"/>
      <c r="X295" s="589"/>
    </row>
    <row r="296" spans="7:24" x14ac:dyDescent="0.25">
      <c r="G296" s="585"/>
      <c r="N296" s="66"/>
      <c r="X296" s="589"/>
    </row>
    <row r="297" spans="7:24" x14ac:dyDescent="0.25">
      <c r="G297" s="585"/>
      <c r="N297" s="66"/>
      <c r="X297" s="589"/>
    </row>
    <row r="298" spans="7:24" x14ac:dyDescent="0.25">
      <c r="G298" s="585"/>
      <c r="N298" s="66"/>
      <c r="X298" s="589"/>
    </row>
    <row r="299" spans="7:24" x14ac:dyDescent="0.25">
      <c r="G299" s="585"/>
      <c r="N299" s="66"/>
      <c r="X299" s="589"/>
    </row>
    <row r="300" spans="7:24" x14ac:dyDescent="0.25">
      <c r="G300" s="585"/>
      <c r="N300" s="66"/>
      <c r="X300" s="589"/>
    </row>
    <row r="301" spans="7:24" x14ac:dyDescent="0.25">
      <c r="G301" s="585"/>
      <c r="N301" s="66"/>
      <c r="X301" s="589"/>
    </row>
    <row r="302" spans="7:24" x14ac:dyDescent="0.25">
      <c r="G302" s="585"/>
      <c r="N302" s="66"/>
      <c r="X302" s="589"/>
    </row>
    <row r="303" spans="7:24" x14ac:dyDescent="0.25">
      <c r="G303" s="585"/>
      <c r="N303" s="66"/>
      <c r="X303" s="589"/>
    </row>
    <row r="304" spans="7:24" x14ac:dyDescent="0.25">
      <c r="G304" s="585"/>
      <c r="N304" s="66"/>
      <c r="X304" s="589"/>
    </row>
    <row r="305" spans="7:24" x14ac:dyDescent="0.25">
      <c r="G305" s="585"/>
      <c r="N305" s="66"/>
      <c r="X305" s="589"/>
    </row>
    <row r="306" spans="7:24" x14ac:dyDescent="0.25">
      <c r="G306" s="585"/>
      <c r="N306" s="66"/>
      <c r="X306" s="589"/>
    </row>
    <row r="307" spans="7:24" x14ac:dyDescent="0.25">
      <c r="G307" s="585"/>
      <c r="N307" s="66"/>
      <c r="X307" s="589"/>
    </row>
    <row r="308" spans="7:24" x14ac:dyDescent="0.25">
      <c r="G308" s="585"/>
      <c r="N308" s="66"/>
      <c r="X308" s="589"/>
    </row>
    <row r="309" spans="7:24" x14ac:dyDescent="0.25">
      <c r="G309" s="585"/>
      <c r="N309" s="66"/>
      <c r="X309" s="589"/>
    </row>
    <row r="310" spans="7:24" x14ac:dyDescent="0.25">
      <c r="G310" s="585"/>
      <c r="N310" s="66"/>
      <c r="X310" s="589"/>
    </row>
    <row r="311" spans="7:24" x14ac:dyDescent="0.25">
      <c r="G311" s="585"/>
      <c r="N311" s="66"/>
      <c r="X311" s="589"/>
    </row>
    <row r="312" spans="7:24" x14ac:dyDescent="0.25">
      <c r="G312" s="585"/>
      <c r="N312" s="66"/>
      <c r="X312" s="589"/>
    </row>
    <row r="313" spans="7:24" x14ac:dyDescent="0.25">
      <c r="G313" s="585"/>
      <c r="N313" s="66"/>
      <c r="X313" s="589"/>
    </row>
    <row r="314" spans="7:24" x14ac:dyDescent="0.25">
      <c r="G314" s="585"/>
      <c r="N314" s="66"/>
      <c r="X314" s="589"/>
    </row>
    <row r="315" spans="7:24" x14ac:dyDescent="0.25">
      <c r="G315" s="585"/>
      <c r="N315" s="66"/>
      <c r="X315" s="589"/>
    </row>
    <row r="316" spans="7:24" x14ac:dyDescent="0.25">
      <c r="G316" s="585"/>
      <c r="N316" s="66"/>
      <c r="X316" s="589"/>
    </row>
    <row r="317" spans="7:24" x14ac:dyDescent="0.25">
      <c r="G317" s="585"/>
      <c r="N317" s="66"/>
      <c r="X317" s="589"/>
    </row>
    <row r="318" spans="7:24" x14ac:dyDescent="0.25">
      <c r="G318" s="585"/>
      <c r="N318" s="66"/>
      <c r="X318" s="589"/>
    </row>
    <row r="319" spans="7:24" x14ac:dyDescent="0.25">
      <c r="G319" s="585"/>
      <c r="N319" s="66"/>
      <c r="X319" s="589"/>
    </row>
    <row r="320" spans="7:24" x14ac:dyDescent="0.25">
      <c r="G320" s="585"/>
      <c r="N320" s="66"/>
      <c r="X320" s="589"/>
    </row>
    <row r="321" spans="7:24" x14ac:dyDescent="0.25">
      <c r="G321" s="585"/>
      <c r="N321" s="66"/>
      <c r="X321" s="589"/>
    </row>
    <row r="322" spans="7:24" x14ac:dyDescent="0.25">
      <c r="G322" s="585"/>
      <c r="N322" s="66"/>
      <c r="X322" s="589"/>
    </row>
    <row r="323" spans="7:24" x14ac:dyDescent="0.25">
      <c r="G323" s="585"/>
      <c r="N323" s="66"/>
      <c r="X323" s="589"/>
    </row>
    <row r="324" spans="7:24" x14ac:dyDescent="0.25">
      <c r="G324" s="585"/>
      <c r="N324" s="66"/>
      <c r="X324" s="589"/>
    </row>
    <row r="325" spans="7:24" x14ac:dyDescent="0.25">
      <c r="G325" s="585"/>
      <c r="N325" s="66"/>
      <c r="X325" s="589"/>
    </row>
    <row r="326" spans="7:24" x14ac:dyDescent="0.25">
      <c r="G326" s="585"/>
      <c r="N326" s="66"/>
      <c r="X326" s="589"/>
    </row>
    <row r="327" spans="7:24" x14ac:dyDescent="0.25">
      <c r="G327" s="585"/>
      <c r="N327" s="66"/>
      <c r="X327" s="589"/>
    </row>
    <row r="328" spans="7:24" x14ac:dyDescent="0.25">
      <c r="G328" s="585"/>
      <c r="N328" s="66"/>
      <c r="X328" s="589"/>
    </row>
    <row r="329" spans="7:24" x14ac:dyDescent="0.25">
      <c r="G329" s="585"/>
      <c r="N329" s="66"/>
      <c r="X329" s="589"/>
    </row>
    <row r="330" spans="7:24" x14ac:dyDescent="0.25">
      <c r="G330" s="585"/>
      <c r="N330" s="66"/>
      <c r="X330" s="589"/>
    </row>
    <row r="331" spans="7:24" x14ac:dyDescent="0.25">
      <c r="G331" s="585"/>
      <c r="N331" s="66"/>
      <c r="X331" s="589"/>
    </row>
    <row r="332" spans="7:24" x14ac:dyDescent="0.25">
      <c r="G332" s="585"/>
      <c r="X332" s="589"/>
    </row>
    <row r="333" spans="7:24" x14ac:dyDescent="0.25">
      <c r="G333" s="585"/>
      <c r="X333" s="589"/>
    </row>
    <row r="334" spans="7:24" x14ac:dyDescent="0.25">
      <c r="G334" s="585"/>
      <c r="X334" s="589"/>
    </row>
    <row r="335" spans="7:24" x14ac:dyDescent="0.25">
      <c r="G335" s="585"/>
      <c r="X335" s="589"/>
    </row>
    <row r="336" spans="7:24" x14ac:dyDescent="0.25">
      <c r="G336" s="585"/>
      <c r="X336" s="589"/>
    </row>
    <row r="337" spans="7:24" x14ac:dyDescent="0.25">
      <c r="G337" s="585"/>
      <c r="X337" s="589"/>
    </row>
    <row r="338" spans="7:24" x14ac:dyDescent="0.25">
      <c r="G338" s="585"/>
      <c r="X338" s="589"/>
    </row>
    <row r="339" spans="7:24" x14ac:dyDescent="0.25">
      <c r="G339" s="585"/>
      <c r="X339" s="589"/>
    </row>
    <row r="340" spans="7:24" x14ac:dyDescent="0.25">
      <c r="G340" s="585"/>
      <c r="X340" s="589"/>
    </row>
    <row r="341" spans="7:24" x14ac:dyDescent="0.25">
      <c r="G341" s="585"/>
      <c r="X341" s="589"/>
    </row>
    <row r="342" spans="7:24" x14ac:dyDescent="0.25">
      <c r="G342" s="585"/>
      <c r="X342" s="589"/>
    </row>
    <row r="343" spans="7:24" x14ac:dyDescent="0.25">
      <c r="G343" s="585"/>
      <c r="X343" s="589"/>
    </row>
    <row r="344" spans="7:24" x14ac:dyDescent="0.25">
      <c r="G344" s="585"/>
      <c r="X344" s="589"/>
    </row>
    <row r="345" spans="7:24" x14ac:dyDescent="0.25">
      <c r="G345" s="585"/>
      <c r="X345" s="589"/>
    </row>
    <row r="346" spans="7:24" x14ac:dyDescent="0.25">
      <c r="G346" s="585"/>
      <c r="X346" s="589"/>
    </row>
    <row r="347" spans="7:24" x14ac:dyDescent="0.25">
      <c r="G347" s="585"/>
      <c r="X347" s="589"/>
    </row>
    <row r="348" spans="7:24" x14ac:dyDescent="0.25">
      <c r="G348" s="585"/>
      <c r="X348" s="589"/>
    </row>
    <row r="349" spans="7:24" x14ac:dyDescent="0.25">
      <c r="G349" s="585"/>
      <c r="X349" s="589"/>
    </row>
    <row r="350" spans="7:24" x14ac:dyDescent="0.25">
      <c r="G350" s="585"/>
      <c r="X350" s="589"/>
    </row>
    <row r="351" spans="7:24" x14ac:dyDescent="0.25">
      <c r="G351" s="585"/>
      <c r="X351" s="589"/>
    </row>
    <row r="352" spans="7:24" x14ac:dyDescent="0.25">
      <c r="G352" s="585"/>
      <c r="X352" s="589"/>
    </row>
    <row r="353" spans="7:24" x14ac:dyDescent="0.25">
      <c r="G353" s="585"/>
      <c r="X353" s="589"/>
    </row>
    <row r="354" spans="7:24" x14ac:dyDescent="0.25">
      <c r="G354" s="585"/>
      <c r="X354" s="589"/>
    </row>
    <row r="355" spans="7:24" x14ac:dyDescent="0.25">
      <c r="G355" s="585"/>
      <c r="X355" s="589"/>
    </row>
    <row r="356" spans="7:24" x14ac:dyDescent="0.25">
      <c r="G356" s="585"/>
      <c r="X356" s="589"/>
    </row>
    <row r="357" spans="7:24" x14ac:dyDescent="0.25">
      <c r="G357" s="585"/>
      <c r="X357" s="589"/>
    </row>
    <row r="358" spans="7:24" x14ac:dyDescent="0.25">
      <c r="G358" s="585"/>
      <c r="X358" s="589"/>
    </row>
    <row r="359" spans="7:24" x14ac:dyDescent="0.25">
      <c r="G359" s="585"/>
      <c r="X359" s="589"/>
    </row>
    <row r="360" spans="7:24" x14ac:dyDescent="0.25">
      <c r="G360" s="585"/>
      <c r="X360" s="589"/>
    </row>
    <row r="361" spans="7:24" x14ac:dyDescent="0.25">
      <c r="G361" s="585"/>
      <c r="X361" s="589"/>
    </row>
    <row r="362" spans="7:24" x14ac:dyDescent="0.25">
      <c r="G362" s="585"/>
      <c r="X362" s="589"/>
    </row>
    <row r="363" spans="7:24" x14ac:dyDescent="0.25">
      <c r="G363" s="585"/>
      <c r="X363" s="589"/>
    </row>
    <row r="364" spans="7:24" x14ac:dyDescent="0.25">
      <c r="G364" s="585"/>
      <c r="X364" s="589"/>
    </row>
    <row r="365" spans="7:24" x14ac:dyDescent="0.25">
      <c r="G365" s="585"/>
      <c r="X365" s="589"/>
    </row>
    <row r="366" spans="7:24" x14ac:dyDescent="0.25">
      <c r="G366" s="585"/>
      <c r="X366" s="589"/>
    </row>
    <row r="367" spans="7:24" x14ac:dyDescent="0.25">
      <c r="G367" s="585"/>
      <c r="X367" s="589"/>
    </row>
    <row r="368" spans="7:24" x14ac:dyDescent="0.25">
      <c r="G368" s="585"/>
      <c r="X368" s="589"/>
    </row>
    <row r="369" spans="7:24" x14ac:dyDescent="0.25">
      <c r="G369" s="585"/>
      <c r="X369" s="589"/>
    </row>
    <row r="370" spans="7:24" x14ac:dyDescent="0.25">
      <c r="G370" s="585"/>
      <c r="X370" s="589"/>
    </row>
    <row r="371" spans="7:24" x14ac:dyDescent="0.25">
      <c r="G371" s="585"/>
      <c r="X371" s="589"/>
    </row>
    <row r="372" spans="7:24" x14ac:dyDescent="0.25">
      <c r="G372" s="585"/>
      <c r="X372" s="589"/>
    </row>
    <row r="373" spans="7:24" x14ac:dyDescent="0.25">
      <c r="G373" s="585"/>
      <c r="X373" s="589"/>
    </row>
    <row r="374" spans="7:24" x14ac:dyDescent="0.25">
      <c r="G374" s="585"/>
      <c r="X374" s="589"/>
    </row>
    <row r="375" spans="7:24" x14ac:dyDescent="0.25">
      <c r="G375" s="585"/>
      <c r="X375" s="589"/>
    </row>
    <row r="376" spans="7:24" x14ac:dyDescent="0.25">
      <c r="G376" s="585"/>
      <c r="X376" s="589"/>
    </row>
    <row r="377" spans="7:24" x14ac:dyDescent="0.25">
      <c r="G377" s="585"/>
      <c r="X377" s="589"/>
    </row>
    <row r="378" spans="7:24" x14ac:dyDescent="0.25">
      <c r="G378" s="585"/>
      <c r="X378" s="589"/>
    </row>
    <row r="379" spans="7:24" x14ac:dyDescent="0.25">
      <c r="G379" s="585"/>
      <c r="X379" s="589"/>
    </row>
    <row r="380" spans="7:24" x14ac:dyDescent="0.25">
      <c r="G380" s="585"/>
      <c r="X380" s="589"/>
    </row>
    <row r="381" spans="7:24" x14ac:dyDescent="0.25">
      <c r="G381" s="585"/>
      <c r="X381" s="589"/>
    </row>
    <row r="382" spans="7:24" x14ac:dyDescent="0.25">
      <c r="G382" s="585"/>
      <c r="X382" s="589"/>
    </row>
    <row r="383" spans="7:24" x14ac:dyDescent="0.25">
      <c r="G383" s="585"/>
      <c r="X383" s="589"/>
    </row>
    <row r="384" spans="7:24" x14ac:dyDescent="0.25">
      <c r="G384" s="585"/>
      <c r="X384" s="589"/>
    </row>
    <row r="385" spans="7:24" x14ac:dyDescent="0.25">
      <c r="G385" s="585"/>
      <c r="X385" s="589"/>
    </row>
    <row r="386" spans="7:24" x14ac:dyDescent="0.25">
      <c r="G386" s="585"/>
      <c r="X386" s="589"/>
    </row>
    <row r="387" spans="7:24" x14ac:dyDescent="0.25">
      <c r="G387" s="585"/>
      <c r="X387" s="589"/>
    </row>
    <row r="388" spans="7:24" x14ac:dyDescent="0.25">
      <c r="G388" s="585"/>
      <c r="X388" s="589"/>
    </row>
    <row r="389" spans="7:24" x14ac:dyDescent="0.25">
      <c r="G389" s="585"/>
      <c r="X389" s="589"/>
    </row>
    <row r="390" spans="7:24" x14ac:dyDescent="0.25">
      <c r="G390" s="585"/>
      <c r="X390" s="589"/>
    </row>
    <row r="391" spans="7:24" x14ac:dyDescent="0.25">
      <c r="G391" s="585"/>
      <c r="X391" s="589"/>
    </row>
    <row r="392" spans="7:24" x14ac:dyDescent="0.25">
      <c r="G392" s="585"/>
      <c r="X392" s="589"/>
    </row>
    <row r="393" spans="7:24" x14ac:dyDescent="0.25">
      <c r="G393" s="585"/>
      <c r="X393" s="589"/>
    </row>
    <row r="394" spans="7:24" x14ac:dyDescent="0.25">
      <c r="G394" s="585"/>
      <c r="X394" s="589"/>
    </row>
    <row r="395" spans="7:24" x14ac:dyDescent="0.25">
      <c r="G395" s="585"/>
      <c r="X395" s="589"/>
    </row>
    <row r="396" spans="7:24" x14ac:dyDescent="0.25">
      <c r="G396" s="585"/>
      <c r="X396" s="589"/>
    </row>
    <row r="397" spans="7:24" x14ac:dyDescent="0.25">
      <c r="G397" s="585"/>
      <c r="X397" s="589"/>
    </row>
    <row r="398" spans="7:24" x14ac:dyDescent="0.25">
      <c r="G398" s="585"/>
      <c r="X398" s="589"/>
    </row>
    <row r="399" spans="7:24" x14ac:dyDescent="0.25">
      <c r="G399" s="585"/>
      <c r="X399" s="589"/>
    </row>
    <row r="400" spans="7:24" x14ac:dyDescent="0.25">
      <c r="G400" s="585"/>
      <c r="X400" s="589"/>
    </row>
    <row r="401" spans="7:24" x14ac:dyDescent="0.25">
      <c r="G401" s="585"/>
      <c r="X401" s="589"/>
    </row>
    <row r="402" spans="7:24" x14ac:dyDescent="0.25">
      <c r="G402" s="585"/>
      <c r="X402" s="589"/>
    </row>
    <row r="403" spans="7:24" x14ac:dyDescent="0.25">
      <c r="G403" s="585"/>
      <c r="X403" s="589"/>
    </row>
    <row r="404" spans="7:24" x14ac:dyDescent="0.25">
      <c r="G404" s="585"/>
      <c r="X404" s="589"/>
    </row>
    <row r="405" spans="7:24" x14ac:dyDescent="0.25">
      <c r="G405" s="585"/>
      <c r="X405" s="589"/>
    </row>
    <row r="406" spans="7:24" x14ac:dyDescent="0.25">
      <c r="G406" s="585"/>
      <c r="X406" s="589"/>
    </row>
    <row r="407" spans="7:24" x14ac:dyDescent="0.25">
      <c r="G407" s="585"/>
      <c r="X407" s="589"/>
    </row>
    <row r="408" spans="7:24" x14ac:dyDescent="0.25">
      <c r="G408" s="585"/>
      <c r="X408" s="589"/>
    </row>
    <row r="409" spans="7:24" x14ac:dyDescent="0.25">
      <c r="G409" s="585"/>
      <c r="X409" s="589"/>
    </row>
    <row r="410" spans="7:24" x14ac:dyDescent="0.25">
      <c r="G410" s="585"/>
      <c r="X410" s="589"/>
    </row>
    <row r="411" spans="7:24" x14ac:dyDescent="0.25">
      <c r="G411" s="585"/>
      <c r="X411" s="589"/>
    </row>
    <row r="412" spans="7:24" x14ac:dyDescent="0.25">
      <c r="G412" s="585"/>
      <c r="X412" s="589"/>
    </row>
    <row r="413" spans="7:24" x14ac:dyDescent="0.25">
      <c r="G413" s="585"/>
      <c r="X413" s="589"/>
    </row>
    <row r="414" spans="7:24" x14ac:dyDescent="0.25">
      <c r="G414" s="585"/>
      <c r="X414" s="589"/>
    </row>
    <row r="415" spans="7:24" x14ac:dyDescent="0.25">
      <c r="G415" s="585"/>
      <c r="X415" s="589"/>
    </row>
    <row r="416" spans="7:24" x14ac:dyDescent="0.25">
      <c r="G416" s="585"/>
      <c r="X416" s="589"/>
    </row>
    <row r="417" spans="7:24" x14ac:dyDescent="0.25">
      <c r="G417" s="585"/>
      <c r="X417" s="589"/>
    </row>
    <row r="418" spans="7:24" x14ac:dyDescent="0.25">
      <c r="G418" s="585"/>
      <c r="X418" s="589"/>
    </row>
    <row r="419" spans="7:24" x14ac:dyDescent="0.25">
      <c r="G419" s="585"/>
      <c r="X419" s="589"/>
    </row>
    <row r="420" spans="7:24" x14ac:dyDescent="0.25">
      <c r="G420" s="585"/>
      <c r="X420" s="589"/>
    </row>
    <row r="421" spans="7:24" x14ac:dyDescent="0.25">
      <c r="G421" s="585"/>
      <c r="X421" s="589"/>
    </row>
    <row r="422" spans="7:24" x14ac:dyDescent="0.25">
      <c r="G422" s="585"/>
      <c r="X422" s="589"/>
    </row>
    <row r="423" spans="7:24" x14ac:dyDescent="0.25">
      <c r="G423" s="585"/>
      <c r="X423" s="589"/>
    </row>
    <row r="424" spans="7:24" x14ac:dyDescent="0.25">
      <c r="G424" s="585"/>
      <c r="X424" s="589"/>
    </row>
    <row r="425" spans="7:24" x14ac:dyDescent="0.25">
      <c r="G425" s="585"/>
      <c r="X425" s="589"/>
    </row>
    <row r="426" spans="7:24" x14ac:dyDescent="0.25">
      <c r="G426" s="585"/>
      <c r="X426" s="589"/>
    </row>
    <row r="427" spans="7:24" x14ac:dyDescent="0.25">
      <c r="G427" s="585"/>
      <c r="X427" s="589"/>
    </row>
    <row r="428" spans="7:24" x14ac:dyDescent="0.25">
      <c r="G428" s="585"/>
      <c r="X428" s="589"/>
    </row>
    <row r="429" spans="7:24" x14ac:dyDescent="0.25">
      <c r="G429" s="585"/>
      <c r="X429" s="589"/>
    </row>
    <row r="430" spans="7:24" x14ac:dyDescent="0.25">
      <c r="G430" s="585"/>
      <c r="X430" s="589"/>
    </row>
    <row r="431" spans="7:24" x14ac:dyDescent="0.25">
      <c r="G431" s="585"/>
      <c r="X431" s="589"/>
    </row>
    <row r="432" spans="7:24" x14ac:dyDescent="0.25">
      <c r="G432" s="585"/>
      <c r="X432" s="589"/>
    </row>
    <row r="433" spans="7:24" x14ac:dyDescent="0.25">
      <c r="G433" s="585"/>
      <c r="X433" s="589"/>
    </row>
    <row r="434" spans="7:24" x14ac:dyDescent="0.25">
      <c r="G434" s="585"/>
      <c r="X434" s="589"/>
    </row>
    <row r="435" spans="7:24" x14ac:dyDescent="0.25">
      <c r="G435" s="585"/>
      <c r="X435" s="589"/>
    </row>
    <row r="436" spans="7:24" x14ac:dyDescent="0.25">
      <c r="G436" s="585"/>
      <c r="X436" s="589"/>
    </row>
    <row r="437" spans="7:24" x14ac:dyDescent="0.25">
      <c r="G437" s="585"/>
      <c r="X437" s="589"/>
    </row>
    <row r="438" spans="7:24" x14ac:dyDescent="0.25">
      <c r="G438" s="585"/>
      <c r="X438" s="589"/>
    </row>
    <row r="439" spans="7:24" x14ac:dyDescent="0.25">
      <c r="G439" s="585"/>
      <c r="X439" s="589"/>
    </row>
    <row r="440" spans="7:24" x14ac:dyDescent="0.25">
      <c r="G440" s="585"/>
      <c r="X440" s="589"/>
    </row>
    <row r="441" spans="7:24" x14ac:dyDescent="0.25">
      <c r="G441" s="585"/>
      <c r="X441" s="589"/>
    </row>
    <row r="442" spans="7:24" x14ac:dyDescent="0.25">
      <c r="G442" s="585"/>
      <c r="X442" s="589"/>
    </row>
    <row r="443" spans="7:24" x14ac:dyDescent="0.25">
      <c r="G443" s="585"/>
      <c r="X443" s="589"/>
    </row>
    <row r="444" spans="7:24" x14ac:dyDescent="0.25">
      <c r="G444" s="585"/>
      <c r="X444" s="589"/>
    </row>
    <row r="445" spans="7:24" x14ac:dyDescent="0.25">
      <c r="G445" s="585"/>
      <c r="X445" s="589"/>
    </row>
    <row r="446" spans="7:24" x14ac:dyDescent="0.25">
      <c r="G446" s="585"/>
      <c r="X446" s="589"/>
    </row>
    <row r="447" spans="7:24" x14ac:dyDescent="0.25">
      <c r="G447" s="585"/>
      <c r="X447" s="589"/>
    </row>
    <row r="448" spans="7:24" x14ac:dyDescent="0.25">
      <c r="G448" s="585"/>
      <c r="X448" s="589"/>
    </row>
    <row r="449" spans="7:24" x14ac:dyDescent="0.25">
      <c r="G449" s="585"/>
      <c r="X449" s="589"/>
    </row>
    <row r="450" spans="7:24" x14ac:dyDescent="0.25">
      <c r="G450" s="585"/>
      <c r="X450" s="589"/>
    </row>
    <row r="451" spans="7:24" x14ac:dyDescent="0.25">
      <c r="G451" s="585"/>
      <c r="X451" s="589"/>
    </row>
    <row r="452" spans="7:24" x14ac:dyDescent="0.25">
      <c r="G452" s="585"/>
      <c r="X452" s="589"/>
    </row>
    <row r="453" spans="7:24" x14ac:dyDescent="0.25">
      <c r="G453" s="585"/>
      <c r="X453" s="589"/>
    </row>
    <row r="454" spans="7:24" x14ac:dyDescent="0.25">
      <c r="G454" s="585"/>
      <c r="X454" s="589"/>
    </row>
    <row r="455" spans="7:24" x14ac:dyDescent="0.25">
      <c r="G455" s="585"/>
      <c r="X455" s="589"/>
    </row>
    <row r="456" spans="7:24" x14ac:dyDescent="0.25">
      <c r="G456" s="585"/>
      <c r="X456" s="589"/>
    </row>
    <row r="457" spans="7:24" x14ac:dyDescent="0.25">
      <c r="G457" s="585"/>
      <c r="X457" s="589"/>
    </row>
    <row r="458" spans="7:24" x14ac:dyDescent="0.25">
      <c r="G458" s="585"/>
      <c r="X458" s="589"/>
    </row>
    <row r="459" spans="7:24" x14ac:dyDescent="0.25">
      <c r="G459" s="585"/>
      <c r="X459" s="589"/>
    </row>
    <row r="460" spans="7:24" x14ac:dyDescent="0.25">
      <c r="G460" s="585"/>
      <c r="X460" s="589"/>
    </row>
    <row r="461" spans="7:24" x14ac:dyDescent="0.25">
      <c r="G461" s="585"/>
      <c r="X461" s="589"/>
    </row>
    <row r="462" spans="7:24" x14ac:dyDescent="0.25">
      <c r="G462" s="585"/>
      <c r="X462" s="589"/>
    </row>
    <row r="463" spans="7:24" x14ac:dyDescent="0.25">
      <c r="G463" s="585"/>
      <c r="X463" s="589"/>
    </row>
    <row r="464" spans="7:24" x14ac:dyDescent="0.25">
      <c r="G464" s="585"/>
      <c r="X464" s="589"/>
    </row>
    <row r="465" spans="7:24" x14ac:dyDescent="0.25">
      <c r="G465" s="585"/>
      <c r="X465" s="589"/>
    </row>
    <row r="466" spans="7:24" x14ac:dyDescent="0.25">
      <c r="G466" s="585"/>
      <c r="X466" s="589"/>
    </row>
    <row r="467" spans="7:24" x14ac:dyDescent="0.25">
      <c r="G467" s="585"/>
      <c r="X467" s="589"/>
    </row>
    <row r="468" spans="7:24" x14ac:dyDescent="0.25">
      <c r="G468" s="585"/>
      <c r="X468" s="589"/>
    </row>
    <row r="469" spans="7:24" x14ac:dyDescent="0.25">
      <c r="G469" s="585"/>
      <c r="X469" s="589"/>
    </row>
    <row r="470" spans="7:24" x14ac:dyDescent="0.25">
      <c r="G470" s="585"/>
      <c r="X470" s="589"/>
    </row>
    <row r="471" spans="7:24" x14ac:dyDescent="0.25">
      <c r="G471" s="585"/>
      <c r="X471" s="589"/>
    </row>
    <row r="472" spans="7:24" x14ac:dyDescent="0.25">
      <c r="G472" s="585"/>
      <c r="X472" s="589"/>
    </row>
    <row r="473" spans="7:24" x14ac:dyDescent="0.25">
      <c r="G473" s="585"/>
      <c r="X473" s="589"/>
    </row>
    <row r="474" spans="7:24" x14ac:dyDescent="0.25">
      <c r="G474" s="585"/>
      <c r="X474" s="589"/>
    </row>
    <row r="475" spans="7:24" x14ac:dyDescent="0.25">
      <c r="G475" s="585"/>
      <c r="X475" s="589"/>
    </row>
    <row r="476" spans="7:24" x14ac:dyDescent="0.25">
      <c r="G476" s="585"/>
      <c r="X476" s="589"/>
    </row>
    <row r="477" spans="7:24" x14ac:dyDescent="0.25">
      <c r="G477" s="585"/>
      <c r="X477" s="589"/>
    </row>
    <row r="478" spans="7:24" x14ac:dyDescent="0.25">
      <c r="G478" s="585"/>
      <c r="X478" s="589"/>
    </row>
    <row r="479" spans="7:24" x14ac:dyDescent="0.25">
      <c r="G479" s="585"/>
      <c r="X479" s="589"/>
    </row>
    <row r="480" spans="7:24" x14ac:dyDescent="0.25">
      <c r="G480" s="585"/>
      <c r="X480" s="589"/>
    </row>
    <row r="481" spans="7:24" x14ac:dyDescent="0.25">
      <c r="G481" s="585"/>
      <c r="X481" s="589"/>
    </row>
    <row r="482" spans="7:24" x14ac:dyDescent="0.25">
      <c r="G482" s="585"/>
      <c r="X482" s="589"/>
    </row>
    <row r="483" spans="7:24" x14ac:dyDescent="0.25">
      <c r="G483" s="585"/>
      <c r="X483" s="589"/>
    </row>
    <row r="484" spans="7:24" x14ac:dyDescent="0.25">
      <c r="G484" s="585"/>
      <c r="X484" s="589"/>
    </row>
    <row r="485" spans="7:24" x14ac:dyDescent="0.25">
      <c r="G485" s="585"/>
      <c r="X485" s="589"/>
    </row>
    <row r="486" spans="7:24" x14ac:dyDescent="0.25">
      <c r="G486" s="585"/>
      <c r="X486" s="589"/>
    </row>
    <row r="487" spans="7:24" x14ac:dyDescent="0.25">
      <c r="G487" s="585"/>
      <c r="X487" s="589"/>
    </row>
    <row r="488" spans="7:24" x14ac:dyDescent="0.25">
      <c r="G488" s="585"/>
      <c r="X488" s="589"/>
    </row>
    <row r="489" spans="7:24" x14ac:dyDescent="0.25">
      <c r="G489" s="585"/>
      <c r="X489" s="589"/>
    </row>
    <row r="490" spans="7:24" x14ac:dyDescent="0.25">
      <c r="G490" s="585"/>
      <c r="X490" s="589"/>
    </row>
    <row r="491" spans="7:24" x14ac:dyDescent="0.25">
      <c r="G491" s="585"/>
      <c r="X491" s="589"/>
    </row>
    <row r="492" spans="7:24" x14ac:dyDescent="0.25">
      <c r="G492" s="585"/>
      <c r="X492" s="589"/>
    </row>
    <row r="493" spans="7:24" x14ac:dyDescent="0.25">
      <c r="G493" s="585"/>
      <c r="X493" s="589"/>
    </row>
    <row r="494" spans="7:24" x14ac:dyDescent="0.25">
      <c r="G494" s="585"/>
      <c r="X494" s="589"/>
    </row>
    <row r="495" spans="7:24" x14ac:dyDescent="0.25">
      <c r="G495" s="585"/>
      <c r="X495" s="589"/>
    </row>
    <row r="496" spans="7:24" x14ac:dyDescent="0.25">
      <c r="G496" s="585"/>
      <c r="X496" s="589"/>
    </row>
    <row r="497" spans="7:24" x14ac:dyDescent="0.25">
      <c r="G497" s="585"/>
      <c r="X497" s="589"/>
    </row>
    <row r="498" spans="7:24" x14ac:dyDescent="0.25">
      <c r="G498" s="585"/>
      <c r="X498" s="589"/>
    </row>
    <row r="499" spans="7:24" x14ac:dyDescent="0.25">
      <c r="G499" s="585"/>
      <c r="X499" s="589"/>
    </row>
    <row r="500" spans="7:24" x14ac:dyDescent="0.25">
      <c r="G500" s="585"/>
      <c r="X500" s="589"/>
    </row>
    <row r="501" spans="7:24" x14ac:dyDescent="0.25">
      <c r="G501" s="585"/>
      <c r="X501" s="589"/>
    </row>
    <row r="502" spans="7:24" x14ac:dyDescent="0.25">
      <c r="G502" s="585"/>
      <c r="X502" s="589"/>
    </row>
    <row r="503" spans="7:24" x14ac:dyDescent="0.25">
      <c r="G503" s="585"/>
      <c r="X503" s="589"/>
    </row>
    <row r="504" spans="7:24" x14ac:dyDescent="0.25">
      <c r="G504" s="585"/>
      <c r="X504" s="589"/>
    </row>
    <row r="505" spans="7:24" x14ac:dyDescent="0.25">
      <c r="G505" s="585"/>
      <c r="X505" s="589"/>
    </row>
    <row r="506" spans="7:24" x14ac:dyDescent="0.25">
      <c r="G506" s="585"/>
      <c r="X506" s="589"/>
    </row>
    <row r="507" spans="7:24" x14ac:dyDescent="0.25">
      <c r="G507" s="585"/>
      <c r="X507" s="589"/>
    </row>
    <row r="508" spans="7:24" x14ac:dyDescent="0.25">
      <c r="G508" s="585"/>
      <c r="X508" s="589"/>
    </row>
    <row r="509" spans="7:24" x14ac:dyDescent="0.25">
      <c r="G509" s="585"/>
      <c r="X509" s="589"/>
    </row>
    <row r="510" spans="7:24" x14ac:dyDescent="0.25">
      <c r="G510" s="585"/>
      <c r="X510" s="589"/>
    </row>
    <row r="511" spans="7:24" x14ac:dyDescent="0.25">
      <c r="G511" s="585"/>
      <c r="X511" s="589"/>
    </row>
    <row r="512" spans="7:24" x14ac:dyDescent="0.25">
      <c r="G512" s="585"/>
      <c r="X512" s="589"/>
    </row>
    <row r="513" spans="7:24" x14ac:dyDescent="0.25">
      <c r="G513" s="585"/>
      <c r="X513" s="589"/>
    </row>
    <row r="514" spans="7:24" x14ac:dyDescent="0.25">
      <c r="G514" s="585"/>
      <c r="X514" s="589"/>
    </row>
    <row r="515" spans="7:24" x14ac:dyDescent="0.25">
      <c r="G515" s="585"/>
      <c r="X515" s="589"/>
    </row>
    <row r="516" spans="7:24" x14ac:dyDescent="0.25">
      <c r="G516" s="585"/>
      <c r="X516" s="589"/>
    </row>
    <row r="517" spans="7:24" x14ac:dyDescent="0.25">
      <c r="G517" s="585"/>
      <c r="X517" s="589"/>
    </row>
    <row r="518" spans="7:24" x14ac:dyDescent="0.25">
      <c r="G518" s="585"/>
      <c r="X518" s="589"/>
    </row>
    <row r="519" spans="7:24" x14ac:dyDescent="0.25">
      <c r="G519" s="585"/>
      <c r="X519" s="589"/>
    </row>
    <row r="520" spans="7:24" x14ac:dyDescent="0.25">
      <c r="G520" s="585"/>
      <c r="X520" s="589"/>
    </row>
    <row r="521" spans="7:24" x14ac:dyDescent="0.25">
      <c r="G521" s="585"/>
      <c r="X521" s="589"/>
    </row>
    <row r="522" spans="7:24" x14ac:dyDescent="0.25">
      <c r="G522" s="585"/>
      <c r="X522" s="589"/>
    </row>
    <row r="523" spans="7:24" x14ac:dyDescent="0.25">
      <c r="G523" s="585"/>
      <c r="X523" s="589"/>
    </row>
    <row r="524" spans="7:24" x14ac:dyDescent="0.25">
      <c r="G524" s="585"/>
      <c r="X524" s="589"/>
    </row>
    <row r="525" spans="7:24" x14ac:dyDescent="0.25">
      <c r="G525" s="585"/>
      <c r="X525" s="589"/>
    </row>
    <row r="526" spans="7:24" x14ac:dyDescent="0.25">
      <c r="G526" s="585"/>
      <c r="X526" s="589"/>
    </row>
    <row r="527" spans="7:24" x14ac:dyDescent="0.25">
      <c r="G527" s="585"/>
      <c r="X527" s="589"/>
    </row>
    <row r="528" spans="7:24" x14ac:dyDescent="0.25">
      <c r="G528" s="585"/>
      <c r="X528" s="589"/>
    </row>
    <row r="529" spans="7:24" x14ac:dyDescent="0.25">
      <c r="G529" s="585"/>
      <c r="X529" s="589"/>
    </row>
    <row r="530" spans="7:24" x14ac:dyDescent="0.25">
      <c r="G530" s="585"/>
      <c r="X530" s="589"/>
    </row>
    <row r="531" spans="7:24" x14ac:dyDescent="0.25">
      <c r="G531" s="585"/>
      <c r="X531" s="589"/>
    </row>
    <row r="532" spans="7:24" x14ac:dyDescent="0.25">
      <c r="G532" s="585"/>
      <c r="X532" s="589"/>
    </row>
    <row r="533" spans="7:24" x14ac:dyDescent="0.25">
      <c r="G533" s="585"/>
      <c r="X533" s="589"/>
    </row>
    <row r="534" spans="7:24" x14ac:dyDescent="0.25">
      <c r="G534" s="585"/>
      <c r="X534" s="589"/>
    </row>
    <row r="535" spans="7:24" x14ac:dyDescent="0.25">
      <c r="G535" s="585"/>
      <c r="X535" s="589"/>
    </row>
    <row r="536" spans="7:24" x14ac:dyDescent="0.25">
      <c r="G536" s="585"/>
      <c r="X536" s="589"/>
    </row>
    <row r="537" spans="7:24" x14ac:dyDescent="0.25">
      <c r="G537" s="585"/>
      <c r="X537" s="589"/>
    </row>
    <row r="538" spans="7:24" x14ac:dyDescent="0.25">
      <c r="G538" s="585"/>
      <c r="X538" s="589"/>
    </row>
    <row r="539" spans="7:24" x14ac:dyDescent="0.25">
      <c r="G539" s="585"/>
      <c r="X539" s="589"/>
    </row>
    <row r="540" spans="7:24" x14ac:dyDescent="0.25">
      <c r="G540" s="585"/>
      <c r="X540" s="589"/>
    </row>
    <row r="541" spans="7:24" x14ac:dyDescent="0.25">
      <c r="G541" s="585"/>
      <c r="X541" s="589"/>
    </row>
    <row r="542" spans="7:24" x14ac:dyDescent="0.25">
      <c r="G542" s="585"/>
      <c r="X542" s="589"/>
    </row>
    <row r="543" spans="7:24" x14ac:dyDescent="0.25">
      <c r="G543" s="585"/>
      <c r="X543" s="589"/>
    </row>
    <row r="544" spans="7:24" x14ac:dyDescent="0.25">
      <c r="G544" s="585"/>
      <c r="X544" s="589"/>
    </row>
    <row r="545" spans="7:24" x14ac:dyDescent="0.25">
      <c r="G545" s="585"/>
      <c r="X545" s="589"/>
    </row>
    <row r="546" spans="7:24" x14ac:dyDescent="0.25">
      <c r="G546" s="585"/>
      <c r="X546" s="589"/>
    </row>
    <row r="547" spans="7:24" x14ac:dyDescent="0.25">
      <c r="G547" s="585"/>
      <c r="X547" s="589"/>
    </row>
    <row r="548" spans="7:24" x14ac:dyDescent="0.25">
      <c r="G548" s="585"/>
      <c r="X548" s="589"/>
    </row>
    <row r="549" spans="7:24" x14ac:dyDescent="0.25">
      <c r="G549" s="585"/>
      <c r="X549" s="589"/>
    </row>
    <row r="550" spans="7:24" x14ac:dyDescent="0.25">
      <c r="G550" s="585"/>
      <c r="X550" s="589"/>
    </row>
    <row r="551" spans="7:24" x14ac:dyDescent="0.25">
      <c r="G551" s="585"/>
      <c r="X551" s="589"/>
    </row>
    <row r="552" spans="7:24" x14ac:dyDescent="0.25">
      <c r="G552" s="585"/>
      <c r="X552" s="589"/>
    </row>
    <row r="553" spans="7:24" x14ac:dyDescent="0.25">
      <c r="G553" s="585"/>
      <c r="X553" s="589"/>
    </row>
    <row r="554" spans="7:24" x14ac:dyDescent="0.25">
      <c r="G554" s="585"/>
      <c r="X554" s="589"/>
    </row>
    <row r="555" spans="7:24" x14ac:dyDescent="0.25">
      <c r="G555" s="585"/>
      <c r="X555" s="589"/>
    </row>
    <row r="556" spans="7:24" x14ac:dyDescent="0.25">
      <c r="G556" s="585"/>
      <c r="X556" s="589"/>
    </row>
    <row r="557" spans="7:24" x14ac:dyDescent="0.25">
      <c r="G557" s="585"/>
      <c r="X557" s="589"/>
    </row>
    <row r="558" spans="7:24" x14ac:dyDescent="0.25">
      <c r="G558" s="585"/>
      <c r="X558" s="589"/>
    </row>
    <row r="559" spans="7:24" x14ac:dyDescent="0.25">
      <c r="G559" s="585"/>
      <c r="X559" s="589"/>
    </row>
    <row r="560" spans="7:24" x14ac:dyDescent="0.25">
      <c r="G560" s="585"/>
      <c r="X560" s="589"/>
    </row>
    <row r="561" spans="7:24" x14ac:dyDescent="0.25">
      <c r="G561" s="585"/>
      <c r="X561" s="589"/>
    </row>
    <row r="562" spans="7:24" x14ac:dyDescent="0.25">
      <c r="G562" s="585"/>
      <c r="X562" s="589"/>
    </row>
    <row r="563" spans="7:24" x14ac:dyDescent="0.25">
      <c r="G563" s="585"/>
      <c r="X563" s="589"/>
    </row>
    <row r="564" spans="7:24" x14ac:dyDescent="0.25">
      <c r="G564" s="585"/>
      <c r="X564" s="589"/>
    </row>
    <row r="565" spans="7:24" x14ac:dyDescent="0.25">
      <c r="G565" s="585"/>
      <c r="X565" s="589"/>
    </row>
    <row r="566" spans="7:24" x14ac:dyDescent="0.25">
      <c r="G566" s="585"/>
      <c r="X566" s="589"/>
    </row>
    <row r="567" spans="7:24" x14ac:dyDescent="0.25">
      <c r="G567" s="585"/>
      <c r="X567" s="589"/>
    </row>
    <row r="568" spans="7:24" x14ac:dyDescent="0.25">
      <c r="G568" s="585"/>
      <c r="X568" s="589"/>
    </row>
    <row r="569" spans="7:24" x14ac:dyDescent="0.25">
      <c r="G569" s="585"/>
      <c r="X569" s="589"/>
    </row>
    <row r="570" spans="7:24" x14ac:dyDescent="0.25">
      <c r="G570" s="585"/>
      <c r="X570" s="589"/>
    </row>
    <row r="571" spans="7:24" x14ac:dyDescent="0.25">
      <c r="G571" s="585"/>
      <c r="X571" s="589"/>
    </row>
    <row r="572" spans="7:24" x14ac:dyDescent="0.25">
      <c r="G572" s="585"/>
      <c r="X572" s="589"/>
    </row>
    <row r="573" spans="7:24" x14ac:dyDescent="0.25">
      <c r="G573" s="585"/>
      <c r="X573" s="589"/>
    </row>
    <row r="574" spans="7:24" x14ac:dyDescent="0.25">
      <c r="G574" s="585"/>
      <c r="X574" s="589"/>
    </row>
    <row r="575" spans="7:24" x14ac:dyDescent="0.25">
      <c r="G575" s="585"/>
      <c r="X575" s="589"/>
    </row>
    <row r="576" spans="7:24" x14ac:dyDescent="0.25">
      <c r="G576" s="585"/>
      <c r="X576" s="589"/>
    </row>
    <row r="577" spans="7:24" x14ac:dyDescent="0.25">
      <c r="G577" s="585"/>
      <c r="X577" s="589"/>
    </row>
    <row r="578" spans="7:24" x14ac:dyDescent="0.25">
      <c r="G578" s="585"/>
      <c r="X578" s="589"/>
    </row>
    <row r="579" spans="7:24" x14ac:dyDescent="0.25">
      <c r="G579" s="585"/>
      <c r="X579" s="589"/>
    </row>
    <row r="580" spans="7:24" x14ac:dyDescent="0.25">
      <c r="G580" s="585"/>
      <c r="X580" s="589"/>
    </row>
    <row r="581" spans="7:24" x14ac:dyDescent="0.25">
      <c r="G581" s="585"/>
      <c r="X581" s="589"/>
    </row>
    <row r="582" spans="7:24" x14ac:dyDescent="0.25">
      <c r="G582" s="585"/>
      <c r="X582" s="589"/>
    </row>
    <row r="583" spans="7:24" x14ac:dyDescent="0.25">
      <c r="G583" s="585"/>
      <c r="X583" s="589"/>
    </row>
    <row r="584" spans="7:24" x14ac:dyDescent="0.25">
      <c r="G584" s="585"/>
      <c r="X584" s="589"/>
    </row>
    <row r="585" spans="7:24" x14ac:dyDescent="0.25">
      <c r="G585" s="585"/>
      <c r="X585" s="589"/>
    </row>
    <row r="586" spans="7:24" x14ac:dyDescent="0.25">
      <c r="G586" s="585"/>
      <c r="X586" s="589"/>
    </row>
    <row r="587" spans="7:24" x14ac:dyDescent="0.25">
      <c r="G587" s="585"/>
      <c r="X587" s="589"/>
    </row>
    <row r="588" spans="7:24" x14ac:dyDescent="0.25">
      <c r="G588" s="585"/>
      <c r="X588" s="589"/>
    </row>
    <row r="589" spans="7:24" x14ac:dyDescent="0.25">
      <c r="G589" s="585"/>
      <c r="X589" s="589"/>
    </row>
    <row r="590" spans="7:24" x14ac:dyDescent="0.25">
      <c r="G590" s="585"/>
      <c r="X590" s="589"/>
    </row>
    <row r="591" spans="7:24" x14ac:dyDescent="0.25">
      <c r="G591" s="585"/>
      <c r="X591" s="589"/>
    </row>
    <row r="592" spans="7:24" x14ac:dyDescent="0.25">
      <c r="G592" s="585"/>
      <c r="X592" s="589"/>
    </row>
    <row r="593" spans="7:24" x14ac:dyDescent="0.25">
      <c r="G593" s="585"/>
      <c r="X593" s="589"/>
    </row>
    <row r="594" spans="7:24" x14ac:dyDescent="0.25">
      <c r="G594" s="585"/>
      <c r="X594" s="589"/>
    </row>
    <row r="595" spans="7:24" x14ac:dyDescent="0.25">
      <c r="G595" s="585"/>
      <c r="X595" s="589"/>
    </row>
    <row r="596" spans="7:24" x14ac:dyDescent="0.25">
      <c r="G596" s="585"/>
      <c r="X596" s="589"/>
    </row>
    <row r="597" spans="7:24" x14ac:dyDescent="0.25">
      <c r="G597" s="585"/>
      <c r="X597" s="589"/>
    </row>
    <row r="598" spans="7:24" x14ac:dyDescent="0.25">
      <c r="G598" s="585"/>
      <c r="X598" s="589"/>
    </row>
    <row r="599" spans="7:24" x14ac:dyDescent="0.25">
      <c r="G599" s="585"/>
      <c r="X599" s="589"/>
    </row>
    <row r="600" spans="7:24" x14ac:dyDescent="0.25">
      <c r="G600" s="585"/>
      <c r="X600" s="589"/>
    </row>
    <row r="601" spans="7:24" x14ac:dyDescent="0.25">
      <c r="G601" s="585"/>
      <c r="X601" s="589"/>
    </row>
    <row r="602" spans="7:24" x14ac:dyDescent="0.25">
      <c r="G602" s="585"/>
      <c r="X602" s="589"/>
    </row>
    <row r="603" spans="7:24" x14ac:dyDescent="0.25">
      <c r="G603" s="585"/>
      <c r="X603" s="589"/>
    </row>
    <row r="604" spans="7:24" x14ac:dyDescent="0.25">
      <c r="G604" s="585"/>
      <c r="X604" s="589"/>
    </row>
    <row r="605" spans="7:24" x14ac:dyDescent="0.25">
      <c r="G605" s="585"/>
      <c r="X605" s="589"/>
    </row>
    <row r="606" spans="7:24" x14ac:dyDescent="0.25">
      <c r="G606" s="585"/>
      <c r="X606" s="589"/>
    </row>
    <row r="607" spans="7:24" x14ac:dyDescent="0.25">
      <c r="G607" s="585"/>
      <c r="X607" s="589"/>
    </row>
    <row r="608" spans="7:24" x14ac:dyDescent="0.25">
      <c r="G608" s="585"/>
      <c r="X608" s="589"/>
    </row>
    <row r="609" spans="7:24" x14ac:dyDescent="0.25">
      <c r="G609" s="585"/>
      <c r="X609" s="589"/>
    </row>
    <row r="610" spans="7:24" x14ac:dyDescent="0.25">
      <c r="G610" s="585"/>
      <c r="X610" s="589"/>
    </row>
    <row r="611" spans="7:24" x14ac:dyDescent="0.25">
      <c r="G611" s="585"/>
      <c r="X611" s="589"/>
    </row>
    <row r="612" spans="7:24" x14ac:dyDescent="0.25">
      <c r="G612" s="585"/>
      <c r="X612" s="589"/>
    </row>
    <row r="613" spans="7:24" x14ac:dyDescent="0.25">
      <c r="G613" s="585"/>
      <c r="X613" s="589"/>
    </row>
    <row r="614" spans="7:24" x14ac:dyDescent="0.25">
      <c r="G614" s="585"/>
      <c r="X614" s="589"/>
    </row>
    <row r="615" spans="7:24" x14ac:dyDescent="0.25">
      <c r="G615" s="585"/>
      <c r="X615" s="589"/>
    </row>
    <row r="616" spans="7:24" x14ac:dyDescent="0.25">
      <c r="G616" s="585"/>
      <c r="X616" s="589"/>
    </row>
    <row r="617" spans="7:24" x14ac:dyDescent="0.25">
      <c r="G617" s="585"/>
      <c r="X617" s="589"/>
    </row>
    <row r="618" spans="7:24" x14ac:dyDescent="0.25">
      <c r="G618" s="585"/>
      <c r="X618" s="589"/>
    </row>
    <row r="619" spans="7:24" x14ac:dyDescent="0.25">
      <c r="G619" s="585"/>
      <c r="X619" s="589"/>
    </row>
    <row r="620" spans="7:24" x14ac:dyDescent="0.25">
      <c r="G620" s="585"/>
      <c r="X620" s="589"/>
    </row>
    <row r="621" spans="7:24" x14ac:dyDescent="0.25">
      <c r="G621" s="585"/>
      <c r="X621" s="589"/>
    </row>
    <row r="622" spans="7:24" x14ac:dyDescent="0.25">
      <c r="G622" s="585"/>
      <c r="X622" s="589"/>
    </row>
    <row r="623" spans="7:24" x14ac:dyDescent="0.25">
      <c r="G623" s="585"/>
      <c r="X623" s="589"/>
    </row>
    <row r="624" spans="7:24" x14ac:dyDescent="0.25">
      <c r="G624" s="585"/>
      <c r="X624" s="589"/>
    </row>
    <row r="625" spans="7:24" x14ac:dyDescent="0.25">
      <c r="G625" s="585"/>
      <c r="X625" s="589"/>
    </row>
    <row r="626" spans="7:24" x14ac:dyDescent="0.25">
      <c r="G626" s="585"/>
      <c r="X626" s="589"/>
    </row>
    <row r="627" spans="7:24" x14ac:dyDescent="0.25">
      <c r="G627" s="585"/>
      <c r="X627" s="589"/>
    </row>
    <row r="628" spans="7:24" x14ac:dyDescent="0.25">
      <c r="G628" s="585"/>
      <c r="X628" s="589"/>
    </row>
    <row r="629" spans="7:24" x14ac:dyDescent="0.25">
      <c r="G629" s="585"/>
      <c r="X629" s="589"/>
    </row>
    <row r="630" spans="7:24" x14ac:dyDescent="0.25">
      <c r="G630" s="585"/>
      <c r="X630" s="589"/>
    </row>
    <row r="631" spans="7:24" x14ac:dyDescent="0.25">
      <c r="G631" s="585"/>
      <c r="X631" s="589"/>
    </row>
    <row r="632" spans="7:24" x14ac:dyDescent="0.25">
      <c r="G632" s="585"/>
      <c r="X632" s="589"/>
    </row>
    <row r="633" spans="7:24" x14ac:dyDescent="0.25">
      <c r="G633" s="585"/>
      <c r="X633" s="589"/>
    </row>
    <row r="634" spans="7:24" x14ac:dyDescent="0.25">
      <c r="G634" s="585"/>
      <c r="X634" s="589"/>
    </row>
    <row r="635" spans="7:24" x14ac:dyDescent="0.25">
      <c r="G635" s="585"/>
      <c r="X635" s="589"/>
    </row>
    <row r="636" spans="7:24" x14ac:dyDescent="0.25">
      <c r="G636" s="585"/>
      <c r="X636" s="589"/>
    </row>
    <row r="637" spans="7:24" x14ac:dyDescent="0.25">
      <c r="G637" s="585"/>
      <c r="X637" s="589"/>
    </row>
    <row r="638" spans="7:24" x14ac:dyDescent="0.25">
      <c r="G638" s="585"/>
      <c r="X638" s="589"/>
    </row>
    <row r="639" spans="7:24" x14ac:dyDescent="0.25">
      <c r="G639" s="585"/>
      <c r="X639" s="589"/>
    </row>
    <row r="640" spans="7:24" x14ac:dyDescent="0.25">
      <c r="G640" s="585"/>
      <c r="X640" s="589"/>
    </row>
    <row r="641" spans="7:24" x14ac:dyDescent="0.25">
      <c r="G641" s="585"/>
      <c r="X641" s="589"/>
    </row>
    <row r="642" spans="7:24" x14ac:dyDescent="0.25">
      <c r="G642" s="585"/>
      <c r="X642" s="589"/>
    </row>
    <row r="643" spans="7:24" x14ac:dyDescent="0.25">
      <c r="G643" s="585"/>
      <c r="X643" s="589"/>
    </row>
    <row r="644" spans="7:24" x14ac:dyDescent="0.25">
      <c r="G644" s="585"/>
      <c r="X644" s="589"/>
    </row>
    <row r="645" spans="7:24" x14ac:dyDescent="0.25">
      <c r="G645" s="585"/>
      <c r="X645" s="589"/>
    </row>
    <row r="646" spans="7:24" x14ac:dyDescent="0.25">
      <c r="G646" s="585"/>
      <c r="X646" s="589"/>
    </row>
    <row r="647" spans="7:24" x14ac:dyDescent="0.25">
      <c r="G647" s="585"/>
      <c r="X647" s="589"/>
    </row>
    <row r="648" spans="7:24" x14ac:dyDescent="0.25">
      <c r="G648" s="585"/>
      <c r="X648" s="589"/>
    </row>
    <row r="649" spans="7:24" x14ac:dyDescent="0.25">
      <c r="G649" s="585"/>
      <c r="X649" s="589"/>
    </row>
    <row r="650" spans="7:24" x14ac:dyDescent="0.25">
      <c r="G650" s="585"/>
      <c r="X650" s="589"/>
    </row>
    <row r="651" spans="7:24" x14ac:dyDescent="0.25">
      <c r="G651" s="585"/>
      <c r="X651" s="589"/>
    </row>
    <row r="652" spans="7:24" x14ac:dyDescent="0.25">
      <c r="G652" s="585"/>
      <c r="X652" s="589"/>
    </row>
    <row r="653" spans="7:24" x14ac:dyDescent="0.25">
      <c r="G653" s="585"/>
      <c r="X653" s="589"/>
    </row>
    <row r="654" spans="7:24" x14ac:dyDescent="0.25">
      <c r="G654" s="585"/>
      <c r="X654" s="589"/>
    </row>
    <row r="655" spans="7:24" x14ac:dyDescent="0.25">
      <c r="G655" s="585"/>
      <c r="X655" s="589"/>
    </row>
    <row r="656" spans="7:24" x14ac:dyDescent="0.25">
      <c r="G656" s="585"/>
      <c r="X656" s="589"/>
    </row>
    <row r="657" spans="7:24" x14ac:dyDescent="0.25">
      <c r="G657" s="585"/>
      <c r="X657" s="589"/>
    </row>
    <row r="658" spans="7:24" x14ac:dyDescent="0.25">
      <c r="G658" s="585"/>
      <c r="X658" s="589"/>
    </row>
    <row r="659" spans="7:24" x14ac:dyDescent="0.25">
      <c r="G659" s="585"/>
      <c r="X659" s="589"/>
    </row>
    <row r="660" spans="7:24" x14ac:dyDescent="0.25">
      <c r="G660" s="585"/>
      <c r="X660" s="589"/>
    </row>
    <row r="661" spans="7:24" x14ac:dyDescent="0.25">
      <c r="G661" s="585"/>
      <c r="X661" s="589"/>
    </row>
    <row r="662" spans="7:24" x14ac:dyDescent="0.25">
      <c r="G662" s="585"/>
      <c r="X662" s="589"/>
    </row>
    <row r="663" spans="7:24" x14ac:dyDescent="0.25">
      <c r="G663" s="585"/>
      <c r="X663" s="589"/>
    </row>
    <row r="664" spans="7:24" x14ac:dyDescent="0.25">
      <c r="G664" s="585"/>
      <c r="X664" s="589"/>
    </row>
    <row r="665" spans="7:24" x14ac:dyDescent="0.25">
      <c r="G665" s="585"/>
      <c r="X665" s="589"/>
    </row>
    <row r="666" spans="7:24" x14ac:dyDescent="0.25">
      <c r="G666" s="585"/>
      <c r="X666" s="589"/>
    </row>
    <row r="667" spans="7:24" x14ac:dyDescent="0.25">
      <c r="G667" s="585"/>
      <c r="X667" s="589"/>
    </row>
    <row r="668" spans="7:24" x14ac:dyDescent="0.25">
      <c r="G668" s="585"/>
      <c r="X668" s="589"/>
    </row>
    <row r="669" spans="7:24" x14ac:dyDescent="0.25">
      <c r="G669" s="585"/>
      <c r="X669" s="589"/>
    </row>
    <row r="670" spans="7:24" x14ac:dyDescent="0.25">
      <c r="G670" s="585"/>
      <c r="X670" s="589"/>
    </row>
    <row r="671" spans="7:24" x14ac:dyDescent="0.25">
      <c r="G671" s="585"/>
      <c r="X671" s="589"/>
    </row>
    <row r="672" spans="7:24" x14ac:dyDescent="0.25">
      <c r="G672" s="585"/>
      <c r="X672" s="589"/>
    </row>
    <row r="673" spans="7:24" x14ac:dyDescent="0.25">
      <c r="G673" s="585"/>
      <c r="X673" s="589"/>
    </row>
    <row r="674" spans="7:24" x14ac:dyDescent="0.25">
      <c r="G674" s="585"/>
      <c r="X674" s="589"/>
    </row>
    <row r="675" spans="7:24" x14ac:dyDescent="0.25">
      <c r="G675" s="585"/>
      <c r="X675" s="589"/>
    </row>
    <row r="676" spans="7:24" x14ac:dyDescent="0.25">
      <c r="G676" s="585"/>
      <c r="X676" s="589"/>
    </row>
    <row r="677" spans="7:24" x14ac:dyDescent="0.25">
      <c r="G677" s="585"/>
      <c r="X677" s="589"/>
    </row>
    <row r="678" spans="7:24" x14ac:dyDescent="0.25">
      <c r="G678" s="585"/>
      <c r="X678" s="589"/>
    </row>
    <row r="679" spans="7:24" x14ac:dyDescent="0.25">
      <c r="G679" s="585"/>
      <c r="X679" s="589"/>
    </row>
    <row r="680" spans="7:24" x14ac:dyDescent="0.25">
      <c r="G680" s="585"/>
      <c r="X680" s="589"/>
    </row>
    <row r="681" spans="7:24" x14ac:dyDescent="0.25">
      <c r="G681" s="585"/>
      <c r="X681" s="589"/>
    </row>
    <row r="682" spans="7:24" x14ac:dyDescent="0.25">
      <c r="G682" s="585"/>
      <c r="X682" s="589"/>
    </row>
    <row r="683" spans="7:24" x14ac:dyDescent="0.25">
      <c r="G683" s="585"/>
      <c r="X683" s="589"/>
    </row>
    <row r="684" spans="7:24" x14ac:dyDescent="0.25">
      <c r="G684" s="585"/>
      <c r="X684" s="589"/>
    </row>
    <row r="685" spans="7:24" x14ac:dyDescent="0.25">
      <c r="G685" s="585"/>
      <c r="X685" s="589"/>
    </row>
    <row r="686" spans="7:24" x14ac:dyDescent="0.25">
      <c r="G686" s="585"/>
      <c r="X686" s="589"/>
    </row>
    <row r="687" spans="7:24" x14ac:dyDescent="0.25">
      <c r="G687" s="585"/>
      <c r="X687" s="589"/>
    </row>
    <row r="688" spans="7:24" x14ac:dyDescent="0.25">
      <c r="G688" s="585"/>
      <c r="X688" s="589"/>
    </row>
    <row r="689" spans="7:24" x14ac:dyDescent="0.25">
      <c r="G689" s="585"/>
      <c r="X689" s="589"/>
    </row>
    <row r="690" spans="7:24" x14ac:dyDescent="0.25">
      <c r="G690" s="585"/>
      <c r="X690" s="589"/>
    </row>
    <row r="691" spans="7:24" x14ac:dyDescent="0.25">
      <c r="G691" s="585"/>
      <c r="X691" s="589"/>
    </row>
    <row r="692" spans="7:24" x14ac:dyDescent="0.25">
      <c r="G692" s="585"/>
      <c r="X692" s="589"/>
    </row>
    <row r="693" spans="7:24" x14ac:dyDescent="0.25">
      <c r="G693" s="585"/>
      <c r="X693" s="589"/>
    </row>
    <row r="694" spans="7:24" x14ac:dyDescent="0.25">
      <c r="G694" s="585"/>
      <c r="X694" s="589"/>
    </row>
    <row r="695" spans="7:24" x14ac:dyDescent="0.25">
      <c r="G695" s="585"/>
      <c r="X695" s="589"/>
    </row>
    <row r="696" spans="7:24" x14ac:dyDescent="0.25">
      <c r="G696" s="585"/>
      <c r="X696" s="589"/>
    </row>
    <row r="697" spans="7:24" x14ac:dyDescent="0.25">
      <c r="G697" s="585"/>
      <c r="X697" s="589"/>
    </row>
    <row r="698" spans="7:24" x14ac:dyDescent="0.25">
      <c r="G698" s="585"/>
      <c r="X698" s="589"/>
    </row>
    <row r="699" spans="7:24" x14ac:dyDescent="0.25">
      <c r="G699" s="585"/>
      <c r="X699" s="589"/>
    </row>
    <row r="700" spans="7:24" x14ac:dyDescent="0.25">
      <c r="G700" s="585"/>
      <c r="X700" s="589"/>
    </row>
    <row r="701" spans="7:24" x14ac:dyDescent="0.25">
      <c r="G701" s="585"/>
      <c r="X701" s="589"/>
    </row>
    <row r="702" spans="7:24" x14ac:dyDescent="0.25">
      <c r="G702" s="585"/>
      <c r="X702" s="589"/>
    </row>
    <row r="703" spans="7:24" x14ac:dyDescent="0.25">
      <c r="G703" s="585"/>
      <c r="X703" s="589"/>
    </row>
    <row r="704" spans="7:24" x14ac:dyDescent="0.25">
      <c r="G704" s="585"/>
      <c r="X704" s="589"/>
    </row>
    <row r="705" spans="7:24" x14ac:dyDescent="0.25">
      <c r="G705" s="585"/>
      <c r="X705" s="589"/>
    </row>
    <row r="706" spans="7:24" x14ac:dyDescent="0.25">
      <c r="G706" s="585"/>
      <c r="X706" s="589"/>
    </row>
    <row r="707" spans="7:24" x14ac:dyDescent="0.25">
      <c r="G707" s="585"/>
      <c r="X707" s="589"/>
    </row>
    <row r="708" spans="7:24" x14ac:dyDescent="0.25">
      <c r="G708" s="585"/>
      <c r="X708" s="589"/>
    </row>
    <row r="709" spans="7:24" x14ac:dyDescent="0.25">
      <c r="G709" s="585"/>
      <c r="X709" s="589"/>
    </row>
    <row r="710" spans="7:24" x14ac:dyDescent="0.25">
      <c r="G710" s="585"/>
      <c r="X710" s="589"/>
    </row>
    <row r="711" spans="7:24" x14ac:dyDescent="0.25">
      <c r="G711" s="585"/>
      <c r="X711" s="589"/>
    </row>
    <row r="712" spans="7:24" x14ac:dyDescent="0.25">
      <c r="G712" s="585"/>
      <c r="X712" s="589"/>
    </row>
    <row r="713" spans="7:24" x14ac:dyDescent="0.25">
      <c r="G713" s="585"/>
      <c r="X713" s="589"/>
    </row>
    <row r="714" spans="7:24" x14ac:dyDescent="0.25">
      <c r="G714" s="585"/>
      <c r="X714" s="589"/>
    </row>
    <row r="715" spans="7:24" x14ac:dyDescent="0.25">
      <c r="G715" s="585"/>
      <c r="X715" s="589"/>
    </row>
    <row r="716" spans="7:24" x14ac:dyDescent="0.25">
      <c r="G716" s="585"/>
      <c r="X716" s="589"/>
    </row>
    <row r="717" spans="7:24" x14ac:dyDescent="0.25">
      <c r="G717" s="585"/>
      <c r="X717" s="589"/>
    </row>
    <row r="718" spans="7:24" x14ac:dyDescent="0.25">
      <c r="G718" s="585"/>
      <c r="X718" s="589"/>
    </row>
    <row r="719" spans="7:24" x14ac:dyDescent="0.25">
      <c r="G719" s="585"/>
      <c r="X719" s="589"/>
    </row>
    <row r="720" spans="7:24" x14ac:dyDescent="0.25">
      <c r="G720" s="585"/>
      <c r="X720" s="589"/>
    </row>
    <row r="721" spans="7:24" x14ac:dyDescent="0.25">
      <c r="G721" s="585"/>
      <c r="X721" s="589"/>
    </row>
    <row r="722" spans="7:24" x14ac:dyDescent="0.25">
      <c r="G722" s="585"/>
      <c r="X722" s="589"/>
    </row>
    <row r="723" spans="7:24" x14ac:dyDescent="0.25">
      <c r="G723" s="585"/>
      <c r="X723" s="589"/>
    </row>
    <row r="724" spans="7:24" x14ac:dyDescent="0.25">
      <c r="G724" s="585"/>
      <c r="X724" s="589"/>
    </row>
    <row r="725" spans="7:24" x14ac:dyDescent="0.25">
      <c r="G725" s="585"/>
      <c r="X725" s="589"/>
    </row>
    <row r="726" spans="7:24" x14ac:dyDescent="0.25">
      <c r="G726" s="585"/>
      <c r="X726" s="589"/>
    </row>
    <row r="727" spans="7:24" x14ac:dyDescent="0.25">
      <c r="G727" s="585"/>
      <c r="X727" s="589"/>
    </row>
    <row r="728" spans="7:24" x14ac:dyDescent="0.25">
      <c r="G728" s="585"/>
      <c r="X728" s="589"/>
    </row>
    <row r="729" spans="7:24" x14ac:dyDescent="0.25">
      <c r="G729" s="585"/>
      <c r="X729" s="589"/>
    </row>
    <row r="730" spans="7:24" x14ac:dyDescent="0.25">
      <c r="G730" s="585"/>
      <c r="X730" s="589"/>
    </row>
    <row r="731" spans="7:24" x14ac:dyDescent="0.25">
      <c r="G731" s="585"/>
      <c r="X731" s="589"/>
    </row>
    <row r="732" spans="7:24" x14ac:dyDescent="0.25">
      <c r="G732" s="585"/>
      <c r="X732" s="589"/>
    </row>
    <row r="733" spans="7:24" x14ac:dyDescent="0.25">
      <c r="G733" s="585"/>
      <c r="X733" s="589"/>
    </row>
    <row r="734" spans="7:24" x14ac:dyDescent="0.25">
      <c r="G734" s="585"/>
      <c r="X734" s="589"/>
    </row>
    <row r="735" spans="7:24" x14ac:dyDescent="0.25">
      <c r="G735" s="585"/>
      <c r="X735" s="589"/>
    </row>
    <row r="736" spans="7:24" x14ac:dyDescent="0.25">
      <c r="G736" s="585"/>
      <c r="X736" s="589"/>
    </row>
    <row r="737" spans="7:24" x14ac:dyDescent="0.25">
      <c r="G737" s="585"/>
      <c r="X737" s="589"/>
    </row>
    <row r="738" spans="7:24" x14ac:dyDescent="0.25">
      <c r="G738" s="585"/>
      <c r="X738" s="589"/>
    </row>
    <row r="739" spans="7:24" x14ac:dyDescent="0.25">
      <c r="G739" s="585"/>
      <c r="X739" s="589"/>
    </row>
    <row r="740" spans="7:24" x14ac:dyDescent="0.25">
      <c r="G740" s="585"/>
      <c r="X740" s="589"/>
    </row>
    <row r="741" spans="7:24" x14ac:dyDescent="0.25">
      <c r="G741" s="585"/>
      <c r="X741" s="589"/>
    </row>
    <row r="742" spans="7:24" x14ac:dyDescent="0.25">
      <c r="G742" s="585"/>
      <c r="X742" s="589"/>
    </row>
    <row r="743" spans="7:24" x14ac:dyDescent="0.25">
      <c r="G743" s="585"/>
      <c r="X743" s="589"/>
    </row>
    <row r="744" spans="7:24" x14ac:dyDescent="0.25">
      <c r="G744" s="585"/>
      <c r="X744" s="589"/>
    </row>
    <row r="745" spans="7:24" x14ac:dyDescent="0.25">
      <c r="G745" s="585"/>
      <c r="X745" s="589"/>
    </row>
    <row r="746" spans="7:24" x14ac:dyDescent="0.25">
      <c r="G746" s="585"/>
      <c r="X746" s="589"/>
    </row>
    <row r="747" spans="7:24" x14ac:dyDescent="0.25">
      <c r="G747" s="585"/>
      <c r="X747" s="589"/>
    </row>
    <row r="748" spans="7:24" x14ac:dyDescent="0.25">
      <c r="G748" s="585"/>
      <c r="X748" s="589"/>
    </row>
    <row r="749" spans="7:24" x14ac:dyDescent="0.25">
      <c r="G749" s="585"/>
      <c r="X749" s="589"/>
    </row>
    <row r="750" spans="7:24" x14ac:dyDescent="0.25">
      <c r="G750" s="585"/>
      <c r="X750" s="589"/>
    </row>
    <row r="751" spans="7:24" x14ac:dyDescent="0.25">
      <c r="G751" s="585"/>
      <c r="X751" s="589"/>
    </row>
    <row r="752" spans="7:24" x14ac:dyDescent="0.25">
      <c r="G752" s="585"/>
      <c r="X752" s="589"/>
    </row>
    <row r="753" spans="7:24" x14ac:dyDescent="0.25">
      <c r="G753" s="585"/>
      <c r="X753" s="589"/>
    </row>
    <row r="754" spans="7:24" x14ac:dyDescent="0.25">
      <c r="G754" s="585"/>
      <c r="X754" s="589"/>
    </row>
    <row r="755" spans="7:24" x14ac:dyDescent="0.25">
      <c r="G755" s="585"/>
      <c r="X755" s="589"/>
    </row>
    <row r="756" spans="7:24" x14ac:dyDescent="0.25">
      <c r="G756" s="585"/>
      <c r="X756" s="589"/>
    </row>
    <row r="757" spans="7:24" x14ac:dyDescent="0.25">
      <c r="G757" s="585"/>
      <c r="X757" s="589"/>
    </row>
    <row r="758" spans="7:24" x14ac:dyDescent="0.25">
      <c r="G758" s="585"/>
      <c r="X758" s="589"/>
    </row>
    <row r="759" spans="7:24" x14ac:dyDescent="0.25">
      <c r="G759" s="585"/>
      <c r="X759" s="589"/>
    </row>
    <row r="760" spans="7:24" x14ac:dyDescent="0.25">
      <c r="G760" s="585"/>
      <c r="X760" s="589"/>
    </row>
    <row r="761" spans="7:24" x14ac:dyDescent="0.25">
      <c r="G761" s="585"/>
      <c r="X761" s="589"/>
    </row>
    <row r="762" spans="7:24" x14ac:dyDescent="0.25">
      <c r="G762" s="585"/>
      <c r="X762" s="589"/>
    </row>
    <row r="763" spans="7:24" x14ac:dyDescent="0.25">
      <c r="G763" s="585"/>
      <c r="X763" s="589"/>
    </row>
    <row r="764" spans="7:24" x14ac:dyDescent="0.25">
      <c r="G764" s="585"/>
      <c r="X764" s="589"/>
    </row>
    <row r="765" spans="7:24" x14ac:dyDescent="0.25">
      <c r="G765" s="585"/>
      <c r="X765" s="589"/>
    </row>
    <row r="766" spans="7:24" x14ac:dyDescent="0.25">
      <c r="G766" s="585"/>
      <c r="X766" s="589"/>
    </row>
    <row r="767" spans="7:24" x14ac:dyDescent="0.25">
      <c r="G767" s="585"/>
      <c r="X767" s="589"/>
    </row>
    <row r="768" spans="7:24" x14ac:dyDescent="0.25">
      <c r="G768" s="585"/>
      <c r="X768" s="589"/>
    </row>
    <row r="769" spans="7:24" x14ac:dyDescent="0.25">
      <c r="G769" s="585"/>
      <c r="X769" s="589"/>
    </row>
    <row r="770" spans="7:24" x14ac:dyDescent="0.25">
      <c r="G770" s="585"/>
      <c r="X770" s="589"/>
    </row>
    <row r="771" spans="7:24" x14ac:dyDescent="0.25">
      <c r="G771" s="585"/>
      <c r="X771" s="589"/>
    </row>
    <row r="772" spans="7:24" x14ac:dyDescent="0.25">
      <c r="G772" s="585"/>
      <c r="X772" s="589"/>
    </row>
    <row r="773" spans="7:24" x14ac:dyDescent="0.25">
      <c r="G773" s="585"/>
      <c r="X773" s="589"/>
    </row>
    <row r="774" spans="7:24" x14ac:dyDescent="0.25">
      <c r="G774" s="585"/>
      <c r="X774" s="589"/>
    </row>
    <row r="775" spans="7:24" x14ac:dyDescent="0.25">
      <c r="G775" s="585"/>
      <c r="X775" s="589"/>
    </row>
    <row r="776" spans="7:24" x14ac:dyDescent="0.25">
      <c r="G776" s="585"/>
      <c r="X776" s="589"/>
    </row>
    <row r="777" spans="7:24" x14ac:dyDescent="0.25">
      <c r="G777" s="585"/>
      <c r="X777" s="589"/>
    </row>
    <row r="778" spans="7:24" x14ac:dyDescent="0.25">
      <c r="G778" s="585"/>
      <c r="X778" s="589"/>
    </row>
    <row r="779" spans="7:24" x14ac:dyDescent="0.25">
      <c r="G779" s="585"/>
      <c r="X779" s="589"/>
    </row>
    <row r="780" spans="7:24" x14ac:dyDescent="0.25">
      <c r="G780" s="585"/>
      <c r="X780" s="589"/>
    </row>
    <row r="781" spans="7:24" x14ac:dyDescent="0.25">
      <c r="G781" s="585"/>
      <c r="X781" s="589"/>
    </row>
    <row r="782" spans="7:24" x14ac:dyDescent="0.25">
      <c r="G782" s="585"/>
      <c r="X782" s="589"/>
    </row>
    <row r="783" spans="7:24" x14ac:dyDescent="0.25">
      <c r="G783" s="585"/>
      <c r="X783" s="589"/>
    </row>
    <row r="784" spans="7:24" x14ac:dyDescent="0.25">
      <c r="G784" s="585"/>
      <c r="X784" s="589"/>
    </row>
    <row r="785" spans="7:24" x14ac:dyDescent="0.25">
      <c r="G785" s="585"/>
      <c r="X785" s="589"/>
    </row>
    <row r="786" spans="7:24" x14ac:dyDescent="0.25">
      <c r="G786" s="585"/>
      <c r="X786" s="589"/>
    </row>
    <row r="787" spans="7:24" x14ac:dyDescent="0.25">
      <c r="G787" s="585"/>
      <c r="X787" s="589"/>
    </row>
    <row r="788" spans="7:24" x14ac:dyDescent="0.25">
      <c r="G788" s="585"/>
      <c r="X788" s="589"/>
    </row>
    <row r="789" spans="7:24" x14ac:dyDescent="0.25">
      <c r="G789" s="585"/>
      <c r="X789" s="589"/>
    </row>
    <row r="790" spans="7:24" x14ac:dyDescent="0.25">
      <c r="G790" s="585"/>
      <c r="X790" s="589"/>
    </row>
    <row r="791" spans="7:24" x14ac:dyDescent="0.25">
      <c r="G791" s="585"/>
      <c r="X791" s="589"/>
    </row>
    <row r="792" spans="7:24" x14ac:dyDescent="0.25">
      <c r="G792" s="585"/>
      <c r="X792" s="589"/>
    </row>
    <row r="793" spans="7:24" x14ac:dyDescent="0.25">
      <c r="G793" s="585"/>
      <c r="X793" s="589"/>
    </row>
    <row r="794" spans="7:24" x14ac:dyDescent="0.25">
      <c r="G794" s="585"/>
      <c r="X794" s="589"/>
    </row>
    <row r="795" spans="7:24" x14ac:dyDescent="0.25">
      <c r="G795" s="585"/>
      <c r="X795" s="589"/>
    </row>
    <row r="796" spans="7:24" x14ac:dyDescent="0.25">
      <c r="G796" s="585"/>
      <c r="X796" s="589"/>
    </row>
    <row r="797" spans="7:24" x14ac:dyDescent="0.25">
      <c r="G797" s="585"/>
      <c r="X797" s="589"/>
    </row>
    <row r="798" spans="7:24" x14ac:dyDescent="0.25">
      <c r="G798" s="585"/>
      <c r="X798" s="589"/>
    </row>
    <row r="799" spans="7:24" x14ac:dyDescent="0.25">
      <c r="G799" s="585"/>
      <c r="X799" s="589"/>
    </row>
    <row r="800" spans="7:24" x14ac:dyDescent="0.25">
      <c r="G800" s="585"/>
      <c r="X800" s="589"/>
    </row>
    <row r="801" spans="7:24" x14ac:dyDescent="0.25">
      <c r="G801" s="585"/>
      <c r="X801" s="589"/>
    </row>
    <row r="802" spans="7:24" x14ac:dyDescent="0.25">
      <c r="G802" s="585"/>
      <c r="X802" s="589"/>
    </row>
    <row r="803" spans="7:24" x14ac:dyDescent="0.25">
      <c r="G803" s="585"/>
      <c r="X803" s="589"/>
    </row>
    <row r="804" spans="7:24" x14ac:dyDescent="0.25">
      <c r="G804" s="585"/>
      <c r="X804" s="589"/>
    </row>
    <row r="805" spans="7:24" x14ac:dyDescent="0.25">
      <c r="G805" s="585"/>
      <c r="X805" s="589"/>
    </row>
    <row r="806" spans="7:24" x14ac:dyDescent="0.25">
      <c r="G806" s="585"/>
      <c r="X806" s="589"/>
    </row>
    <row r="807" spans="7:24" x14ac:dyDescent="0.25">
      <c r="G807" s="585"/>
      <c r="X807" s="589"/>
    </row>
    <row r="808" spans="7:24" x14ac:dyDescent="0.25">
      <c r="G808" s="585"/>
      <c r="X808" s="589"/>
    </row>
    <row r="809" spans="7:24" x14ac:dyDescent="0.25">
      <c r="G809" s="585"/>
      <c r="X809" s="589"/>
    </row>
    <row r="810" spans="7:24" x14ac:dyDescent="0.25">
      <c r="G810" s="585"/>
      <c r="X810" s="589"/>
    </row>
    <row r="811" spans="7:24" x14ac:dyDescent="0.25">
      <c r="G811" s="585"/>
      <c r="X811" s="589"/>
    </row>
    <row r="812" spans="7:24" x14ac:dyDescent="0.25">
      <c r="G812" s="585"/>
      <c r="X812" s="589"/>
    </row>
    <row r="813" spans="7:24" x14ac:dyDescent="0.25">
      <c r="G813" s="585"/>
      <c r="X813" s="589"/>
    </row>
    <row r="814" spans="7:24" x14ac:dyDescent="0.25">
      <c r="G814" s="585"/>
      <c r="X814" s="589"/>
    </row>
    <row r="815" spans="7:24" x14ac:dyDescent="0.25">
      <c r="G815" s="585"/>
      <c r="X815" s="589"/>
    </row>
    <row r="816" spans="7:24" x14ac:dyDescent="0.25">
      <c r="G816" s="585"/>
      <c r="X816" s="589"/>
    </row>
    <row r="817" spans="7:24" x14ac:dyDescent="0.25">
      <c r="G817" s="585"/>
      <c r="X817" s="589"/>
    </row>
    <row r="818" spans="7:24" x14ac:dyDescent="0.25">
      <c r="G818" s="585"/>
      <c r="X818" s="589"/>
    </row>
    <row r="819" spans="7:24" x14ac:dyDescent="0.25">
      <c r="G819" s="585"/>
      <c r="X819" s="589"/>
    </row>
    <row r="820" spans="7:24" x14ac:dyDescent="0.25">
      <c r="G820" s="585"/>
      <c r="X820" s="589"/>
    </row>
    <row r="821" spans="7:24" x14ac:dyDescent="0.25">
      <c r="G821" s="585"/>
      <c r="X821" s="589"/>
    </row>
    <row r="822" spans="7:24" x14ac:dyDescent="0.25">
      <c r="G822" s="585"/>
      <c r="X822" s="589"/>
    </row>
    <row r="823" spans="7:24" x14ac:dyDescent="0.25">
      <c r="G823" s="585"/>
      <c r="X823" s="589"/>
    </row>
    <row r="824" spans="7:24" x14ac:dyDescent="0.25">
      <c r="G824" s="585"/>
      <c r="X824" s="589"/>
    </row>
    <row r="825" spans="7:24" x14ac:dyDescent="0.25">
      <c r="G825" s="585"/>
      <c r="X825" s="589"/>
    </row>
    <row r="826" spans="7:24" x14ac:dyDescent="0.25">
      <c r="G826" s="585"/>
      <c r="X826" s="589"/>
    </row>
    <row r="827" spans="7:24" x14ac:dyDescent="0.25">
      <c r="G827" s="585"/>
      <c r="X827" s="589"/>
    </row>
    <row r="828" spans="7:24" x14ac:dyDescent="0.25">
      <c r="G828" s="585"/>
      <c r="X828" s="589"/>
    </row>
    <row r="829" spans="7:24" x14ac:dyDescent="0.25">
      <c r="G829" s="585"/>
      <c r="X829" s="589"/>
    </row>
    <row r="830" spans="7:24" x14ac:dyDescent="0.25">
      <c r="G830" s="585"/>
      <c r="X830" s="589"/>
    </row>
    <row r="831" spans="7:24" x14ac:dyDescent="0.25">
      <c r="G831" s="585"/>
      <c r="X831" s="589"/>
    </row>
    <row r="832" spans="7:24" x14ac:dyDescent="0.25">
      <c r="G832" s="585"/>
      <c r="X832" s="589"/>
    </row>
    <row r="833" spans="7:24" x14ac:dyDescent="0.25">
      <c r="G833" s="585"/>
      <c r="X833" s="589"/>
    </row>
    <row r="834" spans="7:24" x14ac:dyDescent="0.25">
      <c r="G834" s="585"/>
      <c r="X834" s="589"/>
    </row>
    <row r="835" spans="7:24" x14ac:dyDescent="0.25">
      <c r="G835" s="585"/>
      <c r="X835" s="589"/>
    </row>
    <row r="836" spans="7:24" x14ac:dyDescent="0.25">
      <c r="G836" s="585"/>
      <c r="X836" s="589"/>
    </row>
    <row r="837" spans="7:24" x14ac:dyDescent="0.25">
      <c r="G837" s="585"/>
      <c r="X837" s="589"/>
    </row>
    <row r="838" spans="7:24" x14ac:dyDescent="0.25">
      <c r="G838" s="585"/>
      <c r="X838" s="589"/>
    </row>
    <row r="839" spans="7:24" x14ac:dyDescent="0.25">
      <c r="G839" s="585"/>
      <c r="X839" s="589"/>
    </row>
    <row r="840" spans="7:24" x14ac:dyDescent="0.25">
      <c r="G840" s="585"/>
      <c r="X840" s="589"/>
    </row>
    <row r="841" spans="7:24" x14ac:dyDescent="0.25">
      <c r="G841" s="585"/>
      <c r="X841" s="589"/>
    </row>
    <row r="842" spans="7:24" x14ac:dyDescent="0.25">
      <c r="G842" s="585"/>
      <c r="X842" s="589"/>
    </row>
    <row r="843" spans="7:24" x14ac:dyDescent="0.25">
      <c r="G843" s="585"/>
      <c r="X843" s="589"/>
    </row>
    <row r="844" spans="7:24" x14ac:dyDescent="0.25">
      <c r="G844" s="585"/>
      <c r="X844" s="589"/>
    </row>
    <row r="845" spans="7:24" x14ac:dyDescent="0.25">
      <c r="G845" s="585"/>
      <c r="X845" s="589"/>
    </row>
    <row r="846" spans="7:24" x14ac:dyDescent="0.25">
      <c r="G846" s="585"/>
      <c r="X846" s="589"/>
    </row>
    <row r="847" spans="7:24" x14ac:dyDescent="0.25">
      <c r="G847" s="585"/>
      <c r="X847" s="589"/>
    </row>
    <row r="848" spans="7:24" x14ac:dyDescent="0.25">
      <c r="G848" s="585"/>
      <c r="X848" s="589"/>
    </row>
    <row r="849" spans="7:24" x14ac:dyDescent="0.25">
      <c r="G849" s="585"/>
      <c r="X849" s="589"/>
    </row>
    <row r="850" spans="7:24" x14ac:dyDescent="0.25">
      <c r="G850" s="585"/>
      <c r="X850" s="589"/>
    </row>
    <row r="851" spans="7:24" x14ac:dyDescent="0.25">
      <c r="G851" s="585"/>
      <c r="X851" s="589"/>
    </row>
    <row r="852" spans="7:24" x14ac:dyDescent="0.25">
      <c r="G852" s="585"/>
      <c r="X852" s="589"/>
    </row>
    <row r="853" spans="7:24" x14ac:dyDescent="0.25">
      <c r="G853" s="585"/>
      <c r="X853" s="589"/>
    </row>
    <row r="854" spans="7:24" x14ac:dyDescent="0.25">
      <c r="G854" s="585"/>
      <c r="X854" s="589"/>
    </row>
    <row r="855" spans="7:24" x14ac:dyDescent="0.25">
      <c r="G855" s="585"/>
      <c r="X855" s="589"/>
    </row>
    <row r="856" spans="7:24" x14ac:dyDescent="0.25">
      <c r="G856" s="585"/>
      <c r="X856" s="589"/>
    </row>
    <row r="857" spans="7:24" x14ac:dyDescent="0.25">
      <c r="G857" s="585"/>
      <c r="X857" s="589"/>
    </row>
    <row r="858" spans="7:24" x14ac:dyDescent="0.25">
      <c r="G858" s="585"/>
      <c r="X858" s="589"/>
    </row>
    <row r="859" spans="7:24" x14ac:dyDescent="0.25">
      <c r="G859" s="585"/>
      <c r="X859" s="589"/>
    </row>
    <row r="860" spans="7:24" x14ac:dyDescent="0.25">
      <c r="G860" s="585"/>
      <c r="X860" s="589"/>
    </row>
    <row r="861" spans="7:24" x14ac:dyDescent="0.25">
      <c r="G861" s="585"/>
      <c r="X861" s="589"/>
    </row>
    <row r="862" spans="7:24" x14ac:dyDescent="0.25">
      <c r="G862" s="585"/>
      <c r="X862" s="589"/>
    </row>
    <row r="863" spans="7:24" x14ac:dyDescent="0.25">
      <c r="G863" s="585"/>
      <c r="X863" s="589"/>
    </row>
    <row r="864" spans="7:24" x14ac:dyDescent="0.25">
      <c r="G864" s="585"/>
      <c r="X864" s="589"/>
    </row>
    <row r="865" spans="7:24" x14ac:dyDescent="0.25">
      <c r="G865" s="585"/>
      <c r="X865" s="589"/>
    </row>
    <row r="866" spans="7:24" x14ac:dyDescent="0.25">
      <c r="G866" s="585"/>
      <c r="X866" s="589"/>
    </row>
    <row r="867" spans="7:24" x14ac:dyDescent="0.25">
      <c r="G867" s="585"/>
      <c r="X867" s="589"/>
    </row>
    <row r="868" spans="7:24" x14ac:dyDescent="0.25">
      <c r="G868" s="585"/>
      <c r="X868" s="589"/>
    </row>
    <row r="869" spans="7:24" x14ac:dyDescent="0.25">
      <c r="G869" s="585"/>
      <c r="X869" s="589"/>
    </row>
    <row r="870" spans="7:24" x14ac:dyDescent="0.25">
      <c r="G870" s="585"/>
      <c r="X870" s="589"/>
    </row>
    <row r="871" spans="7:24" x14ac:dyDescent="0.25">
      <c r="G871" s="585"/>
      <c r="X871" s="589"/>
    </row>
    <row r="872" spans="7:24" x14ac:dyDescent="0.25">
      <c r="G872" s="585"/>
      <c r="X872" s="589"/>
    </row>
    <row r="873" spans="7:24" x14ac:dyDescent="0.25">
      <c r="G873" s="585"/>
      <c r="X873" s="589"/>
    </row>
    <row r="874" spans="7:24" x14ac:dyDescent="0.25">
      <c r="G874" s="585"/>
      <c r="X874" s="589"/>
    </row>
    <row r="875" spans="7:24" x14ac:dyDescent="0.25">
      <c r="G875" s="585"/>
      <c r="X875" s="589"/>
    </row>
    <row r="876" spans="7:24" x14ac:dyDescent="0.25">
      <c r="G876" s="585"/>
      <c r="X876" s="589"/>
    </row>
    <row r="877" spans="7:24" x14ac:dyDescent="0.25">
      <c r="G877" s="585"/>
      <c r="X877" s="589"/>
    </row>
    <row r="878" spans="7:24" x14ac:dyDescent="0.25">
      <c r="G878" s="585"/>
      <c r="X878" s="589"/>
    </row>
    <row r="879" spans="7:24" x14ac:dyDescent="0.25">
      <c r="G879" s="585"/>
      <c r="X879" s="589"/>
    </row>
    <row r="880" spans="7:24" x14ac:dyDescent="0.25">
      <c r="G880" s="585"/>
      <c r="X880" s="589"/>
    </row>
    <row r="881" spans="7:24" x14ac:dyDescent="0.25">
      <c r="G881" s="585"/>
      <c r="X881" s="589"/>
    </row>
    <row r="882" spans="7:24" x14ac:dyDescent="0.25">
      <c r="G882" s="585"/>
      <c r="X882" s="589"/>
    </row>
    <row r="883" spans="7:24" x14ac:dyDescent="0.25">
      <c r="G883" s="585"/>
      <c r="X883" s="589"/>
    </row>
    <row r="884" spans="7:24" x14ac:dyDescent="0.25">
      <c r="G884" s="585"/>
      <c r="X884" s="589"/>
    </row>
    <row r="885" spans="7:24" x14ac:dyDescent="0.25">
      <c r="G885" s="585"/>
      <c r="X885" s="589"/>
    </row>
    <row r="886" spans="7:24" x14ac:dyDescent="0.25">
      <c r="G886" s="585"/>
      <c r="X886" s="589"/>
    </row>
    <row r="887" spans="7:24" x14ac:dyDescent="0.25">
      <c r="G887" s="585"/>
      <c r="X887" s="589"/>
    </row>
    <row r="888" spans="7:24" x14ac:dyDescent="0.25">
      <c r="G888" s="585"/>
      <c r="X888" s="589"/>
    </row>
    <row r="889" spans="7:24" x14ac:dyDescent="0.25">
      <c r="G889" s="585"/>
      <c r="X889" s="589"/>
    </row>
    <row r="890" spans="7:24" x14ac:dyDescent="0.25">
      <c r="G890" s="585"/>
      <c r="X890" s="589"/>
    </row>
    <row r="891" spans="7:24" x14ac:dyDescent="0.25">
      <c r="G891" s="585"/>
      <c r="X891" s="589"/>
    </row>
    <row r="892" spans="7:24" x14ac:dyDescent="0.25">
      <c r="G892" s="585"/>
      <c r="X892" s="589"/>
    </row>
    <row r="893" spans="7:24" x14ac:dyDescent="0.25">
      <c r="G893" s="585"/>
      <c r="X893" s="589"/>
    </row>
    <row r="894" spans="7:24" x14ac:dyDescent="0.25">
      <c r="G894" s="585"/>
      <c r="X894" s="589"/>
    </row>
    <row r="895" spans="7:24" x14ac:dyDescent="0.25">
      <c r="G895" s="585"/>
      <c r="X895" s="589"/>
    </row>
    <row r="896" spans="7:24" x14ac:dyDescent="0.25">
      <c r="G896" s="585"/>
      <c r="X896" s="589"/>
    </row>
    <row r="897" spans="7:24" x14ac:dyDescent="0.25">
      <c r="G897" s="585"/>
      <c r="X897" s="589"/>
    </row>
    <row r="898" spans="7:24" x14ac:dyDescent="0.25">
      <c r="G898" s="585"/>
      <c r="X898" s="589"/>
    </row>
    <row r="899" spans="7:24" x14ac:dyDescent="0.25">
      <c r="G899" s="585"/>
      <c r="X899" s="589"/>
    </row>
    <row r="900" spans="7:24" x14ac:dyDescent="0.25">
      <c r="G900" s="585"/>
      <c r="X900" s="589"/>
    </row>
    <row r="901" spans="7:24" x14ac:dyDescent="0.25">
      <c r="G901" s="585"/>
      <c r="X901" s="589"/>
    </row>
    <row r="902" spans="7:24" x14ac:dyDescent="0.25">
      <c r="G902" s="585"/>
      <c r="X902" s="589"/>
    </row>
    <row r="903" spans="7:24" x14ac:dyDescent="0.25">
      <c r="G903" s="585"/>
      <c r="X903" s="589"/>
    </row>
    <row r="904" spans="7:24" x14ac:dyDescent="0.25">
      <c r="G904" s="585"/>
      <c r="X904" s="589"/>
    </row>
    <row r="905" spans="7:24" x14ac:dyDescent="0.25">
      <c r="G905" s="585"/>
      <c r="X905" s="589"/>
    </row>
    <row r="906" spans="7:24" x14ac:dyDescent="0.25">
      <c r="G906" s="585"/>
      <c r="X906" s="589"/>
    </row>
    <row r="907" spans="7:24" x14ac:dyDescent="0.25">
      <c r="G907" s="585"/>
      <c r="X907" s="589"/>
    </row>
    <row r="908" spans="7:24" x14ac:dyDescent="0.25">
      <c r="G908" s="585"/>
      <c r="X908" s="589"/>
    </row>
    <row r="909" spans="7:24" x14ac:dyDescent="0.25">
      <c r="G909" s="585"/>
      <c r="X909" s="589"/>
    </row>
    <row r="910" spans="7:24" x14ac:dyDescent="0.25">
      <c r="G910" s="585"/>
      <c r="X910" s="589"/>
    </row>
    <row r="911" spans="7:24" x14ac:dyDescent="0.25">
      <c r="G911" s="585"/>
      <c r="X911" s="589"/>
    </row>
    <row r="912" spans="7:24" x14ac:dyDescent="0.25">
      <c r="G912" s="585"/>
      <c r="X912" s="589"/>
    </row>
    <row r="913" spans="7:24" x14ac:dyDescent="0.25">
      <c r="G913" s="585"/>
      <c r="X913" s="589"/>
    </row>
    <row r="914" spans="7:24" x14ac:dyDescent="0.25">
      <c r="G914" s="585"/>
      <c r="X914" s="589"/>
    </row>
    <row r="915" spans="7:24" x14ac:dyDescent="0.25">
      <c r="G915" s="585"/>
      <c r="X915" s="589"/>
    </row>
    <row r="916" spans="7:24" x14ac:dyDescent="0.25">
      <c r="G916" s="585"/>
      <c r="X916" s="589"/>
    </row>
    <row r="917" spans="7:24" x14ac:dyDescent="0.25">
      <c r="G917" s="585"/>
      <c r="X917" s="589"/>
    </row>
    <row r="918" spans="7:24" x14ac:dyDescent="0.25">
      <c r="G918" s="585"/>
      <c r="X918" s="589"/>
    </row>
    <row r="919" spans="7:24" x14ac:dyDescent="0.25">
      <c r="G919" s="585"/>
      <c r="X919" s="589"/>
    </row>
    <row r="920" spans="7:24" x14ac:dyDescent="0.25">
      <c r="G920" s="585"/>
      <c r="X920" s="589"/>
    </row>
    <row r="921" spans="7:24" x14ac:dyDescent="0.25">
      <c r="G921" s="585"/>
      <c r="X921" s="589"/>
    </row>
    <row r="922" spans="7:24" x14ac:dyDescent="0.25">
      <c r="G922" s="585"/>
      <c r="X922" s="589"/>
    </row>
    <row r="923" spans="7:24" x14ac:dyDescent="0.25">
      <c r="G923" s="585"/>
      <c r="X923" s="589"/>
    </row>
    <row r="924" spans="7:24" x14ac:dyDescent="0.25">
      <c r="G924" s="585"/>
      <c r="X924" s="589"/>
    </row>
    <row r="925" spans="7:24" x14ac:dyDescent="0.25">
      <c r="G925" s="585"/>
      <c r="X925" s="589"/>
    </row>
    <row r="926" spans="7:24" x14ac:dyDescent="0.25">
      <c r="G926" s="585"/>
      <c r="X926" s="589"/>
    </row>
    <row r="927" spans="7:24" x14ac:dyDescent="0.25">
      <c r="G927" s="585"/>
      <c r="X927" s="589"/>
    </row>
    <row r="928" spans="7:24" x14ac:dyDescent="0.25">
      <c r="G928" s="585"/>
      <c r="X928" s="589"/>
    </row>
    <row r="929" spans="7:24" x14ac:dyDescent="0.25">
      <c r="G929" s="585"/>
      <c r="X929" s="589"/>
    </row>
    <row r="930" spans="7:24" x14ac:dyDescent="0.25">
      <c r="G930" s="585"/>
      <c r="X930" s="589"/>
    </row>
    <row r="931" spans="7:24" x14ac:dyDescent="0.25">
      <c r="G931" s="585"/>
      <c r="X931" s="589"/>
    </row>
    <row r="932" spans="7:24" x14ac:dyDescent="0.25">
      <c r="G932" s="585"/>
      <c r="X932" s="589"/>
    </row>
    <row r="933" spans="7:24" x14ac:dyDescent="0.25">
      <c r="G933" s="585"/>
      <c r="X933" s="589"/>
    </row>
    <row r="934" spans="7:24" x14ac:dyDescent="0.25">
      <c r="G934" s="585"/>
      <c r="X934" s="589"/>
    </row>
    <row r="935" spans="7:24" x14ac:dyDescent="0.25">
      <c r="G935" s="585"/>
      <c r="X935" s="589"/>
    </row>
    <row r="936" spans="7:24" x14ac:dyDescent="0.25">
      <c r="G936" s="585"/>
      <c r="X936" s="589"/>
    </row>
    <row r="937" spans="7:24" x14ac:dyDescent="0.25">
      <c r="G937" s="585"/>
      <c r="X937" s="589"/>
    </row>
    <row r="938" spans="7:24" x14ac:dyDescent="0.25">
      <c r="G938" s="585"/>
      <c r="X938" s="589"/>
    </row>
    <row r="939" spans="7:24" x14ac:dyDescent="0.25">
      <c r="G939" s="585"/>
      <c r="X939" s="589"/>
    </row>
    <row r="940" spans="7:24" x14ac:dyDescent="0.25">
      <c r="G940" s="585"/>
      <c r="X940" s="589"/>
    </row>
    <row r="941" spans="7:24" x14ac:dyDescent="0.25">
      <c r="G941" s="585"/>
      <c r="X941" s="589"/>
    </row>
    <row r="942" spans="7:24" x14ac:dyDescent="0.25">
      <c r="G942" s="585"/>
      <c r="X942" s="589"/>
    </row>
    <row r="943" spans="7:24" x14ac:dyDescent="0.25">
      <c r="G943" s="585"/>
      <c r="X943" s="589"/>
    </row>
    <row r="944" spans="7:24" x14ac:dyDescent="0.25">
      <c r="G944" s="585"/>
      <c r="X944" s="589"/>
    </row>
    <row r="945" spans="7:24" x14ac:dyDescent="0.25">
      <c r="G945" s="585"/>
      <c r="X945" s="589"/>
    </row>
    <row r="946" spans="7:24" x14ac:dyDescent="0.25">
      <c r="G946" s="585"/>
      <c r="X946" s="589"/>
    </row>
    <row r="947" spans="7:24" x14ac:dyDescent="0.25">
      <c r="G947" s="585"/>
      <c r="X947" s="589"/>
    </row>
    <row r="948" spans="7:24" x14ac:dyDescent="0.25">
      <c r="G948" s="585"/>
      <c r="X948" s="589"/>
    </row>
    <row r="949" spans="7:24" x14ac:dyDescent="0.25">
      <c r="G949" s="585"/>
      <c r="X949" s="589"/>
    </row>
    <row r="950" spans="7:24" x14ac:dyDescent="0.25">
      <c r="G950" s="585"/>
      <c r="X950" s="589"/>
    </row>
    <row r="951" spans="7:24" x14ac:dyDescent="0.25">
      <c r="G951" s="585"/>
      <c r="X951" s="589"/>
    </row>
    <row r="952" spans="7:24" x14ac:dyDescent="0.25">
      <c r="G952" s="585"/>
      <c r="X952" s="589"/>
    </row>
    <row r="953" spans="7:24" x14ac:dyDescent="0.25">
      <c r="G953" s="585"/>
      <c r="X953" s="589"/>
    </row>
    <row r="954" spans="7:24" x14ac:dyDescent="0.25">
      <c r="G954" s="585"/>
      <c r="X954" s="589"/>
    </row>
    <row r="955" spans="7:24" x14ac:dyDescent="0.25">
      <c r="G955" s="585"/>
      <c r="X955" s="589"/>
    </row>
    <row r="956" spans="7:24" x14ac:dyDescent="0.25">
      <c r="G956" s="585"/>
      <c r="X956" s="589"/>
    </row>
    <row r="957" spans="7:24" x14ac:dyDescent="0.25">
      <c r="G957" s="585"/>
      <c r="X957" s="589"/>
    </row>
    <row r="958" spans="7:24" x14ac:dyDescent="0.25">
      <c r="G958" s="585"/>
      <c r="X958" s="589"/>
    </row>
    <row r="959" spans="7:24" x14ac:dyDescent="0.25">
      <c r="G959" s="585"/>
      <c r="X959" s="589"/>
    </row>
    <row r="960" spans="7:24" x14ac:dyDescent="0.25">
      <c r="G960" s="585"/>
      <c r="X960" s="589"/>
    </row>
    <row r="961" spans="7:24" x14ac:dyDescent="0.25">
      <c r="G961" s="585"/>
      <c r="X961" s="589"/>
    </row>
    <row r="962" spans="7:24" x14ac:dyDescent="0.25">
      <c r="G962" s="585"/>
      <c r="X962" s="589"/>
    </row>
    <row r="963" spans="7:24" x14ac:dyDescent="0.25">
      <c r="G963" s="585"/>
      <c r="X963" s="589"/>
    </row>
    <row r="964" spans="7:24" x14ac:dyDescent="0.25">
      <c r="G964" s="585"/>
      <c r="X964" s="589"/>
    </row>
    <row r="965" spans="7:24" x14ac:dyDescent="0.25">
      <c r="G965" s="585"/>
      <c r="X965" s="589"/>
    </row>
    <row r="966" spans="7:24" x14ac:dyDescent="0.25">
      <c r="G966" s="585"/>
      <c r="X966" s="589"/>
    </row>
    <row r="967" spans="7:24" x14ac:dyDescent="0.25">
      <c r="G967" s="585"/>
      <c r="X967" s="589"/>
    </row>
    <row r="968" spans="7:24" x14ac:dyDescent="0.25">
      <c r="G968" s="585"/>
      <c r="X968" s="589"/>
    </row>
    <row r="969" spans="7:24" x14ac:dyDescent="0.25">
      <c r="G969" s="585"/>
      <c r="X969" s="589"/>
    </row>
    <row r="970" spans="7:24" x14ac:dyDescent="0.25">
      <c r="G970" s="585"/>
      <c r="X970" s="589"/>
    </row>
    <row r="971" spans="7:24" x14ac:dyDescent="0.25">
      <c r="G971" s="585"/>
      <c r="X971" s="589"/>
    </row>
    <row r="972" spans="7:24" x14ac:dyDescent="0.25">
      <c r="G972" s="585"/>
      <c r="X972" s="589"/>
    </row>
    <row r="973" spans="7:24" x14ac:dyDescent="0.25">
      <c r="G973" s="585"/>
      <c r="X973" s="589"/>
    </row>
    <row r="974" spans="7:24" x14ac:dyDescent="0.25">
      <c r="G974" s="585"/>
      <c r="X974" s="589"/>
    </row>
    <row r="975" spans="7:24" x14ac:dyDescent="0.25">
      <c r="G975" s="585"/>
      <c r="X975" s="589"/>
    </row>
    <row r="976" spans="7:24" x14ac:dyDescent="0.25">
      <c r="G976" s="585"/>
      <c r="X976" s="589"/>
    </row>
    <row r="977" spans="7:24" x14ac:dyDescent="0.25">
      <c r="G977" s="585"/>
      <c r="X977" s="589"/>
    </row>
    <row r="978" spans="7:24" x14ac:dyDescent="0.25">
      <c r="G978" s="585"/>
      <c r="X978" s="589"/>
    </row>
    <row r="979" spans="7:24" x14ac:dyDescent="0.25">
      <c r="G979" s="585"/>
      <c r="X979" s="589"/>
    </row>
    <row r="980" spans="7:24" x14ac:dyDescent="0.25">
      <c r="G980" s="585"/>
      <c r="X980" s="589"/>
    </row>
    <row r="981" spans="7:24" x14ac:dyDescent="0.25">
      <c r="G981" s="585"/>
      <c r="X981" s="589"/>
    </row>
    <row r="982" spans="7:24" x14ac:dyDescent="0.25">
      <c r="G982" s="585"/>
      <c r="X982" s="589"/>
    </row>
    <row r="983" spans="7:24" x14ac:dyDescent="0.25">
      <c r="G983" s="585"/>
      <c r="X983" s="589"/>
    </row>
    <row r="984" spans="7:24" x14ac:dyDescent="0.25">
      <c r="G984" s="585"/>
      <c r="X984" s="589"/>
    </row>
    <row r="985" spans="7:24" x14ac:dyDescent="0.25">
      <c r="G985" s="585"/>
      <c r="X985" s="589"/>
    </row>
    <row r="986" spans="7:24" x14ac:dyDescent="0.25">
      <c r="G986" s="585"/>
      <c r="X986" s="589"/>
    </row>
    <row r="987" spans="7:24" x14ac:dyDescent="0.25">
      <c r="G987" s="585"/>
      <c r="X987" s="589"/>
    </row>
    <row r="988" spans="7:24" x14ac:dyDescent="0.25">
      <c r="G988" s="585"/>
      <c r="X988" s="589"/>
    </row>
    <row r="989" spans="7:24" x14ac:dyDescent="0.25">
      <c r="G989" s="585"/>
      <c r="X989" s="589"/>
    </row>
    <row r="990" spans="7:24" x14ac:dyDescent="0.25">
      <c r="G990" s="585"/>
      <c r="X990" s="589"/>
    </row>
    <row r="991" spans="7:24" x14ac:dyDescent="0.25">
      <c r="G991" s="585"/>
      <c r="X991" s="589"/>
    </row>
    <row r="992" spans="7:24" x14ac:dyDescent="0.25">
      <c r="G992" s="585"/>
      <c r="X992" s="589"/>
    </row>
    <row r="993" spans="7:24" x14ac:dyDescent="0.25">
      <c r="G993" s="585"/>
      <c r="X993" s="589"/>
    </row>
    <row r="994" spans="7:24" x14ac:dyDescent="0.25">
      <c r="G994" s="585"/>
      <c r="X994" s="589"/>
    </row>
    <row r="995" spans="7:24" x14ac:dyDescent="0.25">
      <c r="G995" s="585"/>
      <c r="X995" s="589"/>
    </row>
    <row r="996" spans="7:24" x14ac:dyDescent="0.25">
      <c r="G996" s="585"/>
      <c r="X996" s="589"/>
    </row>
    <row r="997" spans="7:24" x14ac:dyDescent="0.25">
      <c r="G997" s="585"/>
      <c r="X997" s="589"/>
    </row>
    <row r="998" spans="7:24" x14ac:dyDescent="0.25">
      <c r="G998" s="585"/>
      <c r="X998" s="589"/>
    </row>
    <row r="999" spans="7:24" x14ac:dyDescent="0.25">
      <c r="G999" s="585"/>
      <c r="X999" s="589"/>
    </row>
    <row r="1000" spans="7:24" x14ac:dyDescent="0.25">
      <c r="G1000" s="585"/>
      <c r="X1000" s="589"/>
    </row>
    <row r="1001" spans="7:24" x14ac:dyDescent="0.25">
      <c r="G1001" s="585"/>
      <c r="X1001" s="589"/>
    </row>
    <row r="1002" spans="7:24" x14ac:dyDescent="0.25">
      <c r="G1002" s="585"/>
      <c r="X1002" s="589"/>
    </row>
    <row r="1003" spans="7:24" x14ac:dyDescent="0.25">
      <c r="G1003" s="585"/>
      <c r="X1003" s="589"/>
    </row>
    <row r="1004" spans="7:24" x14ac:dyDescent="0.25">
      <c r="G1004" s="585"/>
      <c r="X1004" s="589"/>
    </row>
    <row r="1005" spans="7:24" x14ac:dyDescent="0.25">
      <c r="G1005" s="585"/>
      <c r="X1005" s="589"/>
    </row>
    <row r="1006" spans="7:24" x14ac:dyDescent="0.25">
      <c r="G1006" s="585"/>
      <c r="X1006" s="589"/>
    </row>
    <row r="1007" spans="7:24" x14ac:dyDescent="0.25">
      <c r="G1007" s="585"/>
      <c r="X1007" s="589"/>
    </row>
    <row r="1008" spans="7:24" x14ac:dyDescent="0.25">
      <c r="G1008" s="585"/>
      <c r="X1008" s="589"/>
    </row>
    <row r="1009" spans="7:24" x14ac:dyDescent="0.25">
      <c r="G1009" s="585"/>
      <c r="X1009" s="589"/>
    </row>
    <row r="1010" spans="7:24" x14ac:dyDescent="0.25">
      <c r="G1010" s="585"/>
      <c r="X1010" s="589"/>
    </row>
    <row r="1011" spans="7:24" x14ac:dyDescent="0.25">
      <c r="G1011" s="585"/>
      <c r="X1011" s="589"/>
    </row>
    <row r="1012" spans="7:24" x14ac:dyDescent="0.25">
      <c r="G1012" s="585"/>
      <c r="X1012" s="589"/>
    </row>
    <row r="1013" spans="7:24" x14ac:dyDescent="0.25">
      <c r="G1013" s="585"/>
      <c r="X1013" s="589"/>
    </row>
    <row r="1014" spans="7:24" x14ac:dyDescent="0.25">
      <c r="G1014" s="585"/>
      <c r="X1014" s="589"/>
    </row>
    <row r="1015" spans="7:24" x14ac:dyDescent="0.25">
      <c r="G1015" s="585"/>
      <c r="X1015" s="589"/>
    </row>
    <row r="1016" spans="7:24" x14ac:dyDescent="0.25">
      <c r="G1016" s="585"/>
      <c r="X1016" s="589"/>
    </row>
    <row r="1017" spans="7:24" x14ac:dyDescent="0.25">
      <c r="G1017" s="585"/>
      <c r="X1017" s="589"/>
    </row>
    <row r="1018" spans="7:24" x14ac:dyDescent="0.25">
      <c r="G1018" s="585"/>
      <c r="X1018" s="589"/>
    </row>
    <row r="1019" spans="7:24" x14ac:dyDescent="0.25">
      <c r="G1019" s="585"/>
      <c r="X1019" s="589"/>
    </row>
    <row r="1020" spans="7:24" x14ac:dyDescent="0.25">
      <c r="G1020" s="585"/>
      <c r="X1020" s="589"/>
    </row>
    <row r="1021" spans="7:24" x14ac:dyDescent="0.25">
      <c r="G1021" s="585"/>
      <c r="X1021" s="589"/>
    </row>
    <row r="1022" spans="7:24" x14ac:dyDescent="0.25">
      <c r="G1022" s="585"/>
      <c r="X1022" s="589"/>
    </row>
    <row r="1023" spans="7:24" x14ac:dyDescent="0.25">
      <c r="G1023" s="585"/>
      <c r="X1023" s="589"/>
    </row>
    <row r="1024" spans="7:24" x14ac:dyDescent="0.25">
      <c r="G1024" s="585"/>
      <c r="X1024" s="589"/>
    </row>
    <row r="1025" spans="7:24" x14ac:dyDescent="0.25">
      <c r="G1025" s="585"/>
      <c r="X1025" s="589"/>
    </row>
    <row r="1026" spans="7:24" x14ac:dyDescent="0.25">
      <c r="G1026" s="585"/>
      <c r="X1026" s="589"/>
    </row>
    <row r="1027" spans="7:24" x14ac:dyDescent="0.25">
      <c r="G1027" s="585"/>
      <c r="X1027" s="589"/>
    </row>
    <row r="1028" spans="7:24" x14ac:dyDescent="0.25">
      <c r="G1028" s="585"/>
      <c r="X1028" s="589"/>
    </row>
    <row r="1029" spans="7:24" x14ac:dyDescent="0.25">
      <c r="G1029" s="585"/>
      <c r="X1029" s="589"/>
    </row>
    <row r="1030" spans="7:24" x14ac:dyDescent="0.25">
      <c r="G1030" s="585"/>
      <c r="X1030" s="589"/>
    </row>
    <row r="1031" spans="7:24" x14ac:dyDescent="0.25">
      <c r="G1031" s="585"/>
      <c r="X1031" s="589"/>
    </row>
    <row r="1032" spans="7:24" x14ac:dyDescent="0.25">
      <c r="G1032" s="585"/>
      <c r="X1032" s="589"/>
    </row>
    <row r="1033" spans="7:24" x14ac:dyDescent="0.25">
      <c r="G1033" s="585"/>
      <c r="X1033" s="589"/>
    </row>
    <row r="1034" spans="7:24" x14ac:dyDescent="0.25">
      <c r="G1034" s="585"/>
      <c r="X1034" s="589"/>
    </row>
    <row r="1035" spans="7:24" x14ac:dyDescent="0.25">
      <c r="G1035" s="585"/>
      <c r="X1035" s="589"/>
    </row>
    <row r="1036" spans="7:24" x14ac:dyDescent="0.25">
      <c r="G1036" s="585"/>
      <c r="X1036" s="589"/>
    </row>
    <row r="1037" spans="7:24" x14ac:dyDescent="0.25">
      <c r="G1037" s="585"/>
      <c r="X1037" s="589"/>
    </row>
    <row r="1038" spans="7:24" x14ac:dyDescent="0.25">
      <c r="G1038" s="585"/>
      <c r="X1038" s="589"/>
    </row>
    <row r="1039" spans="7:24" x14ac:dyDescent="0.25">
      <c r="G1039" s="585"/>
      <c r="X1039" s="589"/>
    </row>
    <row r="1040" spans="7:24" x14ac:dyDescent="0.25">
      <c r="G1040" s="585"/>
      <c r="X1040" s="589"/>
    </row>
    <row r="1041" spans="7:24" x14ac:dyDescent="0.25">
      <c r="G1041" s="585"/>
      <c r="X1041" s="589"/>
    </row>
    <row r="1042" spans="7:24" x14ac:dyDescent="0.25">
      <c r="G1042" s="585"/>
      <c r="X1042" s="589"/>
    </row>
    <row r="1043" spans="7:24" x14ac:dyDescent="0.25">
      <c r="G1043" s="585"/>
      <c r="X1043" s="589"/>
    </row>
    <row r="1044" spans="7:24" x14ac:dyDescent="0.25">
      <c r="G1044" s="585"/>
      <c r="X1044" s="589"/>
    </row>
    <row r="1045" spans="7:24" x14ac:dyDescent="0.25">
      <c r="G1045" s="585"/>
      <c r="X1045" s="589"/>
    </row>
    <row r="1046" spans="7:24" x14ac:dyDescent="0.25">
      <c r="G1046" s="585"/>
      <c r="X1046" s="589"/>
    </row>
    <row r="1047" spans="7:24" x14ac:dyDescent="0.25">
      <c r="G1047" s="585"/>
      <c r="X1047" s="589"/>
    </row>
    <row r="1048" spans="7:24" x14ac:dyDescent="0.25">
      <c r="G1048" s="585"/>
      <c r="X1048" s="589"/>
    </row>
    <row r="1049" spans="7:24" x14ac:dyDescent="0.25">
      <c r="G1049" s="585"/>
      <c r="X1049" s="589"/>
    </row>
    <row r="1050" spans="7:24" x14ac:dyDescent="0.25">
      <c r="G1050" s="585"/>
      <c r="X1050" s="589"/>
    </row>
    <row r="1051" spans="7:24" x14ac:dyDescent="0.25">
      <c r="G1051" s="585"/>
      <c r="X1051" s="589"/>
    </row>
    <row r="1052" spans="7:24" x14ac:dyDescent="0.25">
      <c r="G1052" s="585"/>
      <c r="X1052" s="589"/>
    </row>
    <row r="1053" spans="7:24" x14ac:dyDescent="0.25">
      <c r="G1053" s="585"/>
      <c r="X1053" s="589"/>
    </row>
    <row r="1054" spans="7:24" x14ac:dyDescent="0.25">
      <c r="G1054" s="585"/>
      <c r="X1054" s="589"/>
    </row>
    <row r="1055" spans="7:24" x14ac:dyDescent="0.25">
      <c r="G1055" s="585"/>
      <c r="X1055" s="589"/>
    </row>
    <row r="1056" spans="7:24" x14ac:dyDescent="0.25">
      <c r="G1056" s="585"/>
      <c r="X1056" s="589"/>
    </row>
    <row r="1057" spans="7:24" x14ac:dyDescent="0.25">
      <c r="G1057" s="585"/>
      <c r="X1057" s="589"/>
    </row>
    <row r="1058" spans="7:24" x14ac:dyDescent="0.25">
      <c r="G1058" s="585"/>
      <c r="X1058" s="589"/>
    </row>
    <row r="1059" spans="7:24" x14ac:dyDescent="0.25">
      <c r="G1059" s="585"/>
      <c r="X1059" s="589"/>
    </row>
    <row r="1060" spans="7:24" x14ac:dyDescent="0.25">
      <c r="G1060" s="585"/>
      <c r="X1060" s="589"/>
    </row>
    <row r="1061" spans="7:24" x14ac:dyDescent="0.25">
      <c r="G1061" s="585"/>
      <c r="X1061" s="589"/>
    </row>
    <row r="1062" spans="7:24" x14ac:dyDescent="0.25">
      <c r="G1062" s="585"/>
      <c r="X1062" s="589"/>
    </row>
    <row r="1063" spans="7:24" x14ac:dyDescent="0.25">
      <c r="G1063" s="585"/>
      <c r="X1063" s="589"/>
    </row>
    <row r="1064" spans="7:24" x14ac:dyDescent="0.25">
      <c r="G1064" s="585"/>
      <c r="X1064" s="589"/>
    </row>
    <row r="1065" spans="7:24" x14ac:dyDescent="0.25">
      <c r="G1065" s="585"/>
      <c r="X1065" s="589"/>
    </row>
    <row r="1066" spans="7:24" x14ac:dyDescent="0.25">
      <c r="G1066" s="585"/>
      <c r="X1066" s="589"/>
    </row>
    <row r="1067" spans="7:24" x14ac:dyDescent="0.25">
      <c r="G1067" s="585"/>
      <c r="X1067" s="589"/>
    </row>
    <row r="1068" spans="7:24" x14ac:dyDescent="0.25">
      <c r="G1068" s="585"/>
      <c r="X1068" s="589"/>
    </row>
    <row r="1069" spans="7:24" x14ac:dyDescent="0.25">
      <c r="G1069" s="585"/>
      <c r="X1069" s="589"/>
    </row>
    <row r="1070" spans="7:24" x14ac:dyDescent="0.25">
      <c r="G1070" s="585"/>
      <c r="X1070" s="589"/>
    </row>
    <row r="1071" spans="7:24" x14ac:dyDescent="0.25">
      <c r="G1071" s="585"/>
      <c r="X1071" s="589"/>
    </row>
    <row r="1072" spans="7:24" x14ac:dyDescent="0.25">
      <c r="G1072" s="585"/>
      <c r="X1072" s="589"/>
    </row>
    <row r="1073" spans="7:24" x14ac:dyDescent="0.25">
      <c r="G1073" s="585"/>
      <c r="X1073" s="589"/>
    </row>
    <row r="1074" spans="7:24" x14ac:dyDescent="0.25">
      <c r="G1074" s="585"/>
      <c r="X1074" s="589"/>
    </row>
    <row r="1075" spans="7:24" x14ac:dyDescent="0.25">
      <c r="G1075" s="585"/>
      <c r="X1075" s="589"/>
    </row>
    <row r="1076" spans="7:24" x14ac:dyDescent="0.25">
      <c r="G1076" s="585"/>
      <c r="X1076" s="589"/>
    </row>
    <row r="1077" spans="7:24" x14ac:dyDescent="0.25">
      <c r="G1077" s="585"/>
      <c r="X1077" s="589"/>
    </row>
    <row r="1078" spans="7:24" x14ac:dyDescent="0.25">
      <c r="G1078" s="585"/>
      <c r="X1078" s="589"/>
    </row>
    <row r="1079" spans="7:24" x14ac:dyDescent="0.25">
      <c r="G1079" s="585"/>
      <c r="X1079" s="589"/>
    </row>
    <row r="1080" spans="7:24" x14ac:dyDescent="0.25">
      <c r="G1080" s="585"/>
      <c r="X1080" s="589"/>
    </row>
    <row r="1081" spans="7:24" x14ac:dyDescent="0.25">
      <c r="G1081" s="585"/>
      <c r="X1081" s="589"/>
    </row>
    <row r="1082" spans="7:24" x14ac:dyDescent="0.25">
      <c r="G1082" s="585"/>
      <c r="X1082" s="589"/>
    </row>
    <row r="1083" spans="7:24" x14ac:dyDescent="0.25">
      <c r="G1083" s="585"/>
      <c r="X1083" s="589"/>
    </row>
    <row r="1084" spans="7:24" x14ac:dyDescent="0.25">
      <c r="G1084" s="585"/>
      <c r="X1084" s="589"/>
    </row>
    <row r="1085" spans="7:24" x14ac:dyDescent="0.25">
      <c r="G1085" s="585"/>
      <c r="X1085" s="589"/>
    </row>
    <row r="1086" spans="7:24" x14ac:dyDescent="0.25">
      <c r="G1086" s="585"/>
      <c r="X1086" s="589"/>
    </row>
    <row r="1087" spans="7:24" x14ac:dyDescent="0.25">
      <c r="G1087" s="585"/>
      <c r="X1087" s="589"/>
    </row>
    <row r="1088" spans="7:24" x14ac:dyDescent="0.25">
      <c r="G1088" s="585"/>
      <c r="X1088" s="589"/>
    </row>
    <row r="1089" spans="7:24" x14ac:dyDescent="0.25">
      <c r="G1089" s="585"/>
      <c r="X1089" s="589"/>
    </row>
    <row r="1090" spans="7:24" x14ac:dyDescent="0.25">
      <c r="G1090" s="585"/>
      <c r="X1090" s="589"/>
    </row>
    <row r="1091" spans="7:24" x14ac:dyDescent="0.25">
      <c r="G1091" s="585"/>
      <c r="X1091" s="589"/>
    </row>
    <row r="1092" spans="7:24" x14ac:dyDescent="0.25">
      <c r="G1092" s="585"/>
      <c r="X1092" s="589"/>
    </row>
    <row r="1093" spans="7:24" x14ac:dyDescent="0.25">
      <c r="G1093" s="585"/>
      <c r="X1093" s="589"/>
    </row>
    <row r="1094" spans="7:24" x14ac:dyDescent="0.25">
      <c r="G1094" s="585"/>
      <c r="X1094" s="589"/>
    </row>
    <row r="1095" spans="7:24" x14ac:dyDescent="0.25">
      <c r="G1095" s="585"/>
      <c r="X1095" s="589"/>
    </row>
    <row r="1096" spans="7:24" x14ac:dyDescent="0.25">
      <c r="G1096" s="585"/>
      <c r="X1096" s="589"/>
    </row>
    <row r="1097" spans="7:24" x14ac:dyDescent="0.25">
      <c r="G1097" s="585"/>
      <c r="X1097" s="589"/>
    </row>
    <row r="1098" spans="7:24" x14ac:dyDescent="0.25">
      <c r="G1098" s="585"/>
      <c r="X1098" s="589"/>
    </row>
    <row r="1099" spans="7:24" x14ac:dyDescent="0.25">
      <c r="G1099" s="585"/>
      <c r="X1099" s="589"/>
    </row>
    <row r="1100" spans="7:24" x14ac:dyDescent="0.25">
      <c r="G1100" s="585"/>
      <c r="X1100" s="589"/>
    </row>
    <row r="1101" spans="7:24" x14ac:dyDescent="0.25">
      <c r="G1101" s="585"/>
      <c r="X1101" s="589"/>
    </row>
    <row r="1102" spans="7:24" x14ac:dyDescent="0.25">
      <c r="G1102" s="585"/>
      <c r="X1102" s="589"/>
    </row>
    <row r="1103" spans="7:24" x14ac:dyDescent="0.25">
      <c r="G1103" s="585"/>
      <c r="X1103" s="589"/>
    </row>
    <row r="1104" spans="7:24" x14ac:dyDescent="0.25">
      <c r="G1104" s="585"/>
      <c r="X1104" s="589"/>
    </row>
    <row r="1105" spans="7:24" x14ac:dyDescent="0.25">
      <c r="G1105" s="585"/>
      <c r="X1105" s="589"/>
    </row>
    <row r="1106" spans="7:24" x14ac:dyDescent="0.25">
      <c r="G1106" s="585"/>
      <c r="X1106" s="589"/>
    </row>
    <row r="1107" spans="7:24" x14ac:dyDescent="0.25">
      <c r="G1107" s="585"/>
      <c r="X1107" s="589"/>
    </row>
    <row r="1108" spans="7:24" x14ac:dyDescent="0.25">
      <c r="G1108" s="585"/>
      <c r="X1108" s="589"/>
    </row>
    <row r="1109" spans="7:24" x14ac:dyDescent="0.25">
      <c r="G1109" s="585"/>
      <c r="X1109" s="589"/>
    </row>
    <row r="1110" spans="7:24" x14ac:dyDescent="0.25">
      <c r="G1110" s="585"/>
      <c r="X1110" s="589"/>
    </row>
    <row r="1111" spans="7:24" x14ac:dyDescent="0.25">
      <c r="G1111" s="585"/>
      <c r="X1111" s="589"/>
    </row>
    <row r="1112" spans="7:24" x14ac:dyDescent="0.25">
      <c r="G1112" s="585"/>
      <c r="X1112" s="589"/>
    </row>
    <row r="1113" spans="7:24" x14ac:dyDescent="0.25">
      <c r="G1113" s="585"/>
      <c r="X1113" s="589"/>
    </row>
    <row r="1114" spans="7:24" x14ac:dyDescent="0.25">
      <c r="G1114" s="585"/>
      <c r="X1114" s="589"/>
    </row>
    <row r="1115" spans="7:24" x14ac:dyDescent="0.25">
      <c r="G1115" s="585"/>
      <c r="X1115" s="589"/>
    </row>
    <row r="1116" spans="7:24" x14ac:dyDescent="0.25">
      <c r="G1116" s="585"/>
      <c r="X1116" s="589"/>
    </row>
    <row r="1117" spans="7:24" x14ac:dyDescent="0.25">
      <c r="G1117" s="585"/>
      <c r="X1117" s="589"/>
    </row>
    <row r="1118" spans="7:24" x14ac:dyDescent="0.25">
      <c r="G1118" s="585"/>
      <c r="X1118" s="589"/>
    </row>
    <row r="1119" spans="7:24" x14ac:dyDescent="0.25">
      <c r="G1119" s="585"/>
      <c r="X1119" s="589"/>
    </row>
    <row r="1120" spans="7:24" x14ac:dyDescent="0.25">
      <c r="G1120" s="585"/>
      <c r="X1120" s="589"/>
    </row>
    <row r="1121" spans="7:24" x14ac:dyDescent="0.25">
      <c r="G1121" s="585"/>
      <c r="X1121" s="589"/>
    </row>
    <row r="1122" spans="7:24" x14ac:dyDescent="0.25">
      <c r="G1122" s="585"/>
      <c r="X1122" s="589"/>
    </row>
    <row r="1123" spans="7:24" x14ac:dyDescent="0.25">
      <c r="G1123" s="585"/>
      <c r="X1123" s="589"/>
    </row>
    <row r="1124" spans="7:24" x14ac:dyDescent="0.25">
      <c r="G1124" s="585"/>
      <c r="X1124" s="589"/>
    </row>
    <row r="1125" spans="7:24" x14ac:dyDescent="0.25">
      <c r="G1125" s="585"/>
      <c r="X1125" s="589"/>
    </row>
    <row r="1126" spans="7:24" x14ac:dyDescent="0.25">
      <c r="G1126" s="585"/>
      <c r="X1126" s="589"/>
    </row>
    <row r="1127" spans="7:24" x14ac:dyDescent="0.25">
      <c r="G1127" s="585"/>
      <c r="X1127" s="589"/>
    </row>
    <row r="1128" spans="7:24" x14ac:dyDescent="0.25">
      <c r="G1128" s="585"/>
      <c r="X1128" s="589"/>
    </row>
    <row r="1129" spans="7:24" x14ac:dyDescent="0.25">
      <c r="G1129" s="585"/>
      <c r="X1129" s="589"/>
    </row>
    <row r="1130" spans="7:24" x14ac:dyDescent="0.25">
      <c r="G1130" s="585"/>
      <c r="X1130" s="589"/>
    </row>
    <row r="1131" spans="7:24" x14ac:dyDescent="0.25">
      <c r="G1131" s="585"/>
      <c r="X1131" s="589"/>
    </row>
    <row r="1132" spans="7:24" x14ac:dyDescent="0.25">
      <c r="G1132" s="585"/>
      <c r="X1132" s="589"/>
    </row>
    <row r="1133" spans="7:24" x14ac:dyDescent="0.25">
      <c r="G1133" s="585"/>
      <c r="X1133" s="589"/>
    </row>
    <row r="1134" spans="7:24" x14ac:dyDescent="0.25">
      <c r="G1134" s="585"/>
      <c r="X1134" s="589"/>
    </row>
    <row r="1135" spans="7:24" x14ac:dyDescent="0.25">
      <c r="G1135" s="585"/>
      <c r="X1135" s="589"/>
    </row>
    <row r="1136" spans="7:24" x14ac:dyDescent="0.25">
      <c r="G1136" s="585"/>
      <c r="X1136" s="589"/>
    </row>
    <row r="1137" spans="7:24" x14ac:dyDescent="0.25">
      <c r="G1137" s="585"/>
      <c r="X1137" s="589"/>
    </row>
    <row r="1138" spans="7:24" x14ac:dyDescent="0.25">
      <c r="G1138" s="585"/>
      <c r="X1138" s="589"/>
    </row>
    <row r="1139" spans="7:24" x14ac:dyDescent="0.25">
      <c r="G1139" s="585"/>
      <c r="X1139" s="589"/>
    </row>
    <row r="1140" spans="7:24" x14ac:dyDescent="0.25">
      <c r="G1140" s="585"/>
      <c r="X1140" s="589"/>
    </row>
    <row r="1141" spans="7:24" x14ac:dyDescent="0.25">
      <c r="G1141" s="585"/>
      <c r="X1141" s="589"/>
    </row>
    <row r="1142" spans="7:24" x14ac:dyDescent="0.25">
      <c r="G1142" s="585"/>
      <c r="X1142" s="589"/>
    </row>
    <row r="1143" spans="7:24" x14ac:dyDescent="0.25">
      <c r="G1143" s="585"/>
      <c r="X1143" s="589"/>
    </row>
    <row r="1144" spans="7:24" x14ac:dyDescent="0.25">
      <c r="G1144" s="585"/>
      <c r="X1144" s="589"/>
    </row>
    <row r="1145" spans="7:24" x14ac:dyDescent="0.25">
      <c r="G1145" s="585"/>
      <c r="X1145" s="589"/>
    </row>
    <row r="1146" spans="7:24" x14ac:dyDescent="0.25">
      <c r="G1146" s="585"/>
      <c r="X1146" s="589"/>
    </row>
    <row r="1147" spans="7:24" x14ac:dyDescent="0.25">
      <c r="G1147" s="585"/>
      <c r="X1147" s="589"/>
    </row>
    <row r="1148" spans="7:24" x14ac:dyDescent="0.25">
      <c r="G1148" s="585"/>
      <c r="X1148" s="589"/>
    </row>
    <row r="1149" spans="7:24" x14ac:dyDescent="0.25">
      <c r="G1149" s="585"/>
      <c r="X1149" s="589"/>
    </row>
    <row r="1150" spans="7:24" x14ac:dyDescent="0.25">
      <c r="G1150" s="585"/>
      <c r="X1150" s="589"/>
    </row>
    <row r="1151" spans="7:24" x14ac:dyDescent="0.25">
      <c r="G1151" s="585"/>
      <c r="X1151" s="589"/>
    </row>
    <row r="1152" spans="7:24" x14ac:dyDescent="0.25">
      <c r="G1152" s="585"/>
      <c r="X1152" s="589"/>
    </row>
    <row r="1153" spans="7:24" x14ac:dyDescent="0.25">
      <c r="G1153" s="585"/>
      <c r="X1153" s="589"/>
    </row>
    <row r="1154" spans="7:24" x14ac:dyDescent="0.25">
      <c r="G1154" s="585"/>
      <c r="X1154" s="589"/>
    </row>
    <row r="1155" spans="7:24" x14ac:dyDescent="0.25">
      <c r="G1155" s="585"/>
      <c r="X1155" s="589"/>
    </row>
    <row r="1156" spans="7:24" x14ac:dyDescent="0.25">
      <c r="G1156" s="585"/>
      <c r="X1156" s="589"/>
    </row>
    <row r="1157" spans="7:24" x14ac:dyDescent="0.25">
      <c r="G1157" s="585"/>
      <c r="X1157" s="589"/>
    </row>
    <row r="1158" spans="7:24" x14ac:dyDescent="0.25">
      <c r="G1158" s="585"/>
      <c r="X1158" s="589"/>
    </row>
    <row r="1159" spans="7:24" x14ac:dyDescent="0.25">
      <c r="G1159" s="585"/>
      <c r="X1159" s="589"/>
    </row>
    <row r="1160" spans="7:24" x14ac:dyDescent="0.25">
      <c r="G1160" s="585"/>
      <c r="X1160" s="589"/>
    </row>
    <row r="1161" spans="7:24" x14ac:dyDescent="0.25">
      <c r="G1161" s="585"/>
      <c r="X1161" s="589"/>
    </row>
    <row r="1162" spans="7:24" x14ac:dyDescent="0.25">
      <c r="G1162" s="585"/>
      <c r="X1162" s="589"/>
    </row>
    <row r="1163" spans="7:24" x14ac:dyDescent="0.25">
      <c r="G1163" s="585"/>
      <c r="X1163" s="589"/>
    </row>
    <row r="1164" spans="7:24" x14ac:dyDescent="0.25">
      <c r="G1164" s="585"/>
      <c r="X1164" s="589"/>
    </row>
    <row r="1165" spans="7:24" x14ac:dyDescent="0.25">
      <c r="G1165" s="585"/>
      <c r="X1165" s="589"/>
    </row>
    <row r="1166" spans="7:24" x14ac:dyDescent="0.25">
      <c r="G1166" s="585"/>
      <c r="X1166" s="589"/>
    </row>
    <row r="1167" spans="7:24" x14ac:dyDescent="0.25">
      <c r="G1167" s="585"/>
      <c r="X1167" s="589"/>
    </row>
    <row r="1168" spans="7:24" x14ac:dyDescent="0.25">
      <c r="G1168" s="585"/>
      <c r="X1168" s="589"/>
    </row>
    <row r="1169" spans="7:24" x14ac:dyDescent="0.25">
      <c r="G1169" s="585"/>
      <c r="X1169" s="589"/>
    </row>
    <row r="1170" spans="7:24" x14ac:dyDescent="0.25">
      <c r="G1170" s="585"/>
      <c r="X1170" s="589"/>
    </row>
    <row r="1171" spans="7:24" x14ac:dyDescent="0.25">
      <c r="G1171" s="585"/>
      <c r="X1171" s="589"/>
    </row>
    <row r="1172" spans="7:24" x14ac:dyDescent="0.25">
      <c r="G1172" s="585"/>
      <c r="X1172" s="589"/>
    </row>
    <row r="1173" spans="7:24" x14ac:dyDescent="0.25">
      <c r="G1173" s="585"/>
      <c r="X1173" s="589"/>
    </row>
    <row r="1174" spans="7:24" x14ac:dyDescent="0.25">
      <c r="G1174" s="585"/>
      <c r="X1174" s="589"/>
    </row>
    <row r="1175" spans="7:24" x14ac:dyDescent="0.25">
      <c r="G1175" s="585"/>
      <c r="X1175" s="589"/>
    </row>
    <row r="1176" spans="7:24" x14ac:dyDescent="0.25">
      <c r="G1176" s="585"/>
      <c r="X1176" s="589"/>
    </row>
    <row r="1177" spans="7:24" x14ac:dyDescent="0.25">
      <c r="G1177" s="585"/>
      <c r="X1177" s="589"/>
    </row>
    <row r="1178" spans="7:24" x14ac:dyDescent="0.25">
      <c r="G1178" s="585"/>
      <c r="X1178" s="589"/>
    </row>
    <row r="1179" spans="7:24" x14ac:dyDescent="0.25">
      <c r="G1179" s="585"/>
      <c r="X1179" s="589"/>
    </row>
    <row r="1180" spans="7:24" x14ac:dyDescent="0.25">
      <c r="G1180" s="585"/>
      <c r="X1180" s="589"/>
    </row>
    <row r="1181" spans="7:24" x14ac:dyDescent="0.25">
      <c r="G1181" s="585"/>
      <c r="X1181" s="589"/>
    </row>
    <row r="1182" spans="7:24" x14ac:dyDescent="0.25">
      <c r="G1182" s="585"/>
      <c r="X1182" s="589"/>
    </row>
    <row r="1183" spans="7:24" x14ac:dyDescent="0.25">
      <c r="G1183" s="585"/>
      <c r="X1183" s="589"/>
    </row>
    <row r="1184" spans="7:24" x14ac:dyDescent="0.25">
      <c r="G1184" s="585"/>
      <c r="X1184" s="589"/>
    </row>
    <row r="1185" spans="7:24" x14ac:dyDescent="0.25">
      <c r="G1185" s="585"/>
      <c r="X1185" s="589"/>
    </row>
    <row r="1186" spans="7:24" x14ac:dyDescent="0.25">
      <c r="G1186" s="585"/>
      <c r="X1186" s="589"/>
    </row>
    <row r="1187" spans="7:24" x14ac:dyDescent="0.25">
      <c r="G1187" s="585"/>
      <c r="X1187" s="589"/>
    </row>
    <row r="1188" spans="7:24" x14ac:dyDescent="0.25">
      <c r="G1188" s="585"/>
      <c r="X1188" s="589"/>
    </row>
    <row r="1189" spans="7:24" x14ac:dyDescent="0.25">
      <c r="G1189" s="585"/>
      <c r="X1189" s="589"/>
    </row>
    <row r="1190" spans="7:24" x14ac:dyDescent="0.25">
      <c r="G1190" s="585"/>
      <c r="X1190" s="589"/>
    </row>
    <row r="1191" spans="7:24" x14ac:dyDescent="0.25">
      <c r="G1191" s="585"/>
      <c r="X1191" s="589"/>
    </row>
    <row r="1192" spans="7:24" x14ac:dyDescent="0.25">
      <c r="G1192" s="585"/>
      <c r="X1192" s="589"/>
    </row>
    <row r="1193" spans="7:24" x14ac:dyDescent="0.25">
      <c r="G1193" s="585"/>
      <c r="X1193" s="589"/>
    </row>
    <row r="1194" spans="7:24" x14ac:dyDescent="0.25">
      <c r="G1194" s="585"/>
      <c r="X1194" s="589"/>
    </row>
    <row r="1195" spans="7:24" x14ac:dyDescent="0.25">
      <c r="G1195" s="585"/>
      <c r="X1195" s="589"/>
    </row>
    <row r="1196" spans="7:24" x14ac:dyDescent="0.25">
      <c r="G1196" s="585"/>
      <c r="X1196" s="589"/>
    </row>
    <row r="1197" spans="7:24" x14ac:dyDescent="0.25">
      <c r="G1197" s="585"/>
      <c r="X1197" s="589"/>
    </row>
    <row r="1198" spans="7:24" x14ac:dyDescent="0.25">
      <c r="G1198" s="585"/>
      <c r="X1198" s="589"/>
    </row>
    <row r="1199" spans="7:24" x14ac:dyDescent="0.25">
      <c r="G1199" s="585"/>
      <c r="X1199" s="589"/>
    </row>
    <row r="1200" spans="7:24" x14ac:dyDescent="0.25">
      <c r="G1200" s="585"/>
      <c r="X1200" s="589"/>
    </row>
    <row r="1201" spans="7:24" x14ac:dyDescent="0.25">
      <c r="G1201" s="585"/>
      <c r="X1201" s="589"/>
    </row>
    <row r="1202" spans="7:24" x14ac:dyDescent="0.25">
      <c r="G1202" s="585"/>
      <c r="X1202" s="589"/>
    </row>
    <row r="1203" spans="7:24" x14ac:dyDescent="0.25">
      <c r="G1203" s="585"/>
      <c r="X1203" s="589"/>
    </row>
    <row r="1204" spans="7:24" x14ac:dyDescent="0.25">
      <c r="G1204" s="585"/>
      <c r="X1204" s="589"/>
    </row>
    <row r="1205" spans="7:24" x14ac:dyDescent="0.25">
      <c r="G1205" s="585"/>
      <c r="X1205" s="589"/>
    </row>
    <row r="1206" spans="7:24" x14ac:dyDescent="0.25">
      <c r="G1206" s="585"/>
      <c r="X1206" s="589"/>
    </row>
    <row r="1207" spans="7:24" x14ac:dyDescent="0.25">
      <c r="G1207" s="585"/>
      <c r="X1207" s="589"/>
    </row>
    <row r="1208" spans="7:24" x14ac:dyDescent="0.25">
      <c r="G1208" s="585"/>
      <c r="X1208" s="589"/>
    </row>
    <row r="1209" spans="7:24" x14ac:dyDescent="0.25">
      <c r="G1209" s="585"/>
      <c r="X1209" s="589"/>
    </row>
    <row r="1210" spans="7:24" x14ac:dyDescent="0.25">
      <c r="G1210" s="585"/>
      <c r="X1210" s="589"/>
    </row>
    <row r="1211" spans="7:24" x14ac:dyDescent="0.25">
      <c r="G1211" s="585"/>
      <c r="X1211" s="589"/>
    </row>
    <row r="1212" spans="7:24" x14ac:dyDescent="0.25">
      <c r="G1212" s="585"/>
      <c r="X1212" s="589"/>
    </row>
    <row r="1213" spans="7:24" x14ac:dyDescent="0.25">
      <c r="G1213" s="585"/>
      <c r="X1213" s="589"/>
    </row>
    <row r="1214" spans="7:24" x14ac:dyDescent="0.25">
      <c r="G1214" s="585"/>
      <c r="X1214" s="589"/>
    </row>
    <row r="1215" spans="7:24" x14ac:dyDescent="0.25">
      <c r="G1215" s="585"/>
      <c r="X1215" s="589"/>
    </row>
    <row r="1216" spans="7:24" x14ac:dyDescent="0.25">
      <c r="G1216" s="585"/>
      <c r="X1216" s="589"/>
    </row>
    <row r="1217" spans="7:24" x14ac:dyDescent="0.25">
      <c r="G1217" s="585"/>
      <c r="X1217" s="589"/>
    </row>
    <row r="1218" spans="7:24" x14ac:dyDescent="0.25">
      <c r="G1218" s="585"/>
      <c r="X1218" s="589"/>
    </row>
    <row r="1219" spans="7:24" x14ac:dyDescent="0.25">
      <c r="G1219" s="585"/>
      <c r="X1219" s="589"/>
    </row>
    <row r="1220" spans="7:24" x14ac:dyDescent="0.25">
      <c r="G1220" s="585"/>
      <c r="X1220" s="589"/>
    </row>
    <row r="1221" spans="7:24" x14ac:dyDescent="0.25">
      <c r="G1221" s="585"/>
      <c r="X1221" s="589"/>
    </row>
    <row r="1222" spans="7:24" x14ac:dyDescent="0.25">
      <c r="G1222" s="585"/>
      <c r="X1222" s="589"/>
    </row>
    <row r="1223" spans="7:24" x14ac:dyDescent="0.25">
      <c r="G1223" s="585"/>
      <c r="X1223" s="589"/>
    </row>
    <row r="1224" spans="7:24" x14ac:dyDescent="0.25">
      <c r="G1224" s="585"/>
      <c r="X1224" s="589"/>
    </row>
    <row r="1225" spans="7:24" x14ac:dyDescent="0.25">
      <c r="G1225" s="585"/>
      <c r="X1225" s="589"/>
    </row>
    <row r="1226" spans="7:24" x14ac:dyDescent="0.25">
      <c r="G1226" s="585"/>
      <c r="X1226" s="589"/>
    </row>
    <row r="1227" spans="7:24" x14ac:dyDescent="0.25">
      <c r="G1227" s="585"/>
      <c r="X1227" s="589"/>
    </row>
    <row r="1228" spans="7:24" x14ac:dyDescent="0.25">
      <c r="G1228" s="585"/>
      <c r="X1228" s="589"/>
    </row>
    <row r="1229" spans="7:24" x14ac:dyDescent="0.25">
      <c r="G1229" s="585"/>
      <c r="X1229" s="589"/>
    </row>
    <row r="1230" spans="7:24" x14ac:dyDescent="0.25">
      <c r="G1230" s="585"/>
      <c r="X1230" s="589"/>
    </row>
    <row r="1231" spans="7:24" x14ac:dyDescent="0.25">
      <c r="G1231" s="585"/>
      <c r="X1231" s="589"/>
    </row>
    <row r="1232" spans="7:24" x14ac:dyDescent="0.25">
      <c r="G1232" s="585"/>
      <c r="X1232" s="589"/>
    </row>
    <row r="1233" spans="7:24" x14ac:dyDescent="0.25">
      <c r="G1233" s="585"/>
      <c r="X1233" s="589"/>
    </row>
    <row r="1234" spans="7:24" x14ac:dyDescent="0.25">
      <c r="G1234" s="585"/>
      <c r="X1234" s="589"/>
    </row>
    <row r="1235" spans="7:24" x14ac:dyDescent="0.25">
      <c r="G1235" s="585"/>
      <c r="X1235" s="589"/>
    </row>
    <row r="1236" spans="7:24" x14ac:dyDescent="0.25">
      <c r="G1236" s="585"/>
      <c r="X1236" s="589"/>
    </row>
    <row r="1237" spans="7:24" x14ac:dyDescent="0.25">
      <c r="G1237" s="585"/>
      <c r="X1237" s="589"/>
    </row>
    <row r="1238" spans="7:24" x14ac:dyDescent="0.25">
      <c r="G1238" s="585"/>
      <c r="X1238" s="589"/>
    </row>
    <row r="1239" spans="7:24" x14ac:dyDescent="0.25">
      <c r="G1239" s="585"/>
      <c r="X1239" s="589"/>
    </row>
    <row r="1240" spans="7:24" x14ac:dyDescent="0.25">
      <c r="G1240" s="585"/>
      <c r="X1240" s="589"/>
    </row>
    <row r="1241" spans="7:24" x14ac:dyDescent="0.25">
      <c r="G1241" s="585"/>
      <c r="X1241" s="589"/>
    </row>
    <row r="1242" spans="7:24" x14ac:dyDescent="0.25">
      <c r="G1242" s="585"/>
      <c r="X1242" s="589"/>
    </row>
    <row r="1243" spans="7:24" x14ac:dyDescent="0.25">
      <c r="G1243" s="585"/>
      <c r="X1243" s="589"/>
    </row>
    <row r="1244" spans="7:24" x14ac:dyDescent="0.25">
      <c r="G1244" s="585"/>
      <c r="X1244" s="589"/>
    </row>
    <row r="1245" spans="7:24" x14ac:dyDescent="0.25">
      <c r="G1245" s="585"/>
      <c r="X1245" s="589"/>
    </row>
    <row r="1246" spans="7:24" x14ac:dyDescent="0.25">
      <c r="G1246" s="585"/>
      <c r="X1246" s="589"/>
    </row>
    <row r="1247" spans="7:24" x14ac:dyDescent="0.25">
      <c r="G1247" s="585"/>
      <c r="X1247" s="589"/>
    </row>
    <row r="1248" spans="7:24" x14ac:dyDescent="0.25">
      <c r="G1248" s="585"/>
      <c r="X1248" s="589"/>
    </row>
    <row r="1249" spans="7:24" x14ac:dyDescent="0.25">
      <c r="G1249" s="585"/>
      <c r="X1249" s="589"/>
    </row>
    <row r="1250" spans="7:24" x14ac:dyDescent="0.25">
      <c r="G1250" s="585"/>
      <c r="X1250" s="589"/>
    </row>
    <row r="1251" spans="7:24" x14ac:dyDescent="0.25">
      <c r="G1251" s="585"/>
      <c r="X1251" s="589"/>
    </row>
    <row r="1252" spans="7:24" x14ac:dyDescent="0.25">
      <c r="G1252" s="585"/>
      <c r="X1252" s="589"/>
    </row>
    <row r="1253" spans="7:24" x14ac:dyDescent="0.25">
      <c r="G1253" s="585"/>
      <c r="X1253" s="589"/>
    </row>
    <row r="1254" spans="7:24" x14ac:dyDescent="0.25">
      <c r="G1254" s="585"/>
      <c r="X1254" s="589"/>
    </row>
    <row r="1255" spans="7:24" x14ac:dyDescent="0.25">
      <c r="G1255" s="585"/>
      <c r="X1255" s="589"/>
    </row>
    <row r="1256" spans="7:24" x14ac:dyDescent="0.25">
      <c r="G1256" s="585"/>
      <c r="X1256" s="589"/>
    </row>
    <row r="1257" spans="7:24" x14ac:dyDescent="0.25">
      <c r="G1257" s="585"/>
      <c r="X1257" s="589"/>
    </row>
    <row r="1258" spans="7:24" x14ac:dyDescent="0.25">
      <c r="G1258" s="585"/>
      <c r="X1258" s="589"/>
    </row>
    <row r="1259" spans="7:24" x14ac:dyDescent="0.25">
      <c r="G1259" s="585"/>
      <c r="X1259" s="589"/>
    </row>
    <row r="1260" spans="7:24" x14ac:dyDescent="0.25">
      <c r="G1260" s="585"/>
      <c r="X1260" s="589"/>
    </row>
    <row r="1261" spans="7:24" x14ac:dyDescent="0.25">
      <c r="G1261" s="585"/>
      <c r="X1261" s="589"/>
    </row>
    <row r="1262" spans="7:24" x14ac:dyDescent="0.25">
      <c r="G1262" s="585"/>
      <c r="X1262" s="589"/>
    </row>
    <row r="1263" spans="7:24" x14ac:dyDescent="0.25">
      <c r="G1263" s="585"/>
      <c r="X1263" s="589"/>
    </row>
    <row r="1264" spans="7:24" x14ac:dyDescent="0.25">
      <c r="G1264" s="585"/>
      <c r="X1264" s="589"/>
    </row>
    <row r="1265" spans="7:24" x14ac:dyDescent="0.25">
      <c r="G1265" s="585"/>
      <c r="X1265" s="589"/>
    </row>
    <row r="1266" spans="7:24" x14ac:dyDescent="0.25">
      <c r="G1266" s="585"/>
      <c r="X1266" s="589"/>
    </row>
    <row r="1267" spans="7:24" x14ac:dyDescent="0.25">
      <c r="G1267" s="585"/>
      <c r="X1267" s="589"/>
    </row>
    <row r="1268" spans="7:24" x14ac:dyDescent="0.25">
      <c r="G1268" s="585"/>
      <c r="X1268" s="589"/>
    </row>
    <row r="1269" spans="7:24" x14ac:dyDescent="0.25">
      <c r="G1269" s="585"/>
      <c r="X1269" s="589"/>
    </row>
    <row r="1270" spans="7:24" x14ac:dyDescent="0.25">
      <c r="G1270" s="585"/>
      <c r="X1270" s="589"/>
    </row>
    <row r="1271" spans="7:24" x14ac:dyDescent="0.25">
      <c r="G1271" s="585"/>
      <c r="X1271" s="589"/>
    </row>
    <row r="1272" spans="7:24" x14ac:dyDescent="0.25">
      <c r="G1272" s="585"/>
      <c r="X1272" s="589"/>
    </row>
    <row r="1273" spans="7:24" x14ac:dyDescent="0.25">
      <c r="G1273" s="585"/>
      <c r="X1273" s="589"/>
    </row>
    <row r="1274" spans="7:24" x14ac:dyDescent="0.25">
      <c r="G1274" s="585"/>
      <c r="X1274" s="589"/>
    </row>
    <row r="1275" spans="7:24" x14ac:dyDescent="0.25">
      <c r="G1275" s="585"/>
      <c r="X1275" s="589"/>
    </row>
    <row r="1276" spans="7:24" x14ac:dyDescent="0.25">
      <c r="G1276" s="585"/>
      <c r="X1276" s="589"/>
    </row>
    <row r="1277" spans="7:24" x14ac:dyDescent="0.25">
      <c r="G1277" s="585"/>
      <c r="X1277" s="589"/>
    </row>
    <row r="1278" spans="7:24" x14ac:dyDescent="0.25">
      <c r="G1278" s="585"/>
      <c r="X1278" s="589"/>
    </row>
    <row r="1279" spans="7:24" x14ac:dyDescent="0.25">
      <c r="G1279" s="585"/>
      <c r="X1279" s="589"/>
    </row>
    <row r="1280" spans="7:24" x14ac:dyDescent="0.25">
      <c r="G1280" s="585"/>
      <c r="X1280" s="589"/>
    </row>
    <row r="1281" spans="7:24" x14ac:dyDescent="0.25">
      <c r="G1281" s="585"/>
      <c r="X1281" s="589"/>
    </row>
    <row r="1282" spans="7:24" x14ac:dyDescent="0.25">
      <c r="G1282" s="585"/>
      <c r="X1282" s="589"/>
    </row>
    <row r="1283" spans="7:24" x14ac:dyDescent="0.25">
      <c r="G1283" s="585"/>
      <c r="X1283" s="589"/>
    </row>
    <row r="1284" spans="7:24" x14ac:dyDescent="0.25">
      <c r="G1284" s="585"/>
      <c r="X1284" s="589"/>
    </row>
    <row r="1285" spans="7:24" x14ac:dyDescent="0.25">
      <c r="G1285" s="585"/>
      <c r="X1285" s="589"/>
    </row>
    <row r="1286" spans="7:24" x14ac:dyDescent="0.25">
      <c r="G1286" s="585"/>
      <c r="X1286" s="589"/>
    </row>
    <row r="1287" spans="7:24" x14ac:dyDescent="0.25">
      <c r="G1287" s="585"/>
      <c r="X1287" s="589"/>
    </row>
    <row r="1288" spans="7:24" x14ac:dyDescent="0.25">
      <c r="G1288" s="585"/>
      <c r="X1288" s="589"/>
    </row>
    <row r="1289" spans="7:24" x14ac:dyDescent="0.25">
      <c r="G1289" s="585"/>
      <c r="X1289" s="589"/>
    </row>
    <row r="1290" spans="7:24" x14ac:dyDescent="0.25">
      <c r="G1290" s="585"/>
      <c r="X1290" s="589"/>
    </row>
    <row r="1291" spans="7:24" x14ac:dyDescent="0.25">
      <c r="G1291" s="585"/>
      <c r="X1291" s="589"/>
    </row>
    <row r="1292" spans="7:24" x14ac:dyDescent="0.25">
      <c r="G1292" s="585"/>
      <c r="X1292" s="589"/>
    </row>
    <row r="1293" spans="7:24" x14ac:dyDescent="0.25">
      <c r="G1293" s="585"/>
      <c r="X1293" s="589"/>
    </row>
    <row r="1294" spans="7:24" x14ac:dyDescent="0.25">
      <c r="G1294" s="585"/>
      <c r="X1294" s="589"/>
    </row>
    <row r="1295" spans="7:24" x14ac:dyDescent="0.25">
      <c r="G1295" s="585"/>
      <c r="X1295" s="589"/>
    </row>
    <row r="1296" spans="7:24" x14ac:dyDescent="0.25">
      <c r="G1296" s="585"/>
      <c r="X1296" s="589"/>
    </row>
    <row r="1297" spans="7:24" x14ac:dyDescent="0.25">
      <c r="G1297" s="585"/>
      <c r="X1297" s="589"/>
    </row>
    <row r="1298" spans="7:24" x14ac:dyDescent="0.25">
      <c r="G1298" s="585"/>
      <c r="X1298" s="589"/>
    </row>
    <row r="1299" spans="7:24" x14ac:dyDescent="0.25">
      <c r="G1299" s="585"/>
      <c r="X1299" s="589"/>
    </row>
    <row r="1300" spans="7:24" x14ac:dyDescent="0.25">
      <c r="G1300" s="585"/>
      <c r="X1300" s="589"/>
    </row>
    <row r="1301" spans="7:24" x14ac:dyDescent="0.25">
      <c r="G1301" s="585"/>
      <c r="X1301" s="589"/>
    </row>
    <row r="1302" spans="7:24" x14ac:dyDescent="0.25">
      <c r="G1302" s="585"/>
      <c r="X1302" s="589"/>
    </row>
    <row r="1303" spans="7:24" x14ac:dyDescent="0.25">
      <c r="G1303" s="585"/>
      <c r="X1303" s="589"/>
    </row>
    <row r="1304" spans="7:24" x14ac:dyDescent="0.25">
      <c r="G1304" s="585"/>
      <c r="X1304" s="589"/>
    </row>
    <row r="1305" spans="7:24" x14ac:dyDescent="0.25">
      <c r="G1305" s="585"/>
      <c r="X1305" s="589"/>
    </row>
    <row r="1306" spans="7:24" x14ac:dyDescent="0.25">
      <c r="G1306" s="585"/>
      <c r="X1306" s="589"/>
    </row>
    <row r="1307" spans="7:24" x14ac:dyDescent="0.25">
      <c r="G1307" s="585"/>
      <c r="X1307" s="589"/>
    </row>
    <row r="1308" spans="7:24" x14ac:dyDescent="0.25">
      <c r="G1308" s="585"/>
      <c r="X1308" s="589"/>
    </row>
    <row r="1309" spans="7:24" x14ac:dyDescent="0.25">
      <c r="G1309" s="585"/>
      <c r="X1309" s="589"/>
    </row>
    <row r="1310" spans="7:24" x14ac:dyDescent="0.25">
      <c r="G1310" s="585"/>
      <c r="X1310" s="589"/>
    </row>
    <row r="1311" spans="7:24" x14ac:dyDescent="0.25">
      <c r="G1311" s="585"/>
      <c r="X1311" s="589"/>
    </row>
    <row r="1312" spans="7:24" x14ac:dyDescent="0.25">
      <c r="G1312" s="585"/>
      <c r="X1312" s="589"/>
    </row>
    <row r="1313" spans="7:24" x14ac:dyDescent="0.25">
      <c r="G1313" s="585"/>
      <c r="X1313" s="589"/>
    </row>
    <row r="1314" spans="7:24" x14ac:dyDescent="0.25">
      <c r="G1314" s="585"/>
      <c r="X1314" s="589"/>
    </row>
    <row r="1315" spans="7:24" x14ac:dyDescent="0.25">
      <c r="G1315" s="585"/>
      <c r="X1315" s="589"/>
    </row>
    <row r="1316" spans="7:24" x14ac:dyDescent="0.25">
      <c r="G1316" s="585"/>
      <c r="X1316" s="589"/>
    </row>
    <row r="1317" spans="7:24" x14ac:dyDescent="0.25">
      <c r="G1317" s="585"/>
      <c r="X1317" s="589"/>
    </row>
    <row r="1318" spans="7:24" x14ac:dyDescent="0.25">
      <c r="G1318" s="585"/>
      <c r="X1318" s="589"/>
    </row>
    <row r="1319" spans="7:24" x14ac:dyDescent="0.25">
      <c r="G1319" s="585"/>
      <c r="X1319" s="589"/>
    </row>
    <row r="1320" spans="7:24" x14ac:dyDescent="0.25">
      <c r="G1320" s="585"/>
      <c r="X1320" s="589"/>
    </row>
    <row r="1321" spans="7:24" x14ac:dyDescent="0.25">
      <c r="G1321" s="585"/>
      <c r="X1321" s="589"/>
    </row>
    <row r="1322" spans="7:24" x14ac:dyDescent="0.25">
      <c r="G1322" s="585"/>
      <c r="X1322" s="589"/>
    </row>
    <row r="1323" spans="7:24" x14ac:dyDescent="0.25">
      <c r="G1323" s="585"/>
      <c r="X1323" s="589"/>
    </row>
    <row r="1324" spans="7:24" x14ac:dyDescent="0.25">
      <c r="G1324" s="585"/>
      <c r="X1324" s="589"/>
    </row>
    <row r="1325" spans="7:24" x14ac:dyDescent="0.25">
      <c r="G1325" s="585"/>
      <c r="X1325" s="589"/>
    </row>
    <row r="1326" spans="7:24" x14ac:dyDescent="0.25">
      <c r="G1326" s="585"/>
      <c r="X1326" s="589"/>
    </row>
    <row r="1327" spans="7:24" x14ac:dyDescent="0.25">
      <c r="G1327" s="585"/>
      <c r="X1327" s="589"/>
    </row>
    <row r="1328" spans="7:24" x14ac:dyDescent="0.25">
      <c r="G1328" s="585"/>
      <c r="X1328" s="589"/>
    </row>
    <row r="1329" spans="7:24" x14ac:dyDescent="0.25">
      <c r="G1329" s="585"/>
      <c r="X1329" s="589"/>
    </row>
    <row r="1330" spans="7:24" x14ac:dyDescent="0.25">
      <c r="G1330" s="585"/>
      <c r="X1330" s="589"/>
    </row>
    <row r="1331" spans="7:24" x14ac:dyDescent="0.25">
      <c r="G1331" s="585"/>
      <c r="X1331" s="589"/>
    </row>
    <row r="1332" spans="7:24" x14ac:dyDescent="0.25">
      <c r="G1332" s="585"/>
      <c r="X1332" s="589"/>
    </row>
    <row r="1333" spans="7:24" x14ac:dyDescent="0.25">
      <c r="G1333" s="585"/>
      <c r="X1333" s="589"/>
    </row>
    <row r="1334" spans="7:24" x14ac:dyDescent="0.25">
      <c r="G1334" s="585"/>
      <c r="X1334" s="589"/>
    </row>
    <row r="1335" spans="7:24" x14ac:dyDescent="0.25">
      <c r="G1335" s="585"/>
      <c r="X1335" s="589"/>
    </row>
    <row r="1336" spans="7:24" x14ac:dyDescent="0.25">
      <c r="G1336" s="585"/>
      <c r="X1336" s="589"/>
    </row>
    <row r="1337" spans="7:24" x14ac:dyDescent="0.25">
      <c r="G1337" s="585"/>
      <c r="X1337" s="589"/>
    </row>
    <row r="1338" spans="7:24" x14ac:dyDescent="0.25">
      <c r="G1338" s="585"/>
      <c r="X1338" s="589"/>
    </row>
    <row r="1339" spans="7:24" x14ac:dyDescent="0.25">
      <c r="G1339" s="585"/>
      <c r="X1339" s="589"/>
    </row>
    <row r="1340" spans="7:24" x14ac:dyDescent="0.25">
      <c r="G1340" s="585"/>
      <c r="X1340" s="589"/>
    </row>
    <row r="1341" spans="7:24" x14ac:dyDescent="0.25">
      <c r="G1341" s="585"/>
      <c r="X1341" s="589"/>
    </row>
    <row r="1342" spans="7:24" x14ac:dyDescent="0.25">
      <c r="G1342" s="585"/>
      <c r="X1342" s="589"/>
    </row>
    <row r="1343" spans="7:24" x14ac:dyDescent="0.25">
      <c r="G1343" s="585"/>
      <c r="X1343" s="589"/>
    </row>
    <row r="1344" spans="7:24" x14ac:dyDescent="0.25">
      <c r="G1344" s="585"/>
      <c r="X1344" s="589"/>
    </row>
    <row r="1345" spans="7:24" x14ac:dyDescent="0.25">
      <c r="G1345" s="585"/>
      <c r="X1345" s="589"/>
    </row>
    <row r="1346" spans="7:24" x14ac:dyDescent="0.25">
      <c r="G1346" s="585"/>
      <c r="X1346" s="589"/>
    </row>
    <row r="1347" spans="7:24" x14ac:dyDescent="0.25">
      <c r="G1347" s="585"/>
      <c r="X1347" s="589"/>
    </row>
    <row r="1348" spans="7:24" x14ac:dyDescent="0.25">
      <c r="G1348" s="585"/>
      <c r="X1348" s="589"/>
    </row>
    <row r="1349" spans="7:24" x14ac:dyDescent="0.25">
      <c r="G1349" s="585"/>
      <c r="X1349" s="589"/>
    </row>
    <row r="1350" spans="7:24" x14ac:dyDescent="0.25">
      <c r="G1350" s="585"/>
      <c r="X1350" s="589"/>
    </row>
    <row r="1351" spans="7:24" x14ac:dyDescent="0.25">
      <c r="G1351" s="585"/>
      <c r="X1351" s="589"/>
    </row>
    <row r="1352" spans="7:24" x14ac:dyDescent="0.25">
      <c r="G1352" s="585"/>
      <c r="X1352" s="589"/>
    </row>
    <row r="1353" spans="7:24" x14ac:dyDescent="0.25">
      <c r="G1353" s="585"/>
      <c r="X1353" s="589"/>
    </row>
    <row r="1354" spans="7:24" x14ac:dyDescent="0.25">
      <c r="G1354" s="585"/>
      <c r="X1354" s="589"/>
    </row>
    <row r="1355" spans="7:24" x14ac:dyDescent="0.25">
      <c r="G1355" s="585"/>
      <c r="X1355" s="589"/>
    </row>
    <row r="1356" spans="7:24" x14ac:dyDescent="0.25">
      <c r="G1356" s="585"/>
      <c r="X1356" s="589"/>
    </row>
    <row r="1357" spans="7:24" x14ac:dyDescent="0.25">
      <c r="G1357" s="585"/>
      <c r="X1357" s="589"/>
    </row>
    <row r="1358" spans="7:24" x14ac:dyDescent="0.25">
      <c r="G1358" s="585"/>
      <c r="X1358" s="589"/>
    </row>
    <row r="1359" spans="7:24" x14ac:dyDescent="0.25">
      <c r="G1359" s="585"/>
      <c r="X1359" s="589"/>
    </row>
    <row r="1360" spans="7:24" x14ac:dyDescent="0.25">
      <c r="G1360" s="585"/>
      <c r="X1360" s="589"/>
    </row>
    <row r="1361" spans="7:24" x14ac:dyDescent="0.25">
      <c r="G1361" s="585"/>
      <c r="X1361" s="589"/>
    </row>
    <row r="1362" spans="7:24" x14ac:dyDescent="0.25">
      <c r="G1362" s="585"/>
      <c r="X1362" s="589"/>
    </row>
    <row r="1363" spans="7:24" x14ac:dyDescent="0.25">
      <c r="G1363" s="585"/>
      <c r="X1363" s="589"/>
    </row>
    <row r="1364" spans="7:24" x14ac:dyDescent="0.25">
      <c r="G1364" s="585"/>
      <c r="X1364" s="589"/>
    </row>
    <row r="1365" spans="7:24" x14ac:dyDescent="0.25">
      <c r="G1365" s="585"/>
      <c r="X1365" s="589"/>
    </row>
    <row r="1366" spans="7:24" x14ac:dyDescent="0.25">
      <c r="G1366" s="585"/>
      <c r="X1366" s="589"/>
    </row>
    <row r="1367" spans="7:24" x14ac:dyDescent="0.25">
      <c r="G1367" s="585"/>
      <c r="X1367" s="589"/>
    </row>
    <row r="1368" spans="7:24" x14ac:dyDescent="0.25">
      <c r="G1368" s="585"/>
      <c r="X1368" s="589"/>
    </row>
    <row r="1369" spans="7:24" x14ac:dyDescent="0.25">
      <c r="G1369" s="585"/>
      <c r="X1369" s="589"/>
    </row>
    <row r="1370" spans="7:24" x14ac:dyDescent="0.25">
      <c r="G1370" s="585"/>
      <c r="X1370" s="589"/>
    </row>
    <row r="1371" spans="7:24" x14ac:dyDescent="0.25">
      <c r="G1371" s="585"/>
      <c r="X1371" s="589"/>
    </row>
    <row r="1372" spans="7:24" x14ac:dyDescent="0.25">
      <c r="G1372" s="585"/>
      <c r="X1372" s="589"/>
    </row>
    <row r="1373" spans="7:24" x14ac:dyDescent="0.25">
      <c r="G1373" s="585"/>
      <c r="X1373" s="589"/>
    </row>
    <row r="1374" spans="7:24" x14ac:dyDescent="0.25">
      <c r="G1374" s="585"/>
      <c r="X1374" s="589"/>
    </row>
    <row r="1375" spans="7:24" x14ac:dyDescent="0.25">
      <c r="G1375" s="585"/>
      <c r="X1375" s="589"/>
    </row>
    <row r="1376" spans="7:24" x14ac:dyDescent="0.25">
      <c r="G1376" s="585"/>
      <c r="X1376" s="589"/>
    </row>
    <row r="1377" spans="7:24" x14ac:dyDescent="0.25">
      <c r="G1377" s="585"/>
      <c r="X1377" s="589"/>
    </row>
    <row r="1378" spans="7:24" x14ac:dyDescent="0.25">
      <c r="G1378" s="585"/>
      <c r="X1378" s="589"/>
    </row>
    <row r="1379" spans="7:24" x14ac:dyDescent="0.25">
      <c r="G1379" s="585"/>
      <c r="X1379" s="589"/>
    </row>
    <row r="1380" spans="7:24" x14ac:dyDescent="0.25">
      <c r="G1380" s="585"/>
      <c r="X1380" s="589"/>
    </row>
    <row r="1381" spans="7:24" x14ac:dyDescent="0.25">
      <c r="G1381" s="585"/>
      <c r="X1381" s="589"/>
    </row>
    <row r="1382" spans="7:24" x14ac:dyDescent="0.25">
      <c r="G1382" s="585"/>
      <c r="X1382" s="589"/>
    </row>
    <row r="1383" spans="7:24" x14ac:dyDescent="0.25">
      <c r="G1383" s="585"/>
      <c r="X1383" s="589"/>
    </row>
    <row r="1384" spans="7:24" x14ac:dyDescent="0.25">
      <c r="G1384" s="585"/>
      <c r="X1384" s="589"/>
    </row>
    <row r="1385" spans="7:24" x14ac:dyDescent="0.25">
      <c r="G1385" s="585"/>
      <c r="X1385" s="589"/>
    </row>
    <row r="1386" spans="7:24" x14ac:dyDescent="0.25">
      <c r="G1386" s="585"/>
      <c r="X1386" s="589"/>
    </row>
    <row r="1387" spans="7:24" x14ac:dyDescent="0.25">
      <c r="G1387" s="585"/>
      <c r="X1387" s="589"/>
    </row>
    <row r="1388" spans="7:24" x14ac:dyDescent="0.25">
      <c r="G1388" s="585"/>
      <c r="X1388" s="589"/>
    </row>
    <row r="1389" spans="7:24" x14ac:dyDescent="0.25">
      <c r="G1389" s="585"/>
      <c r="X1389" s="589"/>
    </row>
    <row r="1390" spans="7:24" x14ac:dyDescent="0.25">
      <c r="G1390" s="585"/>
      <c r="X1390" s="589"/>
    </row>
    <row r="1391" spans="7:24" x14ac:dyDescent="0.25">
      <c r="G1391" s="585"/>
      <c r="X1391" s="589"/>
    </row>
    <row r="1392" spans="7:24" x14ac:dyDescent="0.25">
      <c r="G1392" s="585"/>
      <c r="X1392" s="589"/>
    </row>
    <row r="1393" spans="7:24" x14ac:dyDescent="0.25">
      <c r="G1393" s="585"/>
      <c r="X1393" s="589"/>
    </row>
    <row r="1394" spans="7:24" x14ac:dyDescent="0.25">
      <c r="G1394" s="585"/>
      <c r="X1394" s="589"/>
    </row>
    <row r="1395" spans="7:24" x14ac:dyDescent="0.25">
      <c r="G1395" s="585"/>
      <c r="X1395" s="589"/>
    </row>
    <row r="1396" spans="7:24" x14ac:dyDescent="0.25">
      <c r="G1396" s="585"/>
      <c r="X1396" s="589"/>
    </row>
    <row r="1397" spans="7:24" x14ac:dyDescent="0.25">
      <c r="G1397" s="585"/>
      <c r="X1397" s="589"/>
    </row>
    <row r="1398" spans="7:24" x14ac:dyDescent="0.25">
      <c r="G1398" s="585"/>
      <c r="X1398" s="589"/>
    </row>
    <row r="1399" spans="7:24" x14ac:dyDescent="0.25">
      <c r="G1399" s="585"/>
      <c r="X1399" s="589"/>
    </row>
    <row r="1400" spans="7:24" x14ac:dyDescent="0.25">
      <c r="G1400" s="585"/>
      <c r="X1400" s="589"/>
    </row>
    <row r="1401" spans="7:24" x14ac:dyDescent="0.25">
      <c r="G1401" s="585"/>
      <c r="X1401" s="589"/>
    </row>
    <row r="1402" spans="7:24" x14ac:dyDescent="0.25">
      <c r="G1402" s="585"/>
      <c r="X1402" s="589"/>
    </row>
    <row r="1403" spans="7:24" x14ac:dyDescent="0.25">
      <c r="G1403" s="585"/>
      <c r="X1403" s="589"/>
    </row>
    <row r="1404" spans="7:24" x14ac:dyDescent="0.25">
      <c r="G1404" s="585"/>
      <c r="X1404" s="589"/>
    </row>
    <row r="1405" spans="7:24" x14ac:dyDescent="0.25">
      <c r="G1405" s="585"/>
      <c r="X1405" s="589"/>
    </row>
    <row r="1406" spans="7:24" x14ac:dyDescent="0.25">
      <c r="G1406" s="585"/>
      <c r="X1406" s="589"/>
    </row>
    <row r="1407" spans="7:24" x14ac:dyDescent="0.25">
      <c r="G1407" s="585"/>
      <c r="X1407" s="589"/>
    </row>
    <row r="1408" spans="7:24" x14ac:dyDescent="0.25">
      <c r="G1408" s="585"/>
      <c r="X1408" s="589"/>
    </row>
    <row r="1409" spans="7:24" x14ac:dyDescent="0.25">
      <c r="G1409" s="585"/>
      <c r="X1409" s="589"/>
    </row>
    <row r="1410" spans="7:24" x14ac:dyDescent="0.25">
      <c r="G1410" s="585"/>
      <c r="X1410" s="589"/>
    </row>
    <row r="1411" spans="7:24" x14ac:dyDescent="0.25">
      <c r="G1411" s="585"/>
      <c r="X1411" s="589"/>
    </row>
    <row r="1412" spans="7:24" x14ac:dyDescent="0.25">
      <c r="G1412" s="585"/>
      <c r="X1412" s="589"/>
    </row>
    <row r="1413" spans="7:24" x14ac:dyDescent="0.25">
      <c r="G1413" s="585"/>
      <c r="X1413" s="589"/>
    </row>
    <row r="1414" spans="7:24" x14ac:dyDescent="0.25">
      <c r="G1414" s="585"/>
      <c r="X1414" s="589"/>
    </row>
    <row r="1415" spans="7:24" x14ac:dyDescent="0.25">
      <c r="G1415" s="585"/>
      <c r="X1415" s="589"/>
    </row>
    <row r="1416" spans="7:24" x14ac:dyDescent="0.25">
      <c r="G1416" s="585"/>
      <c r="X1416" s="589"/>
    </row>
    <row r="1417" spans="7:24" x14ac:dyDescent="0.25">
      <c r="G1417" s="585"/>
      <c r="X1417" s="589"/>
    </row>
    <row r="1418" spans="7:24" x14ac:dyDescent="0.25">
      <c r="G1418" s="585"/>
      <c r="X1418" s="589"/>
    </row>
    <row r="1419" spans="7:24" x14ac:dyDescent="0.25">
      <c r="G1419" s="585"/>
    </row>
    <row r="1420" spans="7:24" x14ac:dyDescent="0.25">
      <c r="G1420" s="585"/>
    </row>
    <row r="1421" spans="7:24" x14ac:dyDescent="0.25">
      <c r="G1421" s="585"/>
    </row>
    <row r="1422" spans="7:24" x14ac:dyDescent="0.25">
      <c r="G1422" s="585"/>
    </row>
    <row r="1423" spans="7:24" x14ac:dyDescent="0.25">
      <c r="G1423" s="585"/>
    </row>
    <row r="1424" spans="7:24" x14ac:dyDescent="0.25">
      <c r="G1424" s="585"/>
    </row>
    <row r="1425" spans="7:7" x14ac:dyDescent="0.25">
      <c r="G1425" s="585"/>
    </row>
    <row r="1426" spans="7:7" x14ac:dyDescent="0.25">
      <c r="G1426" s="585"/>
    </row>
    <row r="1427" spans="7:7" x14ac:dyDescent="0.25">
      <c r="G1427" s="585"/>
    </row>
    <row r="1428" spans="7:7" x14ac:dyDescent="0.25">
      <c r="G1428" s="585"/>
    </row>
    <row r="1429" spans="7:7" x14ac:dyDescent="0.25">
      <c r="G1429" s="585"/>
    </row>
    <row r="1430" spans="7:7" x14ac:dyDescent="0.25">
      <c r="G1430" s="585"/>
    </row>
    <row r="1431" spans="7:7" x14ac:dyDescent="0.25">
      <c r="G1431" s="585"/>
    </row>
    <row r="1432" spans="7:7" x14ac:dyDescent="0.25">
      <c r="G1432" s="585"/>
    </row>
    <row r="1433" spans="7:7" x14ac:dyDescent="0.25">
      <c r="G1433" s="585"/>
    </row>
    <row r="1434" spans="7:7" x14ac:dyDescent="0.25">
      <c r="G1434" s="585"/>
    </row>
    <row r="1435" spans="7:7" x14ac:dyDescent="0.25">
      <c r="G1435" s="585"/>
    </row>
    <row r="1436" spans="7:7" x14ac:dyDescent="0.25">
      <c r="G1436" s="585"/>
    </row>
    <row r="1437" spans="7:7" x14ac:dyDescent="0.25">
      <c r="G1437" s="585"/>
    </row>
    <row r="1438" spans="7:7" x14ac:dyDescent="0.25">
      <c r="G1438" s="585"/>
    </row>
    <row r="1439" spans="7:7" x14ac:dyDescent="0.25">
      <c r="G1439" s="585"/>
    </row>
    <row r="1440" spans="7:7" x14ac:dyDescent="0.25">
      <c r="G1440" s="585"/>
    </row>
    <row r="1441" spans="7:7" x14ac:dyDescent="0.25">
      <c r="G1441" s="585"/>
    </row>
    <row r="1442" spans="7:7" x14ac:dyDescent="0.25">
      <c r="G1442" s="585"/>
    </row>
    <row r="1443" spans="7:7" x14ac:dyDescent="0.25">
      <c r="G1443" s="585"/>
    </row>
    <row r="1444" spans="7:7" x14ac:dyDescent="0.25">
      <c r="G1444" s="585"/>
    </row>
    <row r="1445" spans="7:7" x14ac:dyDescent="0.25">
      <c r="G1445" s="585"/>
    </row>
    <row r="1446" spans="7:7" x14ac:dyDescent="0.25">
      <c r="G1446" s="585"/>
    </row>
    <row r="1447" spans="7:7" x14ac:dyDescent="0.25">
      <c r="G1447" s="585"/>
    </row>
    <row r="1448" spans="7:7" x14ac:dyDescent="0.25">
      <c r="G1448" s="585"/>
    </row>
    <row r="1449" spans="7:7" x14ac:dyDescent="0.25">
      <c r="G1449" s="585"/>
    </row>
    <row r="1450" spans="7:7" x14ac:dyDescent="0.25">
      <c r="G1450" s="585"/>
    </row>
    <row r="1451" spans="7:7" x14ac:dyDescent="0.25">
      <c r="G1451" s="585"/>
    </row>
    <row r="1452" spans="7:7" x14ac:dyDescent="0.25">
      <c r="G1452" s="585"/>
    </row>
    <row r="1453" spans="7:7" x14ac:dyDescent="0.25">
      <c r="G1453" s="585"/>
    </row>
    <row r="1454" spans="7:7" x14ac:dyDescent="0.25">
      <c r="G1454" s="585"/>
    </row>
    <row r="1455" spans="7:7" x14ac:dyDescent="0.25">
      <c r="G1455" s="585"/>
    </row>
    <row r="1456" spans="7:7" x14ac:dyDescent="0.25">
      <c r="G1456" s="585"/>
    </row>
    <row r="1457" spans="7:7" x14ac:dyDescent="0.25">
      <c r="G1457" s="585"/>
    </row>
    <row r="1458" spans="7:7" x14ac:dyDescent="0.25">
      <c r="G1458" s="585"/>
    </row>
    <row r="1459" spans="7:7" x14ac:dyDescent="0.25">
      <c r="G1459" s="585"/>
    </row>
    <row r="1460" spans="7:7" x14ac:dyDescent="0.25">
      <c r="G1460" s="585"/>
    </row>
    <row r="1461" spans="7:7" x14ac:dyDescent="0.25">
      <c r="G1461" s="585"/>
    </row>
    <row r="1462" spans="7:7" x14ac:dyDescent="0.25">
      <c r="G1462" s="585"/>
    </row>
    <row r="1463" spans="7:7" x14ac:dyDescent="0.25">
      <c r="G1463" s="585"/>
    </row>
    <row r="1464" spans="7:7" x14ac:dyDescent="0.25">
      <c r="G1464" s="585"/>
    </row>
    <row r="1465" spans="7:7" x14ac:dyDescent="0.25">
      <c r="G1465" s="585"/>
    </row>
    <row r="1466" spans="7:7" x14ac:dyDescent="0.25">
      <c r="G1466" s="585"/>
    </row>
    <row r="1467" spans="7:7" x14ac:dyDescent="0.25">
      <c r="G1467" s="585"/>
    </row>
    <row r="1468" spans="7:7" x14ac:dyDescent="0.25">
      <c r="G1468" s="585"/>
    </row>
    <row r="1469" spans="7:7" x14ac:dyDescent="0.25">
      <c r="G1469" s="585"/>
    </row>
    <row r="1470" spans="7:7" x14ac:dyDescent="0.25">
      <c r="G1470" s="585"/>
    </row>
    <row r="1471" spans="7:7" x14ac:dyDescent="0.25">
      <c r="G1471" s="585"/>
    </row>
    <row r="1472" spans="7:7" x14ac:dyDescent="0.25">
      <c r="G1472" s="585"/>
    </row>
    <row r="1473" spans="7:7" x14ac:dyDescent="0.25">
      <c r="G1473" s="585"/>
    </row>
    <row r="1474" spans="7:7" x14ac:dyDescent="0.25">
      <c r="G1474" s="585"/>
    </row>
    <row r="1475" spans="7:7" x14ac:dyDescent="0.25">
      <c r="G1475" s="585"/>
    </row>
    <row r="1476" spans="7:7" x14ac:dyDescent="0.25">
      <c r="G1476" s="585"/>
    </row>
    <row r="1477" spans="7:7" x14ac:dyDescent="0.25">
      <c r="G1477" s="585"/>
    </row>
    <row r="1478" spans="7:7" x14ac:dyDescent="0.25">
      <c r="G1478" s="585"/>
    </row>
    <row r="1479" spans="7:7" x14ac:dyDescent="0.25">
      <c r="G1479" s="585"/>
    </row>
    <row r="1480" spans="7:7" x14ac:dyDescent="0.25">
      <c r="G1480" s="585"/>
    </row>
    <row r="1481" spans="7:7" x14ac:dyDescent="0.25">
      <c r="G1481" s="585"/>
    </row>
    <row r="1482" spans="7:7" x14ac:dyDescent="0.25">
      <c r="G1482" s="585"/>
    </row>
    <row r="1483" spans="7:7" x14ac:dyDescent="0.25">
      <c r="G1483" s="585"/>
    </row>
    <row r="1484" spans="7:7" x14ac:dyDescent="0.25">
      <c r="G1484" s="585"/>
    </row>
    <row r="1485" spans="7:7" x14ac:dyDescent="0.25">
      <c r="G1485" s="585"/>
    </row>
    <row r="1486" spans="7:7" x14ac:dyDescent="0.25">
      <c r="G1486" s="585"/>
    </row>
    <row r="1487" spans="7:7" x14ac:dyDescent="0.25">
      <c r="G1487" s="585"/>
    </row>
    <row r="1488" spans="7:7" x14ac:dyDescent="0.25">
      <c r="G1488" s="585"/>
    </row>
    <row r="1489" spans="7:7" x14ac:dyDescent="0.25">
      <c r="G1489" s="585"/>
    </row>
    <row r="1490" spans="7:7" x14ac:dyDescent="0.25">
      <c r="G1490" s="585"/>
    </row>
    <row r="1491" spans="7:7" x14ac:dyDescent="0.25">
      <c r="G1491" s="585"/>
    </row>
    <row r="1492" spans="7:7" x14ac:dyDescent="0.25">
      <c r="G1492" s="585"/>
    </row>
    <row r="1493" spans="7:7" x14ac:dyDescent="0.25">
      <c r="G1493" s="585"/>
    </row>
    <row r="1494" spans="7:7" x14ac:dyDescent="0.25">
      <c r="G1494" s="585"/>
    </row>
    <row r="1495" spans="7:7" x14ac:dyDescent="0.25">
      <c r="G1495" s="585"/>
    </row>
    <row r="1496" spans="7:7" x14ac:dyDescent="0.25">
      <c r="G1496" s="585"/>
    </row>
    <row r="1497" spans="7:7" x14ac:dyDescent="0.25">
      <c r="G1497" s="585"/>
    </row>
    <row r="1498" spans="7:7" x14ac:dyDescent="0.25">
      <c r="G1498" s="585"/>
    </row>
    <row r="1499" spans="7:7" x14ac:dyDescent="0.25">
      <c r="G1499" s="585"/>
    </row>
    <row r="1500" spans="7:7" x14ac:dyDescent="0.25">
      <c r="G1500" s="585"/>
    </row>
    <row r="1501" spans="7:7" x14ac:dyDescent="0.25">
      <c r="G1501" s="585"/>
    </row>
    <row r="1502" spans="7:7" x14ac:dyDescent="0.25">
      <c r="G1502" s="585"/>
    </row>
    <row r="1503" spans="7:7" x14ac:dyDescent="0.25">
      <c r="G1503" s="585"/>
    </row>
    <row r="1504" spans="7:7" x14ac:dyDescent="0.25">
      <c r="G1504" s="585"/>
    </row>
    <row r="1505" spans="7:7" x14ac:dyDescent="0.25">
      <c r="G1505" s="585"/>
    </row>
    <row r="1506" spans="7:7" x14ac:dyDescent="0.25">
      <c r="G1506" s="585"/>
    </row>
    <row r="1507" spans="7:7" x14ac:dyDescent="0.25">
      <c r="G1507" s="585"/>
    </row>
    <row r="1508" spans="7:7" x14ac:dyDescent="0.25">
      <c r="G1508" s="585"/>
    </row>
    <row r="1509" spans="7:7" x14ac:dyDescent="0.25">
      <c r="G1509" s="585"/>
    </row>
    <row r="1510" spans="7:7" x14ac:dyDescent="0.25">
      <c r="G1510" s="585"/>
    </row>
    <row r="1511" spans="7:7" x14ac:dyDescent="0.25">
      <c r="G1511" s="585"/>
    </row>
    <row r="1512" spans="7:7" x14ac:dyDescent="0.25">
      <c r="G1512" s="585"/>
    </row>
    <row r="1513" spans="7:7" x14ac:dyDescent="0.25">
      <c r="G1513" s="585"/>
    </row>
    <row r="1514" spans="7:7" x14ac:dyDescent="0.25">
      <c r="G1514" s="585"/>
    </row>
    <row r="1515" spans="7:7" x14ac:dyDescent="0.25">
      <c r="G1515" s="585"/>
    </row>
    <row r="1516" spans="7:7" x14ac:dyDescent="0.25">
      <c r="G1516" s="585"/>
    </row>
    <row r="1517" spans="7:7" x14ac:dyDescent="0.25">
      <c r="G1517" s="585"/>
    </row>
    <row r="1518" spans="7:7" x14ac:dyDescent="0.25">
      <c r="G1518" s="585"/>
    </row>
    <row r="1519" spans="7:7" x14ac:dyDescent="0.25">
      <c r="G1519" s="585"/>
    </row>
    <row r="1520" spans="7:7" x14ac:dyDescent="0.25">
      <c r="G1520" s="585"/>
    </row>
    <row r="1521" spans="7:7" x14ac:dyDescent="0.25">
      <c r="G1521" s="585"/>
    </row>
    <row r="1522" spans="7:7" x14ac:dyDescent="0.25">
      <c r="G1522" s="585"/>
    </row>
    <row r="1523" spans="7:7" x14ac:dyDescent="0.25">
      <c r="G1523" s="585"/>
    </row>
    <row r="1524" spans="7:7" x14ac:dyDescent="0.25">
      <c r="G1524" s="585"/>
    </row>
    <row r="1525" spans="7:7" x14ac:dyDescent="0.25">
      <c r="G1525" s="585"/>
    </row>
    <row r="1526" spans="7:7" x14ac:dyDescent="0.25">
      <c r="G1526" s="585"/>
    </row>
    <row r="1527" spans="7:7" x14ac:dyDescent="0.25">
      <c r="G1527" s="585"/>
    </row>
    <row r="1528" spans="7:7" x14ac:dyDescent="0.25">
      <c r="G1528" s="585"/>
    </row>
    <row r="1529" spans="7:7" x14ac:dyDescent="0.25">
      <c r="G1529" s="585"/>
    </row>
    <row r="1530" spans="7:7" x14ac:dyDescent="0.25">
      <c r="G1530" s="585"/>
    </row>
    <row r="1531" spans="7:7" x14ac:dyDescent="0.25">
      <c r="G1531" s="585"/>
    </row>
    <row r="1532" spans="7:7" x14ac:dyDescent="0.25">
      <c r="G1532" s="585"/>
    </row>
    <row r="1533" spans="7:7" x14ac:dyDescent="0.25">
      <c r="G1533" s="585"/>
    </row>
    <row r="1534" spans="7:7" x14ac:dyDescent="0.25">
      <c r="G1534" s="585"/>
    </row>
    <row r="1535" spans="7:7" x14ac:dyDescent="0.25">
      <c r="G1535" s="585"/>
    </row>
    <row r="1536" spans="7:7" x14ac:dyDescent="0.25">
      <c r="G1536" s="585"/>
    </row>
    <row r="1537" spans="7:7" x14ac:dyDescent="0.25">
      <c r="G1537" s="585"/>
    </row>
    <row r="1538" spans="7:7" x14ac:dyDescent="0.25">
      <c r="G1538" s="585"/>
    </row>
    <row r="1539" spans="7:7" x14ac:dyDescent="0.25">
      <c r="G1539" s="585"/>
    </row>
    <row r="1540" spans="7:7" x14ac:dyDescent="0.25">
      <c r="G1540" s="585"/>
    </row>
    <row r="1541" spans="7:7" x14ac:dyDescent="0.25">
      <c r="G1541" s="585"/>
    </row>
    <row r="1542" spans="7:7" x14ac:dyDescent="0.25">
      <c r="G1542" s="585"/>
    </row>
    <row r="1543" spans="7:7" x14ac:dyDescent="0.25">
      <c r="G1543" s="585"/>
    </row>
    <row r="1544" spans="7:7" x14ac:dyDescent="0.25">
      <c r="G1544" s="585"/>
    </row>
    <row r="1545" spans="7:7" x14ac:dyDescent="0.25">
      <c r="G1545" s="585"/>
    </row>
    <row r="1546" spans="7:7" x14ac:dyDescent="0.25">
      <c r="G1546" s="585"/>
    </row>
    <row r="1547" spans="7:7" x14ac:dyDescent="0.25">
      <c r="G1547" s="585"/>
    </row>
    <row r="1548" spans="7:7" x14ac:dyDescent="0.25">
      <c r="G1548" s="585"/>
    </row>
    <row r="1549" spans="7:7" x14ac:dyDescent="0.25">
      <c r="G1549" s="585"/>
    </row>
    <row r="1550" spans="7:7" x14ac:dyDescent="0.25">
      <c r="G1550" s="585"/>
    </row>
    <row r="1551" spans="7:7" x14ac:dyDescent="0.25">
      <c r="G1551" s="585"/>
    </row>
    <row r="1552" spans="7:7" x14ac:dyDescent="0.25">
      <c r="G1552" s="585"/>
    </row>
    <row r="1553" spans="7:7" x14ac:dyDescent="0.25">
      <c r="G1553" s="585"/>
    </row>
    <row r="1554" spans="7:7" x14ac:dyDescent="0.25">
      <c r="G1554" s="585"/>
    </row>
    <row r="1555" spans="7:7" x14ac:dyDescent="0.25">
      <c r="G1555" s="585"/>
    </row>
    <row r="1556" spans="7:7" x14ac:dyDescent="0.25">
      <c r="G1556" s="585"/>
    </row>
    <row r="1557" spans="7:7" x14ac:dyDescent="0.25">
      <c r="G1557" s="585"/>
    </row>
    <row r="1558" spans="7:7" x14ac:dyDescent="0.25">
      <c r="G1558" s="585"/>
    </row>
    <row r="1559" spans="7:7" x14ac:dyDescent="0.25">
      <c r="G1559" s="585"/>
    </row>
    <row r="1560" spans="7:7" x14ac:dyDescent="0.25">
      <c r="G1560" s="585"/>
    </row>
    <row r="1561" spans="7:7" x14ac:dyDescent="0.25">
      <c r="G1561" s="585"/>
    </row>
    <row r="1562" spans="7:7" x14ac:dyDescent="0.25">
      <c r="G1562" s="585"/>
    </row>
    <row r="1563" spans="7:7" x14ac:dyDescent="0.25">
      <c r="G1563" s="585"/>
    </row>
    <row r="1564" spans="7:7" x14ac:dyDescent="0.25">
      <c r="G1564" s="585"/>
    </row>
    <row r="1565" spans="7:7" x14ac:dyDescent="0.25">
      <c r="G1565" s="585"/>
    </row>
    <row r="1566" spans="7:7" x14ac:dyDescent="0.25">
      <c r="G1566" s="585"/>
    </row>
    <row r="1567" spans="7:7" x14ac:dyDescent="0.25">
      <c r="G1567" s="585"/>
    </row>
    <row r="1568" spans="7:7" x14ac:dyDescent="0.25">
      <c r="G1568" s="585"/>
    </row>
    <row r="1569" spans="7:7" x14ac:dyDescent="0.25">
      <c r="G1569" s="585"/>
    </row>
    <row r="1570" spans="7:7" x14ac:dyDescent="0.25">
      <c r="G1570" s="585"/>
    </row>
    <row r="1571" spans="7:7" x14ac:dyDescent="0.25">
      <c r="G1571" s="585"/>
    </row>
    <row r="1572" spans="7:7" x14ac:dyDescent="0.25">
      <c r="G1572" s="585"/>
    </row>
    <row r="1573" spans="7:7" x14ac:dyDescent="0.25">
      <c r="G1573" s="585"/>
    </row>
    <row r="1574" spans="7:7" x14ac:dyDescent="0.25">
      <c r="G1574" s="585"/>
    </row>
    <row r="1575" spans="7:7" x14ac:dyDescent="0.25">
      <c r="G1575" s="585"/>
    </row>
    <row r="1576" spans="7:7" x14ac:dyDescent="0.25">
      <c r="G1576" s="585"/>
    </row>
    <row r="1577" spans="7:7" x14ac:dyDescent="0.25">
      <c r="G1577" s="585"/>
    </row>
    <row r="1578" spans="7:7" x14ac:dyDescent="0.25">
      <c r="G1578" s="585"/>
    </row>
    <row r="1579" spans="7:7" x14ac:dyDescent="0.25">
      <c r="G1579" s="585"/>
    </row>
    <row r="1580" spans="7:7" x14ac:dyDescent="0.25">
      <c r="G1580" s="585"/>
    </row>
    <row r="1581" spans="7:7" x14ac:dyDescent="0.25">
      <c r="G1581" s="585"/>
    </row>
    <row r="1582" spans="7:7" x14ac:dyDescent="0.25">
      <c r="G1582" s="585"/>
    </row>
    <row r="1583" spans="7:7" x14ac:dyDescent="0.25">
      <c r="G1583" s="585"/>
    </row>
    <row r="1584" spans="7:7" x14ac:dyDescent="0.25">
      <c r="G1584" s="585"/>
    </row>
    <row r="1585" spans="7:7" x14ac:dyDescent="0.25">
      <c r="G1585" s="585"/>
    </row>
    <row r="1586" spans="7:7" x14ac:dyDescent="0.25">
      <c r="G1586" s="585"/>
    </row>
    <row r="1587" spans="7:7" x14ac:dyDescent="0.25">
      <c r="G1587" s="585"/>
    </row>
    <row r="1588" spans="7:7" x14ac:dyDescent="0.25">
      <c r="G1588" s="585"/>
    </row>
    <row r="1589" spans="7:7" x14ac:dyDescent="0.25">
      <c r="G1589" s="585"/>
    </row>
    <row r="1590" spans="7:7" x14ac:dyDescent="0.25">
      <c r="G1590" s="585"/>
    </row>
    <row r="1591" spans="7:7" x14ac:dyDescent="0.25">
      <c r="G1591" s="585"/>
    </row>
    <row r="1592" spans="7:7" x14ac:dyDescent="0.25">
      <c r="G1592" s="585"/>
    </row>
    <row r="1593" spans="7:7" x14ac:dyDescent="0.25">
      <c r="G1593" s="585"/>
    </row>
    <row r="1594" spans="7:7" x14ac:dyDescent="0.25">
      <c r="G1594" s="585"/>
    </row>
    <row r="3888" spans="1:14" s="29" customFormat="1" x14ac:dyDescent="0.25">
      <c r="A3888" s="56"/>
      <c r="B3888" s="56"/>
      <c r="C3888" s="56"/>
      <c r="D3888" s="56"/>
      <c r="E3888" s="57"/>
      <c r="F3888" s="57"/>
      <c r="G3888" s="57"/>
      <c r="H3888" s="24"/>
      <c r="I3888" s="24"/>
      <c r="J3888" s="27"/>
      <c r="K3888" s="28"/>
      <c r="L3888" s="28"/>
      <c r="M3888" s="25"/>
      <c r="N3888" s="25"/>
    </row>
    <row r="3889" spans="1:14" s="29" customFormat="1" x14ac:dyDescent="0.25">
      <c r="A3889" s="56"/>
      <c r="B3889" s="56"/>
      <c r="C3889" s="56"/>
      <c r="D3889" s="56"/>
      <c r="E3889" s="57"/>
      <c r="F3889" s="57"/>
      <c r="G3889" s="57"/>
      <c r="H3889" s="24"/>
      <c r="I3889" s="24"/>
      <c r="J3889" s="27"/>
      <c r="K3889" s="28"/>
      <c r="L3889" s="28"/>
      <c r="M3889" s="25"/>
      <c r="N3889" s="25"/>
    </row>
    <row r="3890" spans="1:14" s="29" customFormat="1" x14ac:dyDescent="0.25">
      <c r="A3890" s="56"/>
      <c r="B3890" s="56"/>
      <c r="C3890" s="56"/>
      <c r="D3890" s="56"/>
      <c r="E3890" s="57"/>
      <c r="F3890" s="57"/>
      <c r="G3890" s="57"/>
      <c r="H3890" s="24"/>
      <c r="I3890" s="24"/>
      <c r="J3890" s="27"/>
      <c r="K3890" s="28"/>
      <c r="L3890" s="28"/>
      <c r="M3890" s="25"/>
      <c r="N3890" s="25"/>
    </row>
    <row r="3891" spans="1:14" s="29" customFormat="1" x14ac:dyDescent="0.25">
      <c r="A3891" s="56"/>
      <c r="B3891" s="56"/>
      <c r="C3891" s="56"/>
      <c r="D3891" s="56"/>
      <c r="E3891" s="57"/>
      <c r="F3891" s="57"/>
      <c r="G3891" s="57"/>
      <c r="H3891" s="24"/>
      <c r="I3891" s="24"/>
      <c r="J3891" s="27"/>
      <c r="K3891" s="28"/>
      <c r="L3891" s="28"/>
      <c r="M3891" s="25"/>
      <c r="N3891" s="25"/>
    </row>
    <row r="3892" spans="1:14" s="29" customFormat="1" x14ac:dyDescent="0.25">
      <c r="A3892" s="56"/>
      <c r="B3892" s="56"/>
      <c r="C3892" s="56"/>
      <c r="D3892" s="56"/>
      <c r="E3892" s="57"/>
      <c r="F3892" s="57"/>
      <c r="G3892" s="57"/>
      <c r="H3892" s="24"/>
      <c r="I3892" s="24"/>
      <c r="J3892" s="27"/>
      <c r="K3892" s="28"/>
      <c r="L3892" s="28"/>
      <c r="M3892" s="25"/>
      <c r="N3892" s="25"/>
    </row>
    <row r="3893" spans="1:14" s="29" customFormat="1" x14ac:dyDescent="0.25">
      <c r="A3893" s="56"/>
      <c r="B3893" s="56"/>
      <c r="C3893" s="56"/>
      <c r="D3893" s="56"/>
      <c r="E3893" s="57"/>
      <c r="F3893" s="57"/>
      <c r="G3893" s="57"/>
      <c r="H3893" s="24"/>
      <c r="I3893" s="24"/>
      <c r="J3893" s="27"/>
      <c r="K3893" s="28"/>
      <c r="L3893" s="28"/>
      <c r="M3893" s="25"/>
      <c r="N3893" s="25"/>
    </row>
    <row r="3894" spans="1:14" s="29" customFormat="1" x14ac:dyDescent="0.25">
      <c r="A3894" s="56"/>
      <c r="B3894" s="56"/>
      <c r="C3894" s="56"/>
      <c r="D3894" s="56"/>
      <c r="E3894" s="57"/>
      <c r="F3894" s="57"/>
      <c r="G3894" s="57"/>
      <c r="H3894" s="24"/>
      <c r="I3894" s="24"/>
      <c r="J3894" s="27"/>
      <c r="K3894" s="28"/>
      <c r="L3894" s="28"/>
      <c r="M3894" s="25"/>
      <c r="N3894" s="25"/>
    </row>
    <row r="3895" spans="1:14" s="29" customFormat="1" x14ac:dyDescent="0.25">
      <c r="A3895" s="56"/>
      <c r="B3895" s="56"/>
      <c r="C3895" s="56"/>
      <c r="D3895" s="56"/>
      <c r="E3895" s="57"/>
      <c r="F3895" s="57"/>
      <c r="G3895" s="57"/>
      <c r="H3895" s="24"/>
      <c r="I3895" s="24"/>
      <c r="J3895" s="27"/>
      <c r="K3895" s="28"/>
      <c r="L3895" s="28"/>
      <c r="M3895" s="25"/>
      <c r="N3895" s="25"/>
    </row>
    <row r="3896" spans="1:14" s="29" customFormat="1" x14ac:dyDescent="0.25">
      <c r="A3896" s="56"/>
      <c r="B3896" s="56"/>
      <c r="C3896" s="56"/>
      <c r="D3896" s="56"/>
      <c r="E3896" s="57"/>
      <c r="F3896" s="57"/>
      <c r="G3896" s="57"/>
      <c r="H3896" s="24"/>
      <c r="I3896" s="24"/>
      <c r="J3896" s="27"/>
      <c r="K3896" s="28"/>
      <c r="L3896" s="28"/>
      <c r="M3896" s="25"/>
      <c r="N3896" s="25"/>
    </row>
    <row r="3897" spans="1:14" s="29" customFormat="1" x14ac:dyDescent="0.25">
      <c r="A3897" s="56"/>
      <c r="B3897" s="56"/>
      <c r="C3897" s="56"/>
      <c r="D3897" s="56"/>
      <c r="E3897" s="57"/>
      <c r="F3897" s="57"/>
      <c r="G3897" s="57"/>
      <c r="H3897" s="24"/>
      <c r="I3897" s="24"/>
      <c r="J3897" s="27"/>
      <c r="K3897" s="28"/>
      <c r="L3897" s="28"/>
      <c r="M3897" s="25"/>
      <c r="N3897" s="25"/>
    </row>
    <row r="3898" spans="1:14" s="29" customFormat="1" x14ac:dyDescent="0.25">
      <c r="A3898" s="56"/>
      <c r="B3898" s="56"/>
      <c r="C3898" s="56"/>
      <c r="D3898" s="56"/>
      <c r="E3898" s="57"/>
      <c r="F3898" s="57"/>
      <c r="G3898" s="57"/>
      <c r="H3898" s="24"/>
      <c r="I3898" s="24"/>
      <c r="J3898" s="27"/>
      <c r="K3898" s="28"/>
      <c r="L3898" s="28"/>
      <c r="M3898" s="25"/>
      <c r="N3898" s="25"/>
    </row>
    <row r="3899" spans="1:14" s="29" customFormat="1" x14ac:dyDescent="0.25">
      <c r="A3899" s="56"/>
      <c r="B3899" s="56"/>
      <c r="C3899" s="56"/>
      <c r="D3899" s="56"/>
      <c r="E3899" s="57"/>
      <c r="F3899" s="57"/>
      <c r="G3899" s="57"/>
      <c r="H3899" s="24"/>
      <c r="I3899" s="24"/>
      <c r="J3899" s="27"/>
      <c r="K3899" s="28"/>
      <c r="L3899" s="28"/>
      <c r="M3899" s="25"/>
      <c r="N3899" s="25"/>
    </row>
    <row r="3900" spans="1:14" s="29" customFormat="1" x14ac:dyDescent="0.25">
      <c r="A3900" s="56"/>
      <c r="B3900" s="56"/>
      <c r="C3900" s="56"/>
      <c r="D3900" s="56"/>
      <c r="E3900" s="57"/>
      <c r="F3900" s="57"/>
      <c r="G3900" s="57"/>
      <c r="H3900" s="24"/>
      <c r="I3900" s="24"/>
      <c r="J3900" s="27"/>
      <c r="K3900" s="28"/>
      <c r="L3900" s="28"/>
      <c r="M3900" s="25"/>
      <c r="N3900" s="25"/>
    </row>
    <row r="3901" spans="1:14" s="29" customFormat="1" x14ac:dyDescent="0.25">
      <c r="A3901" s="56"/>
      <c r="B3901" s="56"/>
      <c r="C3901" s="56"/>
      <c r="D3901" s="56"/>
      <c r="E3901" s="57"/>
      <c r="F3901" s="57"/>
      <c r="G3901" s="57"/>
      <c r="H3901" s="24"/>
      <c r="I3901" s="24"/>
      <c r="J3901" s="27"/>
      <c r="K3901" s="28"/>
      <c r="L3901" s="28"/>
      <c r="M3901" s="25"/>
      <c r="N3901" s="25"/>
    </row>
    <row r="3902" spans="1:14" s="29" customFormat="1" x14ac:dyDescent="0.25">
      <c r="A3902" s="56"/>
      <c r="B3902" s="56"/>
      <c r="C3902" s="56"/>
      <c r="D3902" s="56"/>
      <c r="E3902" s="57"/>
      <c r="F3902" s="57"/>
      <c r="G3902" s="57"/>
      <c r="H3902" s="24"/>
      <c r="I3902" s="24"/>
      <c r="J3902" s="27"/>
      <c r="K3902" s="28"/>
      <c r="L3902" s="28"/>
      <c r="M3902" s="25"/>
      <c r="N3902" s="25"/>
    </row>
    <row r="3903" spans="1:14" s="29" customFormat="1" x14ac:dyDescent="0.25">
      <c r="A3903" s="56"/>
      <c r="B3903" s="56"/>
      <c r="C3903" s="56"/>
      <c r="D3903" s="56"/>
      <c r="E3903" s="57"/>
      <c r="F3903" s="57"/>
      <c r="G3903" s="57"/>
      <c r="H3903" s="24"/>
      <c r="I3903" s="24"/>
      <c r="J3903" s="27"/>
      <c r="K3903" s="28"/>
      <c r="L3903" s="28"/>
      <c r="M3903" s="25"/>
      <c r="N3903" s="25"/>
    </row>
    <row r="3904" spans="1:14" s="29" customFormat="1" x14ac:dyDescent="0.25">
      <c r="A3904" s="56"/>
      <c r="B3904" s="56"/>
      <c r="C3904" s="56"/>
      <c r="D3904" s="56"/>
      <c r="E3904" s="57"/>
      <c r="F3904" s="57"/>
      <c r="G3904" s="57"/>
      <c r="H3904" s="24"/>
      <c r="I3904" s="24"/>
      <c r="J3904" s="27"/>
      <c r="K3904" s="28"/>
      <c r="L3904" s="28"/>
      <c r="M3904" s="25"/>
      <c r="N3904" s="25"/>
    </row>
    <row r="3905" spans="1:14" s="29" customFormat="1" x14ac:dyDescent="0.25">
      <c r="A3905" s="56"/>
      <c r="B3905" s="56"/>
      <c r="C3905" s="56"/>
      <c r="D3905" s="56"/>
      <c r="E3905" s="57"/>
      <c r="F3905" s="57"/>
      <c r="G3905" s="57"/>
      <c r="H3905" s="24"/>
      <c r="I3905" s="24"/>
      <c r="J3905" s="27"/>
      <c r="K3905" s="28"/>
      <c r="L3905" s="28"/>
      <c r="M3905" s="25"/>
      <c r="N3905" s="25"/>
    </row>
    <row r="3906" spans="1:14" s="29" customFormat="1" x14ac:dyDescent="0.25">
      <c r="A3906" s="56"/>
      <c r="B3906" s="56"/>
      <c r="C3906" s="56"/>
      <c r="D3906" s="56"/>
      <c r="E3906" s="57"/>
      <c r="F3906" s="57"/>
      <c r="G3906" s="57"/>
      <c r="H3906" s="24"/>
      <c r="I3906" s="24"/>
      <c r="J3906" s="27"/>
      <c r="K3906" s="28"/>
      <c r="L3906" s="28"/>
      <c r="M3906" s="25"/>
      <c r="N3906" s="25"/>
    </row>
    <row r="3907" spans="1:14" s="29" customFormat="1" x14ac:dyDescent="0.25">
      <c r="A3907" s="56"/>
      <c r="B3907" s="56"/>
      <c r="C3907" s="56"/>
      <c r="D3907" s="56"/>
      <c r="E3907" s="57"/>
      <c r="F3907" s="57"/>
      <c r="G3907" s="57"/>
      <c r="H3907" s="24"/>
      <c r="I3907" s="24"/>
      <c r="J3907" s="27"/>
      <c r="K3907" s="28"/>
      <c r="L3907" s="28"/>
      <c r="M3907" s="25"/>
      <c r="N3907" s="25"/>
    </row>
    <row r="3908" spans="1:14" s="29" customFormat="1" x14ac:dyDescent="0.25">
      <c r="A3908" s="56"/>
      <c r="B3908" s="56"/>
      <c r="C3908" s="56"/>
      <c r="D3908" s="56"/>
      <c r="E3908" s="57"/>
      <c r="F3908" s="57"/>
      <c r="G3908" s="57"/>
      <c r="H3908" s="24"/>
      <c r="I3908" s="24"/>
      <c r="J3908" s="27"/>
      <c r="K3908" s="28"/>
      <c r="L3908" s="28"/>
      <c r="M3908" s="25"/>
      <c r="N3908" s="25"/>
    </row>
    <row r="3909" spans="1:14" s="29" customFormat="1" x14ac:dyDescent="0.25">
      <c r="A3909" s="56"/>
      <c r="B3909" s="56"/>
      <c r="C3909" s="56"/>
      <c r="D3909" s="56"/>
      <c r="E3909" s="57"/>
      <c r="F3909" s="57"/>
      <c r="G3909" s="57"/>
      <c r="H3909" s="24"/>
      <c r="I3909" s="24"/>
      <c r="J3909" s="27"/>
      <c r="K3909" s="28"/>
      <c r="L3909" s="28"/>
      <c r="M3909" s="25"/>
      <c r="N3909" s="25"/>
    </row>
    <row r="3910" spans="1:14" s="29" customFormat="1" x14ac:dyDescent="0.25">
      <c r="A3910" s="56"/>
      <c r="B3910" s="56"/>
      <c r="C3910" s="56"/>
      <c r="D3910" s="56"/>
      <c r="E3910" s="57"/>
      <c r="F3910" s="57"/>
      <c r="G3910" s="57"/>
      <c r="H3910" s="24"/>
      <c r="I3910" s="24"/>
      <c r="J3910" s="27"/>
      <c r="K3910" s="28"/>
      <c r="L3910" s="28"/>
      <c r="M3910" s="25"/>
      <c r="N3910" s="25"/>
    </row>
    <row r="3911" spans="1:14" s="29" customFormat="1" x14ac:dyDescent="0.25">
      <c r="A3911" s="56"/>
      <c r="B3911" s="56"/>
      <c r="C3911" s="56"/>
      <c r="D3911" s="56"/>
      <c r="E3911" s="57"/>
      <c r="F3911" s="57"/>
      <c r="G3911" s="57"/>
      <c r="H3911" s="24"/>
      <c r="I3911" s="24"/>
      <c r="J3911" s="27"/>
      <c r="K3911" s="28"/>
      <c r="L3911" s="28"/>
      <c r="M3911" s="25"/>
      <c r="N3911" s="25"/>
    </row>
    <row r="3912" spans="1:14" s="29" customFormat="1" x14ac:dyDescent="0.25">
      <c r="A3912" s="56"/>
      <c r="B3912" s="56"/>
      <c r="C3912" s="56"/>
      <c r="D3912" s="56"/>
      <c r="E3912" s="57"/>
      <c r="F3912" s="57"/>
      <c r="G3912" s="57"/>
      <c r="H3912" s="24"/>
      <c r="I3912" s="24"/>
      <c r="J3912" s="27"/>
      <c r="K3912" s="28"/>
      <c r="L3912" s="28"/>
      <c r="M3912" s="25"/>
      <c r="N3912" s="25"/>
    </row>
    <row r="4359" spans="1:14" s="50" customFormat="1" x14ac:dyDescent="0.25">
      <c r="A4359" s="58"/>
      <c r="B4359" s="58"/>
      <c r="C4359" s="58"/>
      <c r="D4359" s="58"/>
      <c r="E4359" s="59"/>
      <c r="F4359" s="59"/>
      <c r="G4359" s="59"/>
      <c r="H4359" s="45"/>
      <c r="I4359" s="45"/>
      <c r="J4359" s="48"/>
      <c r="K4359" s="49"/>
      <c r="L4359" s="49"/>
      <c r="M4359" s="46"/>
      <c r="N4359" s="46"/>
    </row>
    <row r="4375" spans="1:14" s="29" customFormat="1" x14ac:dyDescent="0.25">
      <c r="A4375" s="56"/>
      <c r="B4375" s="56"/>
      <c r="C4375" s="56"/>
      <c r="D4375" s="56"/>
      <c r="E4375" s="57"/>
      <c r="F4375" s="57"/>
      <c r="G4375" s="57"/>
      <c r="H4375" s="24"/>
      <c r="I4375" s="24"/>
      <c r="J4375" s="27"/>
      <c r="K4375" s="28"/>
      <c r="L4375" s="28"/>
      <c r="M4375" s="25"/>
      <c r="N4375" s="25"/>
    </row>
    <row r="4376" spans="1:14" s="43" customFormat="1" x14ac:dyDescent="0.25">
      <c r="A4376" s="60"/>
      <c r="B4376" s="60"/>
      <c r="C4376" s="60"/>
      <c r="D4376" s="60"/>
      <c r="E4376" s="61"/>
      <c r="F4376" s="61"/>
      <c r="G4376" s="61"/>
      <c r="H4376" s="39"/>
      <c r="I4376" s="39"/>
      <c r="J4376" s="42"/>
      <c r="K4376" s="36"/>
      <c r="L4376" s="36"/>
      <c r="M4376" s="40"/>
      <c r="N4376" s="40"/>
    </row>
    <row r="4385" spans="12:12" x14ac:dyDescent="0.25">
      <c r="L4385" s="38"/>
    </row>
    <row r="4386" spans="12:12" x14ac:dyDescent="0.25">
      <c r="L4386" s="38"/>
    </row>
    <row r="4387" spans="12:12" x14ac:dyDescent="0.25">
      <c r="L4387" s="38"/>
    </row>
    <row r="4388" spans="12:12" x14ac:dyDescent="0.25">
      <c r="L4388" s="38"/>
    </row>
    <row r="4457" spans="12:12" x14ac:dyDescent="0.25">
      <c r="L4457" s="37"/>
    </row>
    <row r="4458" spans="12:12" x14ac:dyDescent="0.25">
      <c r="L4458" s="37"/>
    </row>
    <row r="4459" spans="12:12" x14ac:dyDescent="0.25">
      <c r="L4459" s="37"/>
    </row>
    <row r="4460" spans="12:12" x14ac:dyDescent="0.25">
      <c r="L4460" s="37"/>
    </row>
    <row r="4473" spans="12:12" x14ac:dyDescent="0.25">
      <c r="L4473" s="32"/>
    </row>
    <row r="4474" spans="12:12" x14ac:dyDescent="0.25">
      <c r="L4474" s="32"/>
    </row>
    <row r="4475" spans="12:12" x14ac:dyDescent="0.25">
      <c r="L4475" s="32"/>
    </row>
    <row r="4476" spans="12:12" x14ac:dyDescent="0.25">
      <c r="L4476" s="32"/>
    </row>
    <row r="4481" spans="12:12" x14ac:dyDescent="0.25">
      <c r="L4481" s="36"/>
    </row>
    <row r="4482" spans="12:12" x14ac:dyDescent="0.25">
      <c r="L4482" s="36"/>
    </row>
    <row r="4483" spans="12:12" x14ac:dyDescent="0.25">
      <c r="L4483" s="36"/>
    </row>
    <row r="4484" spans="12:12" x14ac:dyDescent="0.25">
      <c r="L4484" s="36"/>
    </row>
    <row r="4485" spans="12:12" x14ac:dyDescent="0.25">
      <c r="L4485" s="35"/>
    </row>
    <row r="4486" spans="12:12" x14ac:dyDescent="0.25">
      <c r="L4486" s="35"/>
    </row>
    <row r="4487" spans="12:12" x14ac:dyDescent="0.25">
      <c r="L4487" s="35"/>
    </row>
    <row r="4488" spans="12:12" x14ac:dyDescent="0.25">
      <c r="L4488" s="35"/>
    </row>
    <row r="4531" spans="12:12" x14ac:dyDescent="0.25">
      <c r="L4531" s="32"/>
    </row>
    <row r="4532" spans="12:12" x14ac:dyDescent="0.25">
      <c r="L4532" s="32"/>
    </row>
    <row r="4533" spans="12:12" x14ac:dyDescent="0.25">
      <c r="L4533" s="32"/>
    </row>
    <row r="4534" spans="12:12" x14ac:dyDescent="0.25">
      <c r="L4534" s="32"/>
    </row>
  </sheetData>
  <dataConsolidate/>
  <mergeCells count="1">
    <mergeCell ref="Q5:R5"/>
  </mergeCells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4379"/>
  <sheetViews>
    <sheetView tabSelected="1" workbookViewId="0"/>
  </sheetViews>
  <sheetFormatPr defaultColWidth="12.6640625" defaultRowHeight="13.2" x14ac:dyDescent="0.25"/>
  <cols>
    <col min="1" max="1" width="20.6640625" style="56" customWidth="1"/>
    <col min="2" max="2" width="8.109375" style="56" customWidth="1"/>
    <col min="3" max="3" width="4.88671875" style="56" customWidth="1"/>
    <col min="4" max="4" width="17.6640625" style="56" customWidth="1"/>
    <col min="5" max="7" width="12.6640625" style="57" customWidth="1"/>
    <col min="8" max="9" width="12.6640625" style="24" customWidth="1"/>
    <col min="10" max="10" width="11.5546875" style="27" customWidth="1"/>
    <col min="11" max="11" width="8.33203125" style="28" hidden="1" customWidth="1"/>
    <col min="12" max="12" width="14.6640625" style="28" hidden="1" customWidth="1"/>
    <col min="13" max="13" width="14.6640625" style="25" hidden="1" customWidth="1"/>
    <col min="14" max="14" width="12.6640625" style="25" customWidth="1"/>
    <col min="15" max="23" width="12.6640625" style="29" customWidth="1"/>
    <col min="24" max="24" width="15.6640625" style="29" bestFit="1" customWidth="1"/>
    <col min="25" max="25" width="14.33203125" style="6" bestFit="1" customWidth="1"/>
    <col min="26" max="16384" width="12.6640625" style="6"/>
  </cols>
  <sheetData>
    <row r="1" spans="1:24" ht="17.399999999999999" x14ac:dyDescent="0.3">
      <c r="A1" s="108" t="s">
        <v>103</v>
      </c>
      <c r="B1" s="53"/>
      <c r="C1" s="53"/>
      <c r="D1" s="53"/>
      <c r="E1" s="54"/>
      <c r="F1" s="54"/>
      <c r="G1" s="54"/>
      <c r="H1" s="1"/>
      <c r="I1" s="1"/>
      <c r="J1" s="4"/>
      <c r="K1" s="5"/>
      <c r="L1" s="5"/>
      <c r="M1" s="2"/>
      <c r="N1" s="2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25">
      <c r="A2" s="53"/>
      <c r="B2" s="53"/>
      <c r="C2" s="53"/>
      <c r="D2" s="53"/>
      <c r="E2" s="54"/>
      <c r="F2" s="54"/>
      <c r="G2" s="54"/>
      <c r="H2" s="1"/>
      <c r="I2" s="1"/>
      <c r="J2" s="4"/>
      <c r="K2" s="5"/>
      <c r="L2" s="5"/>
      <c r="M2" s="2"/>
      <c r="N2" s="2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7.399999999999999" x14ac:dyDescent="0.3">
      <c r="A3" s="587">
        <f ca="1">TODAY()</f>
        <v>37287</v>
      </c>
      <c r="B3" s="53"/>
      <c r="C3" s="53"/>
      <c r="D3" s="53"/>
      <c r="E3" s="54"/>
      <c r="F3" s="54"/>
      <c r="G3" s="54"/>
      <c r="H3" s="1"/>
      <c r="I3" s="1"/>
      <c r="J3" s="4"/>
      <c r="K3" s="5"/>
      <c r="L3" s="5"/>
      <c r="M3" s="2"/>
      <c r="N3" s="2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53"/>
      <c r="B4" s="53"/>
      <c r="C4" s="53"/>
      <c r="D4" s="53"/>
      <c r="E4" s="54"/>
      <c r="F4" s="54"/>
      <c r="G4" s="54"/>
      <c r="H4" s="1"/>
      <c r="I4" s="1"/>
      <c r="J4" s="4"/>
      <c r="K4" s="5"/>
      <c r="L4" s="5"/>
      <c r="M4" s="2"/>
      <c r="N4" s="2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53"/>
      <c r="B5" s="53"/>
      <c r="C5" s="53"/>
      <c r="D5" s="53"/>
      <c r="E5" s="54"/>
      <c r="F5" s="54"/>
      <c r="G5" s="54"/>
      <c r="H5" s="1"/>
      <c r="I5" s="1"/>
      <c r="J5" s="103"/>
      <c r="K5" s="104"/>
      <c r="L5" s="104"/>
      <c r="M5" s="105"/>
      <c r="N5" s="106" t="s">
        <v>95</v>
      </c>
      <c r="O5" s="581"/>
      <c r="P5" s="109"/>
      <c r="Q5" s="620" t="s">
        <v>195</v>
      </c>
      <c r="R5" s="620"/>
      <c r="S5" s="106"/>
      <c r="T5" s="107"/>
      <c r="U5" s="6"/>
      <c r="V5" s="6"/>
      <c r="W5" s="6"/>
      <c r="X5" s="6"/>
    </row>
    <row r="6" spans="1:24" x14ac:dyDescent="0.25">
      <c r="A6" s="9"/>
      <c r="B6" s="9"/>
      <c r="C6" s="9" t="s">
        <v>0</v>
      </c>
      <c r="D6" s="9"/>
      <c r="E6" s="63" t="s">
        <v>57</v>
      </c>
      <c r="F6" s="63" t="s">
        <v>58</v>
      </c>
      <c r="G6" s="63"/>
      <c r="H6" s="63" t="s">
        <v>9</v>
      </c>
      <c r="I6" s="63" t="s">
        <v>9</v>
      </c>
      <c r="J6" s="101" t="s">
        <v>60</v>
      </c>
      <c r="K6" s="102"/>
      <c r="L6" s="102" t="s">
        <v>6</v>
      </c>
      <c r="M6" s="7"/>
      <c r="N6" s="101" t="s">
        <v>60</v>
      </c>
      <c r="O6" s="101" t="s">
        <v>93</v>
      </c>
      <c r="P6" s="101" t="s">
        <v>60</v>
      </c>
      <c r="Q6" s="101" t="s">
        <v>60</v>
      </c>
      <c r="R6" s="101" t="s">
        <v>93</v>
      </c>
      <c r="S6" s="101" t="s">
        <v>67</v>
      </c>
      <c r="T6" s="101" t="s">
        <v>102</v>
      </c>
      <c r="U6" s="13" t="s">
        <v>96</v>
      </c>
      <c r="V6" s="13" t="s">
        <v>98</v>
      </c>
      <c r="W6" s="13" t="s">
        <v>99</v>
      </c>
      <c r="X6" s="13" t="s">
        <v>101</v>
      </c>
    </row>
    <row r="7" spans="1:24" ht="12.75" customHeight="1" x14ac:dyDescent="0.25">
      <c r="A7" s="15" t="s">
        <v>4</v>
      </c>
      <c r="B7" s="15" t="s">
        <v>2</v>
      </c>
      <c r="C7" s="15" t="s">
        <v>1</v>
      </c>
      <c r="D7" s="15" t="s">
        <v>3</v>
      </c>
      <c r="E7" s="62" t="s">
        <v>5</v>
      </c>
      <c r="F7" s="62" t="s">
        <v>5</v>
      </c>
      <c r="G7" s="62"/>
      <c r="H7" s="62" t="s">
        <v>59</v>
      </c>
      <c r="I7" s="62" t="s">
        <v>199</v>
      </c>
      <c r="J7" s="19" t="s">
        <v>61</v>
      </c>
      <c r="K7" s="20" t="s">
        <v>13</v>
      </c>
      <c r="L7" s="20" t="s">
        <v>14</v>
      </c>
      <c r="M7" s="7" t="s">
        <v>56</v>
      </c>
      <c r="N7" s="19" t="s">
        <v>92</v>
      </c>
      <c r="O7" s="19" t="s">
        <v>92</v>
      </c>
      <c r="P7" s="19" t="s">
        <v>61</v>
      </c>
      <c r="Q7" s="19" t="s">
        <v>92</v>
      </c>
      <c r="R7" s="19" t="s">
        <v>92</v>
      </c>
      <c r="S7" s="19" t="s">
        <v>196</v>
      </c>
      <c r="T7" s="19" t="s">
        <v>94</v>
      </c>
      <c r="U7" s="19" t="s">
        <v>97</v>
      </c>
      <c r="V7" s="19" t="s">
        <v>12</v>
      </c>
      <c r="W7" s="19" t="s">
        <v>100</v>
      </c>
      <c r="X7" s="19" t="s">
        <v>200</v>
      </c>
    </row>
    <row r="8" spans="1:24" x14ac:dyDescent="0.25">
      <c r="A8" s="97" t="s">
        <v>15</v>
      </c>
      <c r="B8" s="97" t="s">
        <v>25</v>
      </c>
      <c r="C8" s="97" t="s">
        <v>17</v>
      </c>
      <c r="D8" s="97" t="s">
        <v>26</v>
      </c>
      <c r="E8" s="57">
        <v>37257</v>
      </c>
      <c r="F8" s="57">
        <v>37287</v>
      </c>
      <c r="G8" s="611">
        <f t="shared" ref="G8:G19" si="0">F8-E8+1</f>
        <v>31</v>
      </c>
      <c r="H8" s="98">
        <v>-5275</v>
      </c>
      <c r="I8" s="98">
        <f t="shared" ref="I8:I19" si="1">H8/1.055056</f>
        <v>-4999.7346112433843</v>
      </c>
      <c r="J8" s="99" t="s">
        <v>104</v>
      </c>
      <c r="K8" s="28">
        <v>0</v>
      </c>
      <c r="L8" s="28">
        <v>42223.4257</v>
      </c>
      <c r="M8" s="25">
        <v>1467371</v>
      </c>
      <c r="N8" s="99">
        <v>4.0350000000000001</v>
      </c>
      <c r="O8" s="99" t="s">
        <v>104</v>
      </c>
      <c r="P8" s="99" t="s">
        <v>104</v>
      </c>
      <c r="Q8" s="612">
        <f>VLOOKUP($E8,MIDS!$A$2:$H$17,MIDS!$B$1)</f>
        <v>2.4159999999999999</v>
      </c>
      <c r="R8" s="99" t="s">
        <v>104</v>
      </c>
      <c r="S8" s="99" t="s">
        <v>104</v>
      </c>
      <c r="T8" s="612">
        <f>VLOOKUP($E8,MIDS!$A$2:$I$17,MIDS!$I$1)</f>
        <v>1.57315992650169</v>
      </c>
      <c r="U8" s="613">
        <f>VLOOKUP($E8,MIDS!$A$2:$K$17,MIDS!$K$1)+0.01</f>
        <v>3.1780849295643301E-2</v>
      </c>
      <c r="V8" s="614">
        <f t="shared" ref="V8:V19" ca="1" si="2">(1+$U8/2)^(-($W8-$A$3)/(365.25/2))</f>
        <v>0.99956845745109812</v>
      </c>
      <c r="W8" s="57">
        <v>37292</v>
      </c>
      <c r="X8" s="615">
        <f t="shared" ref="X8:X19" ca="1" si="3">($Q8-$N8)*$G8*$I8*$T8*$V8</f>
        <v>394585.31003542803</v>
      </c>
    </row>
    <row r="9" spans="1:24" x14ac:dyDescent="0.25">
      <c r="A9" s="97"/>
      <c r="B9" s="97"/>
      <c r="C9" s="97"/>
      <c r="D9" s="97"/>
      <c r="E9" s="57">
        <v>37288</v>
      </c>
      <c r="F9" s="57">
        <v>37315</v>
      </c>
      <c r="G9" s="611">
        <f t="shared" si="0"/>
        <v>28</v>
      </c>
      <c r="H9" s="98">
        <v>-5275</v>
      </c>
      <c r="I9" s="98">
        <f t="shared" si="1"/>
        <v>-4999.7346112433843</v>
      </c>
      <c r="J9" s="99" t="s">
        <v>104</v>
      </c>
      <c r="N9" s="99">
        <v>4.0350000000000001</v>
      </c>
      <c r="O9" s="99" t="s">
        <v>104</v>
      </c>
      <c r="P9" s="99" t="s">
        <v>104</v>
      </c>
      <c r="Q9" s="612">
        <f>VLOOKUP($E9,MIDS!$A$2:$H$17,MIDS!$B$1)</f>
        <v>2.4060000000000001</v>
      </c>
      <c r="R9" s="99" t="s">
        <v>104</v>
      </c>
      <c r="S9" s="99" t="s">
        <v>104</v>
      </c>
      <c r="T9" s="612">
        <f>VLOOKUP($E9,MIDS!$A$2:$I$17,MIDS!$I$1)</f>
        <v>1.5733139716873599</v>
      </c>
      <c r="U9" s="613">
        <f>VLOOKUP($E9,MIDS!$A$2:$K$17,MIDS!$K$1)+0.01</f>
        <v>3.1145658071011703E-2</v>
      </c>
      <c r="V9" s="614">
        <f t="shared" ca="1" si="2"/>
        <v>0.99721159937786863</v>
      </c>
      <c r="W9" s="57">
        <v>37320</v>
      </c>
      <c r="X9" s="615">
        <f t="shared" ca="1" si="3"/>
        <v>357790.48667682323</v>
      </c>
    </row>
    <row r="10" spans="1:24" x14ac:dyDescent="0.25">
      <c r="A10" s="97"/>
      <c r="B10" s="97"/>
      <c r="C10" s="97"/>
      <c r="D10" s="97"/>
      <c r="E10" s="57">
        <v>37316</v>
      </c>
      <c r="F10" s="57">
        <v>37346</v>
      </c>
      <c r="G10" s="611">
        <f t="shared" si="0"/>
        <v>31</v>
      </c>
      <c r="H10" s="98">
        <v>-5275</v>
      </c>
      <c r="I10" s="98">
        <f t="shared" si="1"/>
        <v>-4999.7346112433843</v>
      </c>
      <c r="J10" s="99" t="s">
        <v>104</v>
      </c>
      <c r="N10" s="99">
        <v>4.0350000000000001</v>
      </c>
      <c r="O10" s="99" t="s">
        <v>104</v>
      </c>
      <c r="P10" s="99" t="s">
        <v>104</v>
      </c>
      <c r="Q10" s="612">
        <f>VLOOKUP($E10,MIDS!$A$2:$H$17,MIDS!$B$1)</f>
        <v>2.3689999999999998</v>
      </c>
      <c r="R10" s="99" t="s">
        <v>104</v>
      </c>
      <c r="S10" s="99" t="s">
        <v>104</v>
      </c>
      <c r="T10" s="612">
        <f>VLOOKUP($E10,MIDS!$A$2:$I$17,MIDS!$I$1)</f>
        <v>1.5733198233053598</v>
      </c>
      <c r="U10" s="613">
        <f>VLOOKUP($E10,MIDS!$A$2:$K$17,MIDS!$K$1)+0.01</f>
        <v>3.0775993905451299E-2</v>
      </c>
      <c r="V10" s="614">
        <f t="shared" ca="1" si="2"/>
        <v>0.99466271931493511</v>
      </c>
      <c r="W10" s="57">
        <v>37351</v>
      </c>
      <c r="X10" s="615">
        <f t="shared" ca="1" si="3"/>
        <v>404088.50698486884</v>
      </c>
    </row>
    <row r="11" spans="1:24" x14ac:dyDescent="0.25">
      <c r="A11" s="97"/>
      <c r="B11" s="97"/>
      <c r="C11" s="97"/>
      <c r="D11" s="97"/>
      <c r="E11" s="57">
        <v>37347</v>
      </c>
      <c r="F11" s="57">
        <v>37376</v>
      </c>
      <c r="G11" s="611">
        <f t="shared" si="0"/>
        <v>30</v>
      </c>
      <c r="H11" s="98">
        <v>-5275</v>
      </c>
      <c r="I11" s="98">
        <f t="shared" si="1"/>
        <v>-4999.7346112433843</v>
      </c>
      <c r="J11" s="99" t="s">
        <v>104</v>
      </c>
      <c r="N11" s="99">
        <v>4.0350000000000001</v>
      </c>
      <c r="O11" s="99" t="s">
        <v>104</v>
      </c>
      <c r="P11" s="99" t="s">
        <v>104</v>
      </c>
      <c r="Q11" s="612">
        <f>VLOOKUP($E11,MIDS!$A$2:$H$17,MIDS!$B$1)</f>
        <v>2.3190000000000004</v>
      </c>
      <c r="R11" s="99" t="s">
        <v>104</v>
      </c>
      <c r="S11" s="99" t="s">
        <v>104</v>
      </c>
      <c r="T11" s="612">
        <f>VLOOKUP($E11,MIDS!$A$2:$I$17,MIDS!$I$1)</f>
        <v>1.5737483872699398</v>
      </c>
      <c r="U11" s="613">
        <f>VLOOKUP($E11,MIDS!$A$2:$K$17,MIDS!$K$1)+0.01</f>
        <v>3.0033459902157403E-2</v>
      </c>
      <c r="V11" s="614">
        <f t="shared" ca="1" si="2"/>
        <v>0.99235746369686906</v>
      </c>
      <c r="W11" s="57">
        <v>37381</v>
      </c>
      <c r="X11" s="615">
        <f t="shared" ca="1" si="3"/>
        <v>401965.63804723817</v>
      </c>
    </row>
    <row r="12" spans="1:24" x14ac:dyDescent="0.25">
      <c r="A12" s="97"/>
      <c r="B12" s="97"/>
      <c r="C12" s="97"/>
      <c r="D12" s="97"/>
      <c r="E12" s="57">
        <v>37377</v>
      </c>
      <c r="F12" s="57">
        <v>37407</v>
      </c>
      <c r="G12" s="611">
        <f t="shared" si="0"/>
        <v>31</v>
      </c>
      <c r="H12" s="98">
        <v>-5275</v>
      </c>
      <c r="I12" s="98">
        <f t="shared" si="1"/>
        <v>-4999.7346112433843</v>
      </c>
      <c r="J12" s="99" t="s">
        <v>104</v>
      </c>
      <c r="N12" s="99">
        <v>4.0350000000000001</v>
      </c>
      <c r="O12" s="99" t="s">
        <v>104</v>
      </c>
      <c r="P12" s="99" t="s">
        <v>104</v>
      </c>
      <c r="Q12" s="612">
        <f>VLOOKUP($E12,MIDS!$A$2:$H$17,MIDS!$B$1)</f>
        <v>2.359</v>
      </c>
      <c r="R12" s="99" t="s">
        <v>104</v>
      </c>
      <c r="S12" s="99" t="s">
        <v>104</v>
      </c>
      <c r="T12" s="612">
        <f>VLOOKUP($E12,MIDS!$A$2:$I$17,MIDS!$I$1)</f>
        <v>1.57374485020966</v>
      </c>
      <c r="U12" s="613">
        <f>VLOOKUP($E12,MIDS!$A$2:$K$17,MIDS!$K$1)+0.01</f>
        <v>3.01562427304349E-2</v>
      </c>
      <c r="V12" s="614">
        <f t="shared" ca="1" si="2"/>
        <v>0.98980890595030224</v>
      </c>
      <c r="W12" s="57">
        <v>37412</v>
      </c>
      <c r="X12" s="615">
        <f t="shared" ca="1" si="3"/>
        <v>404639.55982702877</v>
      </c>
    </row>
    <row r="13" spans="1:24" x14ac:dyDescent="0.25">
      <c r="A13" s="97"/>
      <c r="B13" s="97"/>
      <c r="C13" s="97"/>
      <c r="D13" s="97"/>
      <c r="E13" s="57">
        <v>37408</v>
      </c>
      <c r="F13" s="57">
        <v>37437</v>
      </c>
      <c r="G13" s="611">
        <f t="shared" si="0"/>
        <v>30</v>
      </c>
      <c r="H13" s="98">
        <v>-5275</v>
      </c>
      <c r="I13" s="98">
        <f t="shared" si="1"/>
        <v>-4999.7346112433843</v>
      </c>
      <c r="J13" s="99" t="s">
        <v>104</v>
      </c>
      <c r="N13" s="99">
        <v>4.0350000000000001</v>
      </c>
      <c r="O13" s="99" t="s">
        <v>104</v>
      </c>
      <c r="P13" s="99" t="s">
        <v>104</v>
      </c>
      <c r="Q13" s="612">
        <f>VLOOKUP($E13,MIDS!$A$2:$H$17,MIDS!$B$1)</f>
        <v>2.4090000000000003</v>
      </c>
      <c r="R13" s="99" t="s">
        <v>104</v>
      </c>
      <c r="S13" s="99" t="s">
        <v>104</v>
      </c>
      <c r="T13" s="612">
        <f>VLOOKUP($E13,MIDS!$A$2:$I$17,MIDS!$I$1)</f>
        <v>1.57366339164029</v>
      </c>
      <c r="U13" s="613">
        <f>VLOOKUP($E13,MIDS!$A$2:$K$17,MIDS!$K$1)+0.01</f>
        <v>3.0283118325021403E-2</v>
      </c>
      <c r="V13" s="614">
        <f t="shared" ca="1" si="2"/>
        <v>0.98732616805463969</v>
      </c>
      <c r="W13" s="57">
        <v>37442</v>
      </c>
      <c r="X13" s="615">
        <f t="shared" ca="1" si="3"/>
        <v>378931.96146271389</v>
      </c>
    </row>
    <row r="14" spans="1:24" x14ac:dyDescent="0.25">
      <c r="A14" s="97"/>
      <c r="B14" s="97"/>
      <c r="C14" s="97"/>
      <c r="D14" s="97"/>
      <c r="E14" s="57">
        <v>37438</v>
      </c>
      <c r="F14" s="57">
        <v>37468</v>
      </c>
      <c r="G14" s="611">
        <f t="shared" si="0"/>
        <v>31</v>
      </c>
      <c r="H14" s="98">
        <v>-5275</v>
      </c>
      <c r="I14" s="98">
        <f t="shared" si="1"/>
        <v>-4999.7346112433843</v>
      </c>
      <c r="J14" s="99" t="s">
        <v>104</v>
      </c>
      <c r="N14" s="99">
        <v>4.0350000000000001</v>
      </c>
      <c r="O14" s="99" t="s">
        <v>104</v>
      </c>
      <c r="P14" s="99" t="s">
        <v>104</v>
      </c>
      <c r="Q14" s="612">
        <f>VLOOKUP($E14,MIDS!$A$2:$H$17,MIDS!$B$1)</f>
        <v>2.4440000000000004</v>
      </c>
      <c r="R14" s="99" t="s">
        <v>104</v>
      </c>
      <c r="S14" s="99" t="s">
        <v>104</v>
      </c>
      <c r="T14" s="612">
        <f>VLOOKUP($E14,MIDS!$A$2:$I$17,MIDS!$I$1)</f>
        <v>1.57357722200993</v>
      </c>
      <c r="U14" s="613">
        <f>VLOOKUP($E14,MIDS!$A$2:$K$17,MIDS!$K$1)+0.01</f>
        <v>3.0560063885966E-2</v>
      </c>
      <c r="V14" s="614">
        <f t="shared" ca="1" si="2"/>
        <v>0.9846739431196303</v>
      </c>
      <c r="W14" s="57">
        <v>37473</v>
      </c>
      <c r="X14" s="615">
        <f t="shared" ca="1" si="3"/>
        <v>382084.42238473927</v>
      </c>
    </row>
    <row r="15" spans="1:24" x14ac:dyDescent="0.25">
      <c r="A15" s="97"/>
      <c r="B15" s="97"/>
      <c r="C15" s="97"/>
      <c r="D15" s="97"/>
      <c r="E15" s="57">
        <v>37469</v>
      </c>
      <c r="F15" s="57">
        <v>37499</v>
      </c>
      <c r="G15" s="611">
        <f t="shared" si="0"/>
        <v>31</v>
      </c>
      <c r="H15" s="98">
        <v>-5275</v>
      </c>
      <c r="I15" s="98">
        <f t="shared" si="1"/>
        <v>-4999.7346112433843</v>
      </c>
      <c r="J15" s="99" t="s">
        <v>104</v>
      </c>
      <c r="N15" s="99">
        <v>4.0350000000000001</v>
      </c>
      <c r="O15" s="99" t="s">
        <v>104</v>
      </c>
      <c r="P15" s="99" t="s">
        <v>104</v>
      </c>
      <c r="Q15" s="612">
        <f>VLOOKUP($E15,MIDS!$A$2:$H$17,MIDS!$B$1)</f>
        <v>2.4810000000000003</v>
      </c>
      <c r="R15" s="99" t="s">
        <v>104</v>
      </c>
      <c r="S15" s="99" t="s">
        <v>104</v>
      </c>
      <c r="T15" s="612">
        <f>VLOOKUP($E15,MIDS!$A$2:$I$17,MIDS!$I$1)</f>
        <v>1.5734639957274099</v>
      </c>
      <c r="U15" s="613">
        <f>VLOOKUP($E15,MIDS!$A$2:$K$17,MIDS!$K$1)+0.01</f>
        <v>3.1094384134566097E-2</v>
      </c>
      <c r="V15" s="614">
        <f t="shared" ca="1" si="2"/>
        <v>0.98183553707859272</v>
      </c>
      <c r="W15" s="57">
        <v>37504</v>
      </c>
      <c r="X15" s="615">
        <f t="shared" ca="1" si="3"/>
        <v>372096.1851739636</v>
      </c>
    </row>
    <row r="16" spans="1:24" x14ac:dyDescent="0.25">
      <c r="A16" s="97"/>
      <c r="B16" s="97"/>
      <c r="C16" s="97"/>
      <c r="D16" s="97"/>
      <c r="E16" s="57">
        <v>37500</v>
      </c>
      <c r="F16" s="57">
        <v>37529</v>
      </c>
      <c r="G16" s="611">
        <f t="shared" si="0"/>
        <v>30</v>
      </c>
      <c r="H16" s="98">
        <v>-5275</v>
      </c>
      <c r="I16" s="98">
        <f t="shared" si="1"/>
        <v>-4999.7346112433843</v>
      </c>
      <c r="J16" s="99" t="s">
        <v>104</v>
      </c>
      <c r="N16" s="99">
        <v>4.0350000000000001</v>
      </c>
      <c r="O16" s="99" t="s">
        <v>104</v>
      </c>
      <c r="P16" s="99" t="s">
        <v>104</v>
      </c>
      <c r="Q16" s="612">
        <f>VLOOKUP($E16,MIDS!$A$2:$H$17,MIDS!$B$1)</f>
        <v>2.4810000000000003</v>
      </c>
      <c r="R16" s="99" t="s">
        <v>104</v>
      </c>
      <c r="S16" s="99" t="s">
        <v>104</v>
      </c>
      <c r="T16" s="612">
        <f>VLOOKUP($E16,MIDS!$A$2:$I$17,MIDS!$I$1)</f>
        <v>1.57330076012112</v>
      </c>
      <c r="U16" s="613">
        <f>VLOOKUP($E16,MIDS!$A$2:$K$17,MIDS!$K$1)+0.01</f>
        <v>3.1628704479852901E-2</v>
      </c>
      <c r="V16" s="614">
        <f t="shared" ca="1" si="2"/>
        <v>0.97900207116743732</v>
      </c>
      <c r="W16" s="57">
        <v>37534</v>
      </c>
      <c r="X16" s="615">
        <f t="shared" ca="1" si="3"/>
        <v>359016.64539815101</v>
      </c>
    </row>
    <row r="17" spans="1:25" x14ac:dyDescent="0.25">
      <c r="A17" s="97"/>
      <c r="B17" s="97"/>
      <c r="C17" s="97"/>
      <c r="D17" s="97"/>
      <c r="E17" s="57">
        <v>37530</v>
      </c>
      <c r="F17" s="57">
        <v>37560</v>
      </c>
      <c r="G17" s="611">
        <f t="shared" si="0"/>
        <v>31</v>
      </c>
      <c r="H17" s="98">
        <v>-5275</v>
      </c>
      <c r="I17" s="98">
        <f t="shared" si="1"/>
        <v>-4999.7346112433843</v>
      </c>
      <c r="J17" s="99" t="s">
        <v>104</v>
      </c>
      <c r="N17" s="99">
        <v>4.0350000000000001</v>
      </c>
      <c r="O17" s="99" t="s">
        <v>104</v>
      </c>
      <c r="P17" s="99" t="s">
        <v>104</v>
      </c>
      <c r="Q17" s="612">
        <f>VLOOKUP($E17,MIDS!$A$2:$H$17,MIDS!$B$1)</f>
        <v>2.5060000000000002</v>
      </c>
      <c r="R17" s="99" t="s">
        <v>104</v>
      </c>
      <c r="S17" s="99" t="s">
        <v>104</v>
      </c>
      <c r="T17" s="612">
        <f>VLOOKUP($E17,MIDS!$A$2:$I$17,MIDS!$I$1)</f>
        <v>1.57317351886334</v>
      </c>
      <c r="U17" s="613">
        <f>VLOOKUP($E17,MIDS!$A$2:$K$17,MIDS!$K$1)+0.01</f>
        <v>3.2229563577716801E-2</v>
      </c>
      <c r="V17" s="614">
        <f t="shared" ca="1" si="2"/>
        <v>0.9759586193369737</v>
      </c>
      <c r="W17" s="57">
        <v>37565</v>
      </c>
      <c r="X17" s="615">
        <f t="shared" ca="1" si="3"/>
        <v>363851.49433549657</v>
      </c>
    </row>
    <row r="18" spans="1:25" x14ac:dyDescent="0.25">
      <c r="A18" s="97"/>
      <c r="B18" s="97"/>
      <c r="C18" s="97"/>
      <c r="D18" s="97"/>
      <c r="E18" s="57">
        <v>37561</v>
      </c>
      <c r="F18" s="57">
        <v>37590</v>
      </c>
      <c r="G18" s="611">
        <f t="shared" si="0"/>
        <v>30</v>
      </c>
      <c r="H18" s="98">
        <v>-5275</v>
      </c>
      <c r="I18" s="98">
        <f t="shared" si="1"/>
        <v>-4999.7346112433843</v>
      </c>
      <c r="J18" s="99" t="s">
        <v>104</v>
      </c>
      <c r="N18" s="99">
        <v>4.0350000000000001</v>
      </c>
      <c r="O18" s="99" t="s">
        <v>104</v>
      </c>
      <c r="P18" s="99" t="s">
        <v>104</v>
      </c>
      <c r="Q18" s="612">
        <f>VLOOKUP($E18,MIDS!$A$2:$H$17,MIDS!$B$1)</f>
        <v>2.726</v>
      </c>
      <c r="R18" s="99" t="s">
        <v>104</v>
      </c>
      <c r="S18" s="99" t="s">
        <v>104</v>
      </c>
      <c r="T18" s="612">
        <f>VLOOKUP($E18,MIDS!$A$2:$I$17,MIDS!$I$1)</f>
        <v>1.57306226864249</v>
      </c>
      <c r="U18" s="613">
        <f>VLOOKUP($E18,MIDS!$A$2:$K$17,MIDS!$K$1)+0.01</f>
        <v>3.2969120664737596E-2</v>
      </c>
      <c r="V18" s="614">
        <f t="shared" ca="1" si="2"/>
        <v>0.97280189855527754</v>
      </c>
      <c r="W18" s="57">
        <v>37595</v>
      </c>
      <c r="X18" s="615">
        <f t="shared" ca="1" si="3"/>
        <v>300454.12946074514</v>
      </c>
    </row>
    <row r="19" spans="1:25" x14ac:dyDescent="0.25">
      <c r="A19" s="97"/>
      <c r="B19" s="97"/>
      <c r="C19" s="97"/>
      <c r="D19" s="97"/>
      <c r="E19" s="57">
        <v>37591</v>
      </c>
      <c r="F19" s="57">
        <v>37621</v>
      </c>
      <c r="G19" s="611">
        <f t="shared" si="0"/>
        <v>31</v>
      </c>
      <c r="H19" s="98">
        <v>-5275</v>
      </c>
      <c r="I19" s="98">
        <f t="shared" si="1"/>
        <v>-4999.7346112433843</v>
      </c>
      <c r="J19" s="99" t="s">
        <v>104</v>
      </c>
      <c r="N19" s="99">
        <v>4.0350000000000001</v>
      </c>
      <c r="O19" s="99" t="s">
        <v>104</v>
      </c>
      <c r="P19" s="99" t="s">
        <v>104</v>
      </c>
      <c r="Q19" s="612">
        <f>VLOOKUP($E19,MIDS!$A$2:$H$17,MIDS!$B$1)</f>
        <v>2.9159999999999999</v>
      </c>
      <c r="R19" s="99" t="s">
        <v>104</v>
      </c>
      <c r="S19" s="99" t="s">
        <v>104</v>
      </c>
      <c r="T19" s="612">
        <f>VLOOKUP($E19,MIDS!$A$2:$I$17,MIDS!$I$1)</f>
        <v>1.5729320645228599</v>
      </c>
      <c r="U19" s="613">
        <f>VLOOKUP($E19,MIDS!$A$2:$K$17,MIDS!$K$1)+0.01</f>
        <v>3.36848212477305E-2</v>
      </c>
      <c r="V19" s="614">
        <f t="shared" ca="1" si="2"/>
        <v>0.96947210222340974</v>
      </c>
      <c r="W19" s="57">
        <v>37626</v>
      </c>
      <c r="X19" s="617">
        <f t="shared" ca="1" si="3"/>
        <v>264474.62781526084</v>
      </c>
    </row>
    <row r="20" spans="1:25" x14ac:dyDescent="0.25">
      <c r="A20" s="97"/>
      <c r="B20" s="97"/>
      <c r="C20" s="97"/>
      <c r="D20" s="97"/>
      <c r="G20" s="611"/>
      <c r="H20" s="98"/>
      <c r="I20" s="98"/>
      <c r="J20" s="99"/>
      <c r="N20" s="99"/>
      <c r="O20" s="99"/>
      <c r="P20" s="99"/>
      <c r="Q20" s="612"/>
      <c r="R20" s="99"/>
      <c r="S20" s="99"/>
      <c r="T20" s="612"/>
      <c r="U20" s="613"/>
      <c r="V20" s="614"/>
      <c r="W20" s="57"/>
      <c r="X20" s="616">
        <f ca="1">SUM(X8:X19)</f>
        <v>4383978.9676024579</v>
      </c>
      <c r="Y20" s="616">
        <f ca="1">$X20</f>
        <v>4383978.9676024579</v>
      </c>
    </row>
    <row r="21" spans="1:25" x14ac:dyDescent="0.25">
      <c r="A21" s="97"/>
      <c r="B21" s="97"/>
      <c r="C21" s="97"/>
      <c r="D21" s="97"/>
      <c r="G21" s="611"/>
      <c r="H21" s="98"/>
      <c r="I21" s="98"/>
      <c r="J21" s="99"/>
      <c r="N21" s="99"/>
      <c r="O21" s="99"/>
      <c r="P21" s="99"/>
      <c r="Q21" s="612"/>
      <c r="R21" s="99"/>
      <c r="S21" s="99"/>
      <c r="T21" s="612"/>
      <c r="X21" s="615"/>
    </row>
    <row r="22" spans="1:25" x14ac:dyDescent="0.25">
      <c r="A22" s="97" t="s">
        <v>15</v>
      </c>
      <c r="B22" s="97" t="s">
        <v>27</v>
      </c>
      <c r="C22" s="97" t="s">
        <v>17</v>
      </c>
      <c r="D22" s="97" t="s">
        <v>26</v>
      </c>
      <c r="E22" s="57">
        <v>37257</v>
      </c>
      <c r="F22" s="57">
        <v>37287</v>
      </c>
      <c r="G22" s="611">
        <f t="shared" ref="G22:G33" si="4">F22-E22+1</f>
        <v>31</v>
      </c>
      <c r="H22" s="98">
        <v>-10550.560010714285</v>
      </c>
      <c r="I22" s="98">
        <f t="shared" ref="I22:I33" si="5">H22/1.055056</f>
        <v>-10000.000010155181</v>
      </c>
      <c r="J22" s="99" t="s">
        <v>104</v>
      </c>
      <c r="K22" s="28">
        <v>0</v>
      </c>
      <c r="L22" s="28">
        <v>203.26390000000001</v>
      </c>
      <c r="M22" s="25">
        <v>1467372</v>
      </c>
      <c r="N22" s="99">
        <v>3.88</v>
      </c>
      <c r="O22" s="99" t="s">
        <v>104</v>
      </c>
      <c r="P22" s="99" t="s">
        <v>104</v>
      </c>
      <c r="Q22" s="612">
        <f>VLOOKUP($E22,MIDS!$A$2:$H$17,MIDS!$B$1)</f>
        <v>2.4159999999999999</v>
      </c>
      <c r="R22" s="99" t="s">
        <v>104</v>
      </c>
      <c r="S22" s="99" t="s">
        <v>104</v>
      </c>
      <c r="T22" s="612">
        <f>VLOOKUP($E22,MIDS!$A$2:$I$17,MIDS!$I$1)</f>
        <v>1.57315992650169</v>
      </c>
      <c r="U22" s="613">
        <f>VLOOKUP($E22,MIDS!$A$2:$K$17,MIDS!$K$1)+0.01</f>
        <v>3.1780849295643301E-2</v>
      </c>
      <c r="V22" s="614">
        <f t="shared" ref="V22:V33" ca="1" si="6">(1+$U22/2)^(-($W22-$A$3)/(365.25/2))</f>
        <v>0.99956845745109812</v>
      </c>
      <c r="W22" s="57">
        <v>37292</v>
      </c>
      <c r="X22" s="615">
        <f t="shared" ref="X22:X33" ca="1" si="7">($Q22-$N22)*$G22*$I22*$T22*$V22</f>
        <v>713654.79639811872</v>
      </c>
    </row>
    <row r="23" spans="1:25" x14ac:dyDescent="0.25">
      <c r="A23" s="97"/>
      <c r="B23" s="97"/>
      <c r="C23" s="97"/>
      <c r="D23" s="97"/>
      <c r="E23" s="57">
        <v>37288</v>
      </c>
      <c r="F23" s="57">
        <v>37315</v>
      </c>
      <c r="G23" s="611">
        <f t="shared" si="4"/>
        <v>28</v>
      </c>
      <c r="H23" s="98">
        <v>-10550.560010714285</v>
      </c>
      <c r="I23" s="98">
        <f t="shared" si="5"/>
        <v>-10000.000010155181</v>
      </c>
      <c r="J23" s="99" t="s">
        <v>104</v>
      </c>
      <c r="N23" s="99">
        <v>3.88</v>
      </c>
      <c r="O23" s="99" t="s">
        <v>104</v>
      </c>
      <c r="P23" s="99" t="s">
        <v>104</v>
      </c>
      <c r="Q23" s="612">
        <f>VLOOKUP($E23,MIDS!$A$2:$H$17,MIDS!$B$1)</f>
        <v>2.4060000000000001</v>
      </c>
      <c r="R23" s="99" t="s">
        <v>104</v>
      </c>
      <c r="S23" s="99" t="s">
        <v>104</v>
      </c>
      <c r="T23" s="612">
        <f>VLOOKUP($E23,MIDS!$A$2:$I$17,MIDS!$I$1)</f>
        <v>1.5733139716873599</v>
      </c>
      <c r="U23" s="613">
        <f>VLOOKUP($E23,MIDS!$A$2:$K$17,MIDS!$K$1)+0.01</f>
        <v>3.1145658071011703E-2</v>
      </c>
      <c r="V23" s="614">
        <f t="shared" ca="1" si="6"/>
        <v>0.99721159937786863</v>
      </c>
      <c r="W23" s="57">
        <v>37320</v>
      </c>
      <c r="X23" s="615">
        <f t="shared" ca="1" si="7"/>
        <v>647527.52817215561</v>
      </c>
    </row>
    <row r="24" spans="1:25" x14ac:dyDescent="0.25">
      <c r="A24" s="97"/>
      <c r="B24" s="97"/>
      <c r="C24" s="97"/>
      <c r="D24" s="97"/>
      <c r="E24" s="57">
        <v>37316</v>
      </c>
      <c r="F24" s="57">
        <v>37346</v>
      </c>
      <c r="G24" s="611">
        <f t="shared" si="4"/>
        <v>31</v>
      </c>
      <c r="H24" s="98">
        <v>-10550.560010714285</v>
      </c>
      <c r="I24" s="98">
        <f t="shared" si="5"/>
        <v>-10000.000010155181</v>
      </c>
      <c r="J24" s="99" t="s">
        <v>104</v>
      </c>
      <c r="N24" s="99">
        <v>3.88</v>
      </c>
      <c r="O24" s="99" t="s">
        <v>104</v>
      </c>
      <c r="P24" s="99" t="s">
        <v>104</v>
      </c>
      <c r="Q24" s="612">
        <f>VLOOKUP($E24,MIDS!$A$2:$H$17,MIDS!$B$1)</f>
        <v>2.3689999999999998</v>
      </c>
      <c r="R24" s="99" t="s">
        <v>104</v>
      </c>
      <c r="S24" s="99" t="s">
        <v>104</v>
      </c>
      <c r="T24" s="612">
        <f>VLOOKUP($E24,MIDS!$A$2:$I$17,MIDS!$I$1)</f>
        <v>1.5733198233053598</v>
      </c>
      <c r="U24" s="613">
        <f>VLOOKUP($E24,MIDS!$A$2:$K$17,MIDS!$K$1)+0.01</f>
        <v>3.0775993905451299E-2</v>
      </c>
      <c r="V24" s="614">
        <f t="shared" ca="1" si="6"/>
        <v>0.99466271931493511</v>
      </c>
      <c r="W24" s="57">
        <v>37351</v>
      </c>
      <c r="X24" s="615">
        <f t="shared" ca="1" si="7"/>
        <v>733025.38353852811</v>
      </c>
    </row>
    <row r="25" spans="1:25" x14ac:dyDescent="0.25">
      <c r="A25" s="97"/>
      <c r="B25" s="97"/>
      <c r="C25" s="97"/>
      <c r="D25" s="97"/>
      <c r="E25" s="57">
        <v>37347</v>
      </c>
      <c r="F25" s="57">
        <v>37376</v>
      </c>
      <c r="G25" s="611">
        <f t="shared" si="4"/>
        <v>30</v>
      </c>
      <c r="H25" s="98">
        <v>-10550.560010714285</v>
      </c>
      <c r="I25" s="98">
        <f t="shared" si="5"/>
        <v>-10000.000010155181</v>
      </c>
      <c r="J25" s="99" t="s">
        <v>104</v>
      </c>
      <c r="N25" s="99">
        <v>3.88</v>
      </c>
      <c r="O25" s="99" t="s">
        <v>104</v>
      </c>
      <c r="P25" s="99" t="s">
        <v>104</v>
      </c>
      <c r="Q25" s="612">
        <f>VLOOKUP($E25,MIDS!$A$2:$H$17,MIDS!$B$1)</f>
        <v>2.3190000000000004</v>
      </c>
      <c r="R25" s="99" t="s">
        <v>104</v>
      </c>
      <c r="S25" s="99" t="s">
        <v>104</v>
      </c>
      <c r="T25" s="612">
        <f>VLOOKUP($E25,MIDS!$A$2:$I$17,MIDS!$I$1)</f>
        <v>1.5737483872699398</v>
      </c>
      <c r="U25" s="613">
        <f>VLOOKUP($E25,MIDS!$A$2:$K$17,MIDS!$K$1)+0.01</f>
        <v>3.0033459902157403E-2</v>
      </c>
      <c r="V25" s="614">
        <f t="shared" ca="1" si="6"/>
        <v>0.99235746369686906</v>
      </c>
      <c r="W25" s="57">
        <v>37381</v>
      </c>
      <c r="X25" s="615">
        <f t="shared" ca="1" si="7"/>
        <v>731353.9254154237</v>
      </c>
    </row>
    <row r="26" spans="1:25" x14ac:dyDescent="0.25">
      <c r="A26" s="97"/>
      <c r="B26" s="97"/>
      <c r="C26" s="97"/>
      <c r="D26" s="97"/>
      <c r="E26" s="57">
        <v>37377</v>
      </c>
      <c r="F26" s="57">
        <v>37407</v>
      </c>
      <c r="G26" s="611">
        <f t="shared" si="4"/>
        <v>31</v>
      </c>
      <c r="H26" s="98">
        <v>-10550.560010714285</v>
      </c>
      <c r="I26" s="98">
        <f t="shared" si="5"/>
        <v>-10000.000010155181</v>
      </c>
      <c r="J26" s="99" t="s">
        <v>104</v>
      </c>
      <c r="N26" s="99">
        <v>3.88</v>
      </c>
      <c r="O26" s="99" t="s">
        <v>104</v>
      </c>
      <c r="P26" s="99" t="s">
        <v>104</v>
      </c>
      <c r="Q26" s="612">
        <f>VLOOKUP($E26,MIDS!$A$2:$H$17,MIDS!$B$1)</f>
        <v>2.359</v>
      </c>
      <c r="R26" s="99" t="s">
        <v>104</v>
      </c>
      <c r="S26" s="99" t="s">
        <v>104</v>
      </c>
      <c r="T26" s="612">
        <f>VLOOKUP($E26,MIDS!$A$2:$I$17,MIDS!$I$1)</f>
        <v>1.57374485020966</v>
      </c>
      <c r="U26" s="613">
        <f>VLOOKUP($E26,MIDS!$A$2:$K$17,MIDS!$K$1)+0.01</f>
        <v>3.01562427304349E-2</v>
      </c>
      <c r="V26" s="614">
        <f t="shared" ca="1" si="6"/>
        <v>0.98980890595030224</v>
      </c>
      <c r="W26" s="57">
        <v>37412</v>
      </c>
      <c r="X26" s="615">
        <f t="shared" ca="1" si="7"/>
        <v>734474.27197774721</v>
      </c>
    </row>
    <row r="27" spans="1:25" x14ac:dyDescent="0.25">
      <c r="A27" s="97"/>
      <c r="B27" s="97"/>
      <c r="C27" s="97"/>
      <c r="D27" s="97"/>
      <c r="E27" s="57">
        <v>37408</v>
      </c>
      <c r="F27" s="57">
        <v>37437</v>
      </c>
      <c r="G27" s="611">
        <f t="shared" si="4"/>
        <v>30</v>
      </c>
      <c r="H27" s="98">
        <v>-10550.560010714285</v>
      </c>
      <c r="I27" s="98">
        <f t="shared" si="5"/>
        <v>-10000.000010155181</v>
      </c>
      <c r="J27" s="99" t="s">
        <v>104</v>
      </c>
      <c r="N27" s="99">
        <v>3.88</v>
      </c>
      <c r="O27" s="99" t="s">
        <v>104</v>
      </c>
      <c r="P27" s="99" t="s">
        <v>104</v>
      </c>
      <c r="Q27" s="612">
        <f>VLOOKUP($E27,MIDS!$A$2:$H$17,MIDS!$B$1)</f>
        <v>2.4090000000000003</v>
      </c>
      <c r="R27" s="99" t="s">
        <v>104</v>
      </c>
      <c r="S27" s="99" t="s">
        <v>104</v>
      </c>
      <c r="T27" s="612">
        <f>VLOOKUP($E27,MIDS!$A$2:$I$17,MIDS!$I$1)</f>
        <v>1.57366339164029</v>
      </c>
      <c r="U27" s="613">
        <f>VLOOKUP($E27,MIDS!$A$2:$K$17,MIDS!$K$1)+0.01</f>
        <v>3.0283118325021403E-2</v>
      </c>
      <c r="V27" s="614">
        <f t="shared" ca="1" si="6"/>
        <v>0.98732616805463969</v>
      </c>
      <c r="W27" s="57">
        <v>37442</v>
      </c>
      <c r="X27" s="615">
        <f t="shared" ca="1" si="7"/>
        <v>685656.2158179282</v>
      </c>
    </row>
    <row r="28" spans="1:25" x14ac:dyDescent="0.25">
      <c r="A28" s="97"/>
      <c r="B28" s="97"/>
      <c r="C28" s="97"/>
      <c r="D28" s="97"/>
      <c r="E28" s="57">
        <v>37438</v>
      </c>
      <c r="F28" s="57">
        <v>37468</v>
      </c>
      <c r="G28" s="611">
        <f t="shared" si="4"/>
        <v>31</v>
      </c>
      <c r="H28" s="98">
        <v>-10550.560010714285</v>
      </c>
      <c r="I28" s="98">
        <f t="shared" si="5"/>
        <v>-10000.000010155181</v>
      </c>
      <c r="J28" s="99" t="s">
        <v>104</v>
      </c>
      <c r="N28" s="99">
        <v>3.88</v>
      </c>
      <c r="O28" s="99" t="s">
        <v>104</v>
      </c>
      <c r="P28" s="99" t="s">
        <v>104</v>
      </c>
      <c r="Q28" s="612">
        <f>VLOOKUP($E28,MIDS!$A$2:$H$17,MIDS!$B$1)</f>
        <v>2.4440000000000004</v>
      </c>
      <c r="R28" s="99" t="s">
        <v>104</v>
      </c>
      <c r="S28" s="99" t="s">
        <v>104</v>
      </c>
      <c r="T28" s="612">
        <f>VLOOKUP($E28,MIDS!$A$2:$I$17,MIDS!$I$1)</f>
        <v>1.57357722200993</v>
      </c>
      <c r="U28" s="613">
        <f>VLOOKUP($E28,MIDS!$A$2:$K$17,MIDS!$K$1)+0.01</f>
        <v>3.0560063885966E-2</v>
      </c>
      <c r="V28" s="614">
        <f t="shared" ca="1" si="6"/>
        <v>0.9846739431196303</v>
      </c>
      <c r="W28" s="57">
        <v>37473</v>
      </c>
      <c r="X28" s="615">
        <f t="shared" ca="1" si="7"/>
        <v>689757.83153843076</v>
      </c>
    </row>
    <row r="29" spans="1:25" x14ac:dyDescent="0.25">
      <c r="A29" s="97"/>
      <c r="B29" s="97"/>
      <c r="C29" s="97"/>
      <c r="D29" s="97"/>
      <c r="E29" s="57">
        <v>37469</v>
      </c>
      <c r="F29" s="57">
        <v>37499</v>
      </c>
      <c r="G29" s="611">
        <f t="shared" si="4"/>
        <v>31</v>
      </c>
      <c r="H29" s="98">
        <v>-10550.560010714285</v>
      </c>
      <c r="I29" s="98">
        <f t="shared" si="5"/>
        <v>-10000.000010155181</v>
      </c>
      <c r="J29" s="99" t="s">
        <v>104</v>
      </c>
      <c r="N29" s="99">
        <v>3.88</v>
      </c>
      <c r="O29" s="99" t="s">
        <v>104</v>
      </c>
      <c r="P29" s="99" t="s">
        <v>104</v>
      </c>
      <c r="Q29" s="612">
        <f>VLOOKUP($E29,MIDS!$A$2:$H$17,MIDS!$B$1)</f>
        <v>2.4810000000000003</v>
      </c>
      <c r="R29" s="99" t="s">
        <v>104</v>
      </c>
      <c r="S29" s="99" t="s">
        <v>104</v>
      </c>
      <c r="T29" s="612">
        <f>VLOOKUP($E29,MIDS!$A$2:$I$17,MIDS!$I$1)</f>
        <v>1.5734639957274099</v>
      </c>
      <c r="U29" s="613">
        <f>VLOOKUP($E29,MIDS!$A$2:$K$17,MIDS!$K$1)+0.01</f>
        <v>3.1094384134566097E-2</v>
      </c>
      <c r="V29" s="614">
        <f t="shared" ca="1" si="6"/>
        <v>0.98183553707859272</v>
      </c>
      <c r="W29" s="57">
        <v>37504</v>
      </c>
      <c r="X29" s="615">
        <f t="shared" ca="1" si="7"/>
        <v>670000.25140790932</v>
      </c>
    </row>
    <row r="30" spans="1:25" x14ac:dyDescent="0.25">
      <c r="A30" s="97"/>
      <c r="B30" s="97"/>
      <c r="C30" s="97"/>
      <c r="D30" s="97"/>
      <c r="E30" s="57">
        <v>37500</v>
      </c>
      <c r="F30" s="57">
        <v>37529</v>
      </c>
      <c r="G30" s="611">
        <f t="shared" si="4"/>
        <v>30</v>
      </c>
      <c r="H30" s="98">
        <v>-10550.560010714285</v>
      </c>
      <c r="I30" s="98">
        <f t="shared" si="5"/>
        <v>-10000.000010155181</v>
      </c>
      <c r="J30" s="99" t="s">
        <v>104</v>
      </c>
      <c r="N30" s="99">
        <v>3.88</v>
      </c>
      <c r="O30" s="99" t="s">
        <v>104</v>
      </c>
      <c r="P30" s="99" t="s">
        <v>104</v>
      </c>
      <c r="Q30" s="612">
        <f>VLOOKUP($E30,MIDS!$A$2:$H$17,MIDS!$B$1)</f>
        <v>2.4810000000000003</v>
      </c>
      <c r="R30" s="99" t="s">
        <v>104</v>
      </c>
      <c r="S30" s="99" t="s">
        <v>104</v>
      </c>
      <c r="T30" s="612">
        <f>VLOOKUP($E30,MIDS!$A$2:$I$17,MIDS!$I$1)</f>
        <v>1.57330076012112</v>
      </c>
      <c r="U30" s="613">
        <f>VLOOKUP($E30,MIDS!$A$2:$K$17,MIDS!$K$1)+0.01</f>
        <v>3.1628704479852901E-2</v>
      </c>
      <c r="V30" s="614">
        <f t="shared" ca="1" si="6"/>
        <v>0.97900207116743732</v>
      </c>
      <c r="W30" s="57">
        <v>37534</v>
      </c>
      <c r="X30" s="615">
        <f t="shared" ca="1" si="7"/>
        <v>646449.09639137168</v>
      </c>
    </row>
    <row r="31" spans="1:25" x14ac:dyDescent="0.25">
      <c r="A31" s="97"/>
      <c r="B31" s="97"/>
      <c r="C31" s="97"/>
      <c r="D31" s="97"/>
      <c r="E31" s="57">
        <v>37530</v>
      </c>
      <c r="F31" s="57">
        <v>37560</v>
      </c>
      <c r="G31" s="611">
        <f t="shared" si="4"/>
        <v>31</v>
      </c>
      <c r="H31" s="98">
        <v>-10550.560010714285</v>
      </c>
      <c r="I31" s="98">
        <f t="shared" si="5"/>
        <v>-10000.000010155181</v>
      </c>
      <c r="J31" s="99" t="s">
        <v>104</v>
      </c>
      <c r="N31" s="99">
        <v>3.88</v>
      </c>
      <c r="O31" s="99" t="s">
        <v>104</v>
      </c>
      <c r="P31" s="99" t="s">
        <v>104</v>
      </c>
      <c r="Q31" s="612">
        <f>VLOOKUP($E31,MIDS!$A$2:$H$17,MIDS!$B$1)</f>
        <v>2.5060000000000002</v>
      </c>
      <c r="R31" s="99" t="s">
        <v>104</v>
      </c>
      <c r="S31" s="99" t="s">
        <v>104</v>
      </c>
      <c r="T31" s="612">
        <f>VLOOKUP($E31,MIDS!$A$2:$I$17,MIDS!$I$1)</f>
        <v>1.57317351886334</v>
      </c>
      <c r="U31" s="613">
        <f>VLOOKUP($E31,MIDS!$A$2:$K$17,MIDS!$K$1)+0.01</f>
        <v>3.2229563577716801E-2</v>
      </c>
      <c r="V31" s="614">
        <f t="shared" ca="1" si="6"/>
        <v>0.9759586193369737</v>
      </c>
      <c r="W31" s="57">
        <v>37565</v>
      </c>
      <c r="X31" s="615">
        <f t="shared" ca="1" si="7"/>
        <v>653967.94034936209</v>
      </c>
    </row>
    <row r="32" spans="1:25" x14ac:dyDescent="0.25">
      <c r="A32" s="97"/>
      <c r="B32" s="97"/>
      <c r="C32" s="97"/>
      <c r="D32" s="97"/>
      <c r="E32" s="57">
        <v>37561</v>
      </c>
      <c r="F32" s="57">
        <v>37590</v>
      </c>
      <c r="G32" s="611">
        <f t="shared" si="4"/>
        <v>30</v>
      </c>
      <c r="H32" s="98">
        <v>-10550.560010714285</v>
      </c>
      <c r="I32" s="98">
        <f t="shared" si="5"/>
        <v>-10000.000010155181</v>
      </c>
      <c r="J32" s="99" t="s">
        <v>104</v>
      </c>
      <c r="N32" s="99">
        <v>3.88</v>
      </c>
      <c r="O32" s="99" t="s">
        <v>104</v>
      </c>
      <c r="P32" s="99" t="s">
        <v>104</v>
      </c>
      <c r="Q32" s="612">
        <f>VLOOKUP($E32,MIDS!$A$2:$H$17,MIDS!$B$1)</f>
        <v>2.726</v>
      </c>
      <c r="R32" s="99" t="s">
        <v>104</v>
      </c>
      <c r="S32" s="99" t="s">
        <v>104</v>
      </c>
      <c r="T32" s="612">
        <f>VLOOKUP($E32,MIDS!$A$2:$I$17,MIDS!$I$1)</f>
        <v>1.57306226864249</v>
      </c>
      <c r="U32" s="613">
        <f>VLOOKUP($E32,MIDS!$A$2:$K$17,MIDS!$K$1)+0.01</f>
        <v>3.2969120664737596E-2</v>
      </c>
      <c r="V32" s="614">
        <f t="shared" ca="1" si="6"/>
        <v>0.97280189855527754</v>
      </c>
      <c r="W32" s="57">
        <v>37595</v>
      </c>
      <c r="X32" s="615">
        <f t="shared" ca="1" si="7"/>
        <v>529782.23080275557</v>
      </c>
    </row>
    <row r="33" spans="1:25" x14ac:dyDescent="0.25">
      <c r="A33" s="97"/>
      <c r="B33" s="97"/>
      <c r="C33" s="97"/>
      <c r="D33" s="97"/>
      <c r="E33" s="57">
        <v>37591</v>
      </c>
      <c r="F33" s="57">
        <v>37621</v>
      </c>
      <c r="G33" s="611">
        <f t="shared" si="4"/>
        <v>31</v>
      </c>
      <c r="H33" s="98">
        <v>-10550.560010714285</v>
      </c>
      <c r="I33" s="98">
        <f t="shared" si="5"/>
        <v>-10000.000010155181</v>
      </c>
      <c r="J33" s="99" t="s">
        <v>104</v>
      </c>
      <c r="N33" s="99">
        <v>3.88</v>
      </c>
      <c r="O33" s="99" t="s">
        <v>104</v>
      </c>
      <c r="P33" s="99" t="s">
        <v>104</v>
      </c>
      <c r="Q33" s="612">
        <f>VLOOKUP($E33,MIDS!$A$2:$H$17,MIDS!$B$1)</f>
        <v>2.9159999999999999</v>
      </c>
      <c r="R33" s="99" t="s">
        <v>104</v>
      </c>
      <c r="S33" s="99" t="s">
        <v>104</v>
      </c>
      <c r="T33" s="612">
        <f>VLOOKUP($E33,MIDS!$A$2:$I$17,MIDS!$I$1)</f>
        <v>1.5729320645228599</v>
      </c>
      <c r="U33" s="613">
        <f>VLOOKUP($E33,MIDS!$A$2:$K$17,MIDS!$K$1)+0.01</f>
        <v>3.36848212477305E-2</v>
      </c>
      <c r="V33" s="614">
        <f t="shared" ca="1" si="6"/>
        <v>0.96947210222340974</v>
      </c>
      <c r="W33" s="57">
        <v>37626</v>
      </c>
      <c r="X33" s="617">
        <f t="shared" ca="1" si="7"/>
        <v>455705.22708096524</v>
      </c>
    </row>
    <row r="34" spans="1:25" x14ac:dyDescent="0.25">
      <c r="A34" s="97"/>
      <c r="B34" s="97"/>
      <c r="C34" s="97"/>
      <c r="D34" s="97"/>
      <c r="G34" s="611"/>
      <c r="H34" s="98"/>
      <c r="I34" s="98"/>
      <c r="J34" s="99"/>
      <c r="N34" s="99"/>
      <c r="O34" s="99"/>
      <c r="P34" s="99"/>
      <c r="Q34" s="612"/>
      <c r="R34" s="99"/>
      <c r="S34" s="99"/>
      <c r="T34" s="612"/>
      <c r="U34" s="613"/>
      <c r="V34" s="614"/>
      <c r="W34" s="57"/>
      <c r="X34" s="616">
        <f ca="1">SUM(X22:X33)</f>
        <v>7891354.6988906953</v>
      </c>
      <c r="Y34" s="616">
        <f ca="1">$X34</f>
        <v>7891354.6988906953</v>
      </c>
    </row>
    <row r="35" spans="1:25" x14ac:dyDescent="0.25">
      <c r="A35" s="97"/>
      <c r="B35" s="97"/>
      <c r="C35" s="97"/>
      <c r="D35" s="97"/>
      <c r="G35" s="611"/>
      <c r="H35" s="98"/>
      <c r="I35" s="98"/>
      <c r="J35" s="99"/>
      <c r="N35" s="99"/>
      <c r="O35" s="99"/>
      <c r="P35" s="99"/>
      <c r="Q35" s="612"/>
      <c r="R35" s="99"/>
      <c r="S35" s="99"/>
      <c r="T35" s="612"/>
      <c r="X35" s="615"/>
    </row>
    <row r="36" spans="1:25" x14ac:dyDescent="0.25">
      <c r="A36" s="97" t="s">
        <v>15</v>
      </c>
      <c r="B36" s="97" t="s">
        <v>28</v>
      </c>
      <c r="C36" s="97" t="s">
        <v>17</v>
      </c>
      <c r="D36" s="97" t="s">
        <v>26</v>
      </c>
      <c r="E36" s="57">
        <v>37257</v>
      </c>
      <c r="F36" s="57">
        <v>37287</v>
      </c>
      <c r="G36" s="611">
        <f t="shared" ref="G36:G47" si="8">F36-E36+1</f>
        <v>31</v>
      </c>
      <c r="H36" s="98">
        <v>-10550.560010714285</v>
      </c>
      <c r="I36" s="98">
        <f t="shared" ref="I36:I47" si="9">H36/1.055056</f>
        <v>-10000.000010155181</v>
      </c>
      <c r="J36" s="99" t="s">
        <v>104</v>
      </c>
      <c r="K36" s="28">
        <v>0</v>
      </c>
      <c r="L36" s="28">
        <v>-195.87130000000002</v>
      </c>
      <c r="M36" s="25">
        <v>1467372</v>
      </c>
      <c r="N36" s="99">
        <v>3.61</v>
      </c>
      <c r="O36" s="99" t="s">
        <v>104</v>
      </c>
      <c r="P36" s="99" t="s">
        <v>104</v>
      </c>
      <c r="Q36" s="612">
        <f>VLOOKUP($E36,MIDS!$A$2:$H$17,MIDS!$B$1)</f>
        <v>2.4159999999999999</v>
      </c>
      <c r="R36" s="99" t="s">
        <v>104</v>
      </c>
      <c r="S36" s="99" t="s">
        <v>104</v>
      </c>
      <c r="T36" s="612">
        <f>VLOOKUP($E36,MIDS!$A$2:$I$17,MIDS!$I$1)</f>
        <v>1.57315992650169</v>
      </c>
      <c r="U36" s="613">
        <f>VLOOKUP($E36,MIDS!$A$2:$K$17,MIDS!$K$1)+0.01</f>
        <v>3.1780849295643301E-2</v>
      </c>
      <c r="V36" s="614">
        <f t="shared" ref="V36:V47" ca="1" si="10">(1+$U36/2)^(-($W36-$A$3)/(365.25/2))</f>
        <v>0.99956845745109812</v>
      </c>
      <c r="W36" s="57">
        <v>37292</v>
      </c>
      <c r="X36" s="615">
        <f t="shared" ref="X36:X47" ca="1" si="11">($Q36-$N36)*$G36*$I36*$T36*$V36</f>
        <v>582038.13312797365</v>
      </c>
    </row>
    <row r="37" spans="1:25" x14ac:dyDescent="0.25">
      <c r="A37" s="97"/>
      <c r="B37" s="97"/>
      <c r="C37" s="97"/>
      <c r="D37" s="97"/>
      <c r="E37" s="57">
        <v>37288</v>
      </c>
      <c r="F37" s="57">
        <v>37315</v>
      </c>
      <c r="G37" s="611">
        <f t="shared" si="8"/>
        <v>28</v>
      </c>
      <c r="H37" s="98">
        <v>-10550.560010714285</v>
      </c>
      <c r="I37" s="98">
        <f t="shared" si="9"/>
        <v>-10000.000010155181</v>
      </c>
      <c r="J37" s="99" t="s">
        <v>104</v>
      </c>
      <c r="N37" s="99">
        <v>3.61</v>
      </c>
      <c r="O37" s="99" t="s">
        <v>104</v>
      </c>
      <c r="P37" s="99" t="s">
        <v>104</v>
      </c>
      <c r="Q37" s="612">
        <f>VLOOKUP($E37,MIDS!$A$2:$H$17,MIDS!$B$1)</f>
        <v>2.4060000000000001</v>
      </c>
      <c r="R37" s="99" t="s">
        <v>104</v>
      </c>
      <c r="S37" s="99" t="s">
        <v>104</v>
      </c>
      <c r="T37" s="612">
        <f>VLOOKUP($E37,MIDS!$A$2:$I$17,MIDS!$I$1)</f>
        <v>1.5733139716873599</v>
      </c>
      <c r="U37" s="613">
        <f>VLOOKUP($E37,MIDS!$A$2:$K$17,MIDS!$K$1)+0.01</f>
        <v>3.1145658071011703E-2</v>
      </c>
      <c r="V37" s="614">
        <f t="shared" ca="1" si="10"/>
        <v>0.99721159937786863</v>
      </c>
      <c r="W37" s="57">
        <v>37320</v>
      </c>
      <c r="X37" s="615">
        <f t="shared" ca="1" si="11"/>
        <v>528916.65123424376</v>
      </c>
    </row>
    <row r="38" spans="1:25" x14ac:dyDescent="0.25">
      <c r="A38" s="97"/>
      <c r="B38" s="97"/>
      <c r="C38" s="97"/>
      <c r="D38" s="97"/>
      <c r="E38" s="57">
        <v>37316</v>
      </c>
      <c r="F38" s="57">
        <v>37346</v>
      </c>
      <c r="G38" s="611">
        <f t="shared" si="8"/>
        <v>31</v>
      </c>
      <c r="H38" s="98">
        <v>-10550.560010714285</v>
      </c>
      <c r="I38" s="98">
        <f t="shared" si="9"/>
        <v>-10000.000010155181</v>
      </c>
      <c r="J38" s="99" t="s">
        <v>104</v>
      </c>
      <c r="N38" s="99">
        <v>3.61</v>
      </c>
      <c r="O38" s="99" t="s">
        <v>104</v>
      </c>
      <c r="P38" s="99" t="s">
        <v>104</v>
      </c>
      <c r="Q38" s="612">
        <f>VLOOKUP($E38,MIDS!$A$2:$H$17,MIDS!$B$1)</f>
        <v>2.3689999999999998</v>
      </c>
      <c r="R38" s="99" t="s">
        <v>104</v>
      </c>
      <c r="S38" s="99" t="s">
        <v>104</v>
      </c>
      <c r="T38" s="612">
        <f>VLOOKUP($E38,MIDS!$A$2:$I$17,MIDS!$I$1)</f>
        <v>1.5733198233053598</v>
      </c>
      <c r="U38" s="613">
        <f>VLOOKUP($E38,MIDS!$A$2:$K$17,MIDS!$K$1)+0.01</f>
        <v>3.0775993905451299E-2</v>
      </c>
      <c r="V38" s="614">
        <f t="shared" ca="1" si="10"/>
        <v>0.99466271931493511</v>
      </c>
      <c r="W38" s="57">
        <v>37351</v>
      </c>
      <c r="X38" s="615">
        <f t="shared" ca="1" si="11"/>
        <v>602041.36397836765</v>
      </c>
    </row>
    <row r="39" spans="1:25" x14ac:dyDescent="0.25">
      <c r="A39" s="97"/>
      <c r="B39" s="97"/>
      <c r="C39" s="97"/>
      <c r="D39" s="97"/>
      <c r="E39" s="57">
        <v>37347</v>
      </c>
      <c r="F39" s="57">
        <v>37376</v>
      </c>
      <c r="G39" s="611">
        <f t="shared" si="8"/>
        <v>30</v>
      </c>
      <c r="H39" s="98">
        <v>-10550.560010714285</v>
      </c>
      <c r="I39" s="98">
        <f t="shared" si="9"/>
        <v>-10000.000010155181</v>
      </c>
      <c r="J39" s="99" t="s">
        <v>104</v>
      </c>
      <c r="N39" s="99">
        <v>3.61</v>
      </c>
      <c r="O39" s="99" t="s">
        <v>104</v>
      </c>
      <c r="P39" s="99" t="s">
        <v>104</v>
      </c>
      <c r="Q39" s="612">
        <f>VLOOKUP($E39,MIDS!$A$2:$H$17,MIDS!$B$1)</f>
        <v>2.3190000000000004</v>
      </c>
      <c r="R39" s="99" t="s">
        <v>104</v>
      </c>
      <c r="S39" s="99" t="s">
        <v>104</v>
      </c>
      <c r="T39" s="612">
        <f>VLOOKUP($E39,MIDS!$A$2:$I$17,MIDS!$I$1)</f>
        <v>1.5737483872699398</v>
      </c>
      <c r="U39" s="613">
        <f>VLOOKUP($E39,MIDS!$A$2:$K$17,MIDS!$K$1)+0.01</f>
        <v>3.0033459902157403E-2</v>
      </c>
      <c r="V39" s="614">
        <f t="shared" ca="1" si="10"/>
        <v>0.99235746369686906</v>
      </c>
      <c r="W39" s="57">
        <v>37381</v>
      </c>
      <c r="X39" s="615">
        <f t="shared" ca="1" si="11"/>
        <v>604854.52768181404</v>
      </c>
    </row>
    <row r="40" spans="1:25" x14ac:dyDescent="0.25">
      <c r="A40" s="97"/>
      <c r="B40" s="97"/>
      <c r="C40" s="97"/>
      <c r="D40" s="97"/>
      <c r="E40" s="57">
        <v>37377</v>
      </c>
      <c r="F40" s="57">
        <v>37407</v>
      </c>
      <c r="G40" s="611">
        <f t="shared" si="8"/>
        <v>31</v>
      </c>
      <c r="H40" s="98">
        <v>-10550.560010714285</v>
      </c>
      <c r="I40" s="98">
        <f t="shared" si="9"/>
        <v>-10000.000010155181</v>
      </c>
      <c r="J40" s="99" t="s">
        <v>104</v>
      </c>
      <c r="N40" s="99">
        <v>3.61</v>
      </c>
      <c r="O40" s="99" t="s">
        <v>104</v>
      </c>
      <c r="P40" s="99" t="s">
        <v>104</v>
      </c>
      <c r="Q40" s="612">
        <f>VLOOKUP($E40,MIDS!$A$2:$H$17,MIDS!$B$1)</f>
        <v>2.359</v>
      </c>
      <c r="R40" s="99" t="s">
        <v>104</v>
      </c>
      <c r="S40" s="99" t="s">
        <v>104</v>
      </c>
      <c r="T40" s="612">
        <f>VLOOKUP($E40,MIDS!$A$2:$I$17,MIDS!$I$1)</f>
        <v>1.57374485020966</v>
      </c>
      <c r="U40" s="613">
        <f>VLOOKUP($E40,MIDS!$A$2:$K$17,MIDS!$K$1)+0.01</f>
        <v>3.01562427304349E-2</v>
      </c>
      <c r="V40" s="614">
        <f t="shared" ca="1" si="10"/>
        <v>0.98980890595030224</v>
      </c>
      <c r="W40" s="57">
        <v>37412</v>
      </c>
      <c r="X40" s="615">
        <f t="shared" ca="1" si="11"/>
        <v>604094.22369767376</v>
      </c>
    </row>
    <row r="41" spans="1:25" x14ac:dyDescent="0.25">
      <c r="A41" s="97"/>
      <c r="B41" s="97"/>
      <c r="C41" s="97"/>
      <c r="D41" s="97"/>
      <c r="E41" s="57">
        <v>37408</v>
      </c>
      <c r="F41" s="57">
        <v>37437</v>
      </c>
      <c r="G41" s="611">
        <f t="shared" si="8"/>
        <v>30</v>
      </c>
      <c r="H41" s="98">
        <v>-10550.560010714285</v>
      </c>
      <c r="I41" s="98">
        <f t="shared" si="9"/>
        <v>-10000.000010155181</v>
      </c>
      <c r="J41" s="99" t="s">
        <v>104</v>
      </c>
      <c r="N41" s="99">
        <v>3.61</v>
      </c>
      <c r="O41" s="99" t="s">
        <v>104</v>
      </c>
      <c r="P41" s="99" t="s">
        <v>104</v>
      </c>
      <c r="Q41" s="612">
        <f>VLOOKUP($E41,MIDS!$A$2:$H$17,MIDS!$B$1)</f>
        <v>2.4090000000000003</v>
      </c>
      <c r="R41" s="99" t="s">
        <v>104</v>
      </c>
      <c r="S41" s="99" t="s">
        <v>104</v>
      </c>
      <c r="T41" s="612">
        <f>VLOOKUP($E41,MIDS!$A$2:$I$17,MIDS!$I$1)</f>
        <v>1.57366339164029</v>
      </c>
      <c r="U41" s="613">
        <f>VLOOKUP($E41,MIDS!$A$2:$K$17,MIDS!$K$1)+0.01</f>
        <v>3.0283118325021403E-2</v>
      </c>
      <c r="V41" s="614">
        <f t="shared" ca="1" si="10"/>
        <v>0.98732616805463969</v>
      </c>
      <c r="W41" s="57">
        <v>37442</v>
      </c>
      <c r="X41" s="615">
        <f t="shared" ca="1" si="11"/>
        <v>559804.97294176184</v>
      </c>
    </row>
    <row r="42" spans="1:25" x14ac:dyDescent="0.25">
      <c r="A42" s="97"/>
      <c r="B42" s="97"/>
      <c r="C42" s="97"/>
      <c r="D42" s="97"/>
      <c r="E42" s="57">
        <v>37438</v>
      </c>
      <c r="F42" s="57">
        <v>37468</v>
      </c>
      <c r="G42" s="611">
        <f t="shared" si="8"/>
        <v>31</v>
      </c>
      <c r="H42" s="98">
        <v>-10550.560010714285</v>
      </c>
      <c r="I42" s="98">
        <f t="shared" si="9"/>
        <v>-10000.000010155181</v>
      </c>
      <c r="J42" s="99" t="s">
        <v>104</v>
      </c>
      <c r="N42" s="99">
        <v>3.61</v>
      </c>
      <c r="O42" s="99" t="s">
        <v>104</v>
      </c>
      <c r="P42" s="99" t="s">
        <v>104</v>
      </c>
      <c r="Q42" s="612">
        <f>VLOOKUP($E42,MIDS!$A$2:$H$17,MIDS!$B$1)</f>
        <v>2.4440000000000004</v>
      </c>
      <c r="R42" s="99" t="s">
        <v>104</v>
      </c>
      <c r="S42" s="99" t="s">
        <v>104</v>
      </c>
      <c r="T42" s="612">
        <f>VLOOKUP($E42,MIDS!$A$2:$I$17,MIDS!$I$1)</f>
        <v>1.57357722200993</v>
      </c>
      <c r="U42" s="613">
        <f>VLOOKUP($E42,MIDS!$A$2:$K$17,MIDS!$K$1)+0.01</f>
        <v>3.0560063885966E-2</v>
      </c>
      <c r="V42" s="614">
        <f t="shared" ca="1" si="10"/>
        <v>0.9846739431196303</v>
      </c>
      <c r="W42" s="57">
        <v>37473</v>
      </c>
      <c r="X42" s="615">
        <f t="shared" ca="1" si="11"/>
        <v>560067.9885611491</v>
      </c>
    </row>
    <row r="43" spans="1:25" x14ac:dyDescent="0.25">
      <c r="A43" s="97"/>
      <c r="B43" s="97"/>
      <c r="C43" s="97"/>
      <c r="D43" s="97"/>
      <c r="E43" s="57">
        <v>37469</v>
      </c>
      <c r="F43" s="57">
        <v>37499</v>
      </c>
      <c r="G43" s="611">
        <f t="shared" si="8"/>
        <v>31</v>
      </c>
      <c r="H43" s="98">
        <v>-10550.560010714285</v>
      </c>
      <c r="I43" s="98">
        <f t="shared" si="9"/>
        <v>-10000.000010155181</v>
      </c>
      <c r="J43" s="99" t="s">
        <v>104</v>
      </c>
      <c r="N43" s="99">
        <v>3.61</v>
      </c>
      <c r="O43" s="99" t="s">
        <v>104</v>
      </c>
      <c r="P43" s="99" t="s">
        <v>104</v>
      </c>
      <c r="Q43" s="612">
        <f>VLOOKUP($E43,MIDS!$A$2:$H$17,MIDS!$B$1)</f>
        <v>2.4810000000000003</v>
      </c>
      <c r="R43" s="99" t="s">
        <v>104</v>
      </c>
      <c r="S43" s="99" t="s">
        <v>104</v>
      </c>
      <c r="T43" s="612">
        <f>VLOOKUP($E43,MIDS!$A$2:$I$17,MIDS!$I$1)</f>
        <v>1.5734639957274099</v>
      </c>
      <c r="U43" s="613">
        <f>VLOOKUP($E43,MIDS!$A$2:$K$17,MIDS!$K$1)+0.01</f>
        <v>3.1094384134566097E-2</v>
      </c>
      <c r="V43" s="614">
        <f t="shared" ca="1" si="10"/>
        <v>0.98183553707859272</v>
      </c>
      <c r="W43" s="57">
        <v>37504</v>
      </c>
      <c r="X43" s="615">
        <f t="shared" ca="1" si="11"/>
        <v>540693.55528200837</v>
      </c>
    </row>
    <row r="44" spans="1:25" x14ac:dyDescent="0.25">
      <c r="A44" s="97"/>
      <c r="B44" s="97"/>
      <c r="C44" s="97"/>
      <c r="D44" s="97"/>
      <c r="E44" s="57">
        <v>37500</v>
      </c>
      <c r="F44" s="57">
        <v>37529</v>
      </c>
      <c r="G44" s="611">
        <f t="shared" si="8"/>
        <v>30</v>
      </c>
      <c r="H44" s="98">
        <v>-10550.560010714285</v>
      </c>
      <c r="I44" s="98">
        <f t="shared" si="9"/>
        <v>-10000.000010155181</v>
      </c>
      <c r="J44" s="99" t="s">
        <v>104</v>
      </c>
      <c r="N44" s="99">
        <v>3.61</v>
      </c>
      <c r="O44" s="99" t="s">
        <v>104</v>
      </c>
      <c r="P44" s="99" t="s">
        <v>104</v>
      </c>
      <c r="Q44" s="612">
        <f>VLOOKUP($E44,MIDS!$A$2:$H$17,MIDS!$B$1)</f>
        <v>2.4810000000000003</v>
      </c>
      <c r="R44" s="99" t="s">
        <v>104</v>
      </c>
      <c r="S44" s="99" t="s">
        <v>104</v>
      </c>
      <c r="T44" s="612">
        <f>VLOOKUP($E44,MIDS!$A$2:$I$17,MIDS!$I$1)</f>
        <v>1.57330076012112</v>
      </c>
      <c r="U44" s="613">
        <f>VLOOKUP($E44,MIDS!$A$2:$K$17,MIDS!$K$1)+0.01</f>
        <v>3.1628704479852901E-2</v>
      </c>
      <c r="V44" s="614">
        <f t="shared" ca="1" si="10"/>
        <v>0.97900207116743732</v>
      </c>
      <c r="W44" s="57">
        <v>37534</v>
      </c>
      <c r="X44" s="615">
        <f t="shared" ca="1" si="11"/>
        <v>521687.65534371597</v>
      </c>
    </row>
    <row r="45" spans="1:25" x14ac:dyDescent="0.25">
      <c r="A45" s="97"/>
      <c r="B45" s="97"/>
      <c r="C45" s="97"/>
      <c r="D45" s="97"/>
      <c r="E45" s="57">
        <v>37530</v>
      </c>
      <c r="F45" s="57">
        <v>37560</v>
      </c>
      <c r="G45" s="611">
        <f t="shared" si="8"/>
        <v>31</v>
      </c>
      <c r="H45" s="98">
        <v>-10550.560010714285</v>
      </c>
      <c r="I45" s="98">
        <f t="shared" si="9"/>
        <v>-10000.000010155181</v>
      </c>
      <c r="J45" s="99" t="s">
        <v>104</v>
      </c>
      <c r="N45" s="99">
        <v>3.61</v>
      </c>
      <c r="O45" s="99" t="s">
        <v>104</v>
      </c>
      <c r="P45" s="99" t="s">
        <v>104</v>
      </c>
      <c r="Q45" s="612">
        <f>VLOOKUP($E45,MIDS!$A$2:$H$17,MIDS!$B$1)</f>
        <v>2.5060000000000002</v>
      </c>
      <c r="R45" s="99" t="s">
        <v>104</v>
      </c>
      <c r="S45" s="99" t="s">
        <v>104</v>
      </c>
      <c r="T45" s="612">
        <f>VLOOKUP($E45,MIDS!$A$2:$I$17,MIDS!$I$1)</f>
        <v>1.57317351886334</v>
      </c>
      <c r="U45" s="613">
        <f>VLOOKUP($E45,MIDS!$A$2:$K$17,MIDS!$K$1)+0.01</f>
        <v>3.2229563577716801E-2</v>
      </c>
      <c r="V45" s="614">
        <f t="shared" ca="1" si="10"/>
        <v>0.9759586193369737</v>
      </c>
      <c r="W45" s="57">
        <v>37565</v>
      </c>
      <c r="X45" s="615">
        <f t="shared" ca="1" si="11"/>
        <v>525458.95643791533</v>
      </c>
    </row>
    <row r="46" spans="1:25" x14ac:dyDescent="0.25">
      <c r="A46" s="97"/>
      <c r="B46" s="97"/>
      <c r="C46" s="97"/>
      <c r="D46" s="97"/>
      <c r="E46" s="57">
        <v>37561</v>
      </c>
      <c r="F46" s="57">
        <v>37590</v>
      </c>
      <c r="G46" s="611">
        <f t="shared" si="8"/>
        <v>30</v>
      </c>
      <c r="H46" s="98">
        <v>-10550.560010714285</v>
      </c>
      <c r="I46" s="98">
        <f t="shared" si="9"/>
        <v>-10000.000010155181</v>
      </c>
      <c r="J46" s="99" t="s">
        <v>104</v>
      </c>
      <c r="N46" s="99">
        <v>3.61</v>
      </c>
      <c r="O46" s="99" t="s">
        <v>104</v>
      </c>
      <c r="P46" s="99" t="s">
        <v>104</v>
      </c>
      <c r="Q46" s="612">
        <f>VLOOKUP($E46,MIDS!$A$2:$H$17,MIDS!$B$1)</f>
        <v>2.726</v>
      </c>
      <c r="R46" s="99" t="s">
        <v>104</v>
      </c>
      <c r="S46" s="99" t="s">
        <v>104</v>
      </c>
      <c r="T46" s="612">
        <f>VLOOKUP($E46,MIDS!$A$2:$I$17,MIDS!$I$1)</f>
        <v>1.57306226864249</v>
      </c>
      <c r="U46" s="613">
        <f>VLOOKUP($E46,MIDS!$A$2:$K$17,MIDS!$K$1)+0.01</f>
        <v>3.2969120664737596E-2</v>
      </c>
      <c r="V46" s="614">
        <f t="shared" ca="1" si="10"/>
        <v>0.97280189855527754</v>
      </c>
      <c r="W46" s="57">
        <v>37595</v>
      </c>
      <c r="X46" s="615">
        <f t="shared" ca="1" si="11"/>
        <v>405829.71579691151</v>
      </c>
    </row>
    <row r="47" spans="1:25" x14ac:dyDescent="0.25">
      <c r="A47" s="97"/>
      <c r="B47" s="97"/>
      <c r="C47" s="97"/>
      <c r="D47" s="97"/>
      <c r="E47" s="57">
        <v>37591</v>
      </c>
      <c r="F47" s="57">
        <v>37621</v>
      </c>
      <c r="G47" s="611">
        <f t="shared" si="8"/>
        <v>31</v>
      </c>
      <c r="H47" s="98">
        <v>-10550.560010714285</v>
      </c>
      <c r="I47" s="98">
        <f t="shared" si="9"/>
        <v>-10000.000010155181</v>
      </c>
      <c r="J47" s="99" t="s">
        <v>104</v>
      </c>
      <c r="N47" s="99">
        <v>3.61</v>
      </c>
      <c r="O47" s="99" t="s">
        <v>104</v>
      </c>
      <c r="P47" s="99" t="s">
        <v>104</v>
      </c>
      <c r="Q47" s="612">
        <f>VLOOKUP($E47,MIDS!$A$2:$H$17,MIDS!$B$1)</f>
        <v>2.9159999999999999</v>
      </c>
      <c r="R47" s="99" t="s">
        <v>104</v>
      </c>
      <c r="S47" s="99" t="s">
        <v>104</v>
      </c>
      <c r="T47" s="612">
        <f>VLOOKUP($E47,MIDS!$A$2:$I$17,MIDS!$I$1)</f>
        <v>1.5729320645228599</v>
      </c>
      <c r="U47" s="613">
        <f>VLOOKUP($E47,MIDS!$A$2:$K$17,MIDS!$K$1)+0.01</f>
        <v>3.36848212477305E-2</v>
      </c>
      <c r="V47" s="614">
        <f t="shared" ca="1" si="10"/>
        <v>0.96947210222340974</v>
      </c>
      <c r="W47" s="57">
        <v>37626</v>
      </c>
      <c r="X47" s="617">
        <f t="shared" ca="1" si="11"/>
        <v>328069.9456371264</v>
      </c>
    </row>
    <row r="48" spans="1:25" x14ac:dyDescent="0.25">
      <c r="A48" s="97"/>
      <c r="B48" s="97"/>
      <c r="C48" s="97"/>
      <c r="D48" s="97"/>
      <c r="G48" s="611"/>
      <c r="H48" s="98"/>
      <c r="I48" s="98"/>
      <c r="J48" s="99"/>
      <c r="N48" s="99"/>
      <c r="O48" s="99"/>
      <c r="P48" s="99"/>
      <c r="Q48" s="612"/>
      <c r="R48" s="99"/>
      <c r="S48" s="99"/>
      <c r="T48" s="612"/>
      <c r="X48" s="616">
        <f ca="1">SUM(X36:X47)</f>
        <v>6363557.6897206614</v>
      </c>
      <c r="Y48" s="616">
        <f ca="1">$X48</f>
        <v>6363557.6897206614</v>
      </c>
    </row>
    <row r="49" spans="1:25" x14ac:dyDescent="0.25">
      <c r="A49" s="97"/>
      <c r="B49" s="97"/>
      <c r="C49" s="97"/>
      <c r="D49" s="97"/>
      <c r="G49" s="611"/>
      <c r="H49" s="98"/>
      <c r="I49" s="98"/>
      <c r="J49" s="99"/>
      <c r="N49" s="99"/>
      <c r="O49" s="99"/>
      <c r="P49" s="99"/>
      <c r="Q49" s="612"/>
      <c r="R49" s="99"/>
      <c r="S49" s="99"/>
      <c r="T49" s="612"/>
      <c r="X49" s="615"/>
    </row>
    <row r="50" spans="1:25" x14ac:dyDescent="0.25">
      <c r="A50" s="97" t="s">
        <v>15</v>
      </c>
      <c r="B50" s="97" t="s">
        <v>36</v>
      </c>
      <c r="C50" s="97" t="s">
        <v>17</v>
      </c>
      <c r="D50" s="97" t="s">
        <v>26</v>
      </c>
      <c r="E50" s="57">
        <v>37257</v>
      </c>
      <c r="F50" s="57">
        <v>37287</v>
      </c>
      <c r="G50" s="611">
        <f t="shared" ref="G50:G61" si="12">F50-E50+1</f>
        <v>31</v>
      </c>
      <c r="H50" s="98">
        <v>-10550.560010714285</v>
      </c>
      <c r="I50" s="98">
        <f t="shared" ref="I50:I61" si="13">H50/1.055056</f>
        <v>-10000.000010155181</v>
      </c>
      <c r="J50" s="99" t="s">
        <v>104</v>
      </c>
      <c r="K50" s="28">
        <v>0</v>
      </c>
      <c r="L50" s="28">
        <v>-261096.52470000001</v>
      </c>
      <c r="M50" s="25">
        <v>1467371</v>
      </c>
      <c r="N50" s="99">
        <v>3.9249999999999998</v>
      </c>
      <c r="O50" s="99" t="s">
        <v>104</v>
      </c>
      <c r="P50" s="99" t="s">
        <v>104</v>
      </c>
      <c r="Q50" s="612">
        <f>VLOOKUP($E50,MIDS!$A$2:$H$17,MIDS!$B$1)</f>
        <v>2.4159999999999999</v>
      </c>
      <c r="R50" s="99" t="s">
        <v>104</v>
      </c>
      <c r="S50" s="99" t="s">
        <v>104</v>
      </c>
      <c r="T50" s="612">
        <f>VLOOKUP($E50,MIDS!$A$2:$I$17,MIDS!$I$1)</f>
        <v>1.57315992650169</v>
      </c>
      <c r="U50" s="613">
        <f>VLOOKUP($E50,MIDS!$A$2:$K$17,MIDS!$K$1)+0.01</f>
        <v>3.1780849295643301E-2</v>
      </c>
      <c r="V50" s="614">
        <f t="shared" ref="V50:V61" ca="1" si="14">(1+$U50/2)^(-($W50-$A$3)/(365.25/2))</f>
        <v>0.99956845745109812</v>
      </c>
      <c r="W50" s="57">
        <v>37292</v>
      </c>
      <c r="X50" s="615">
        <f t="shared" ref="X50:X61" ca="1" si="15">($Q50-$N50)*$G50*$I50*$T50*$V50</f>
        <v>735590.90694314276</v>
      </c>
    </row>
    <row r="51" spans="1:25" x14ac:dyDescent="0.25">
      <c r="A51" s="97"/>
      <c r="B51" s="97"/>
      <c r="C51" s="97"/>
      <c r="D51" s="97"/>
      <c r="E51" s="57">
        <v>37288</v>
      </c>
      <c r="F51" s="57">
        <v>37315</v>
      </c>
      <c r="G51" s="611">
        <f t="shared" si="12"/>
        <v>28</v>
      </c>
      <c r="H51" s="98">
        <v>-10550.560010714285</v>
      </c>
      <c r="I51" s="98">
        <f t="shared" si="13"/>
        <v>-10000.000010155181</v>
      </c>
      <c r="J51" s="99" t="s">
        <v>104</v>
      </c>
      <c r="N51" s="99">
        <v>3.9249999999999998</v>
      </c>
      <c r="O51" s="99" t="s">
        <v>104</v>
      </c>
      <c r="P51" s="99" t="s">
        <v>104</v>
      </c>
      <c r="Q51" s="612">
        <f>VLOOKUP($E51,MIDS!$A$2:$H$17,MIDS!$B$1)</f>
        <v>2.4060000000000001</v>
      </c>
      <c r="R51" s="99" t="s">
        <v>104</v>
      </c>
      <c r="S51" s="99" t="s">
        <v>104</v>
      </c>
      <c r="T51" s="612">
        <f>VLOOKUP($E51,MIDS!$A$2:$I$17,MIDS!$I$1)</f>
        <v>1.5733139716873599</v>
      </c>
      <c r="U51" s="613">
        <f>VLOOKUP($E51,MIDS!$A$2:$K$17,MIDS!$K$1)+0.01</f>
        <v>3.1145658071011703E-2</v>
      </c>
      <c r="V51" s="614">
        <f t="shared" ca="1" si="14"/>
        <v>0.99721159937786863</v>
      </c>
      <c r="W51" s="57">
        <v>37320</v>
      </c>
      <c r="X51" s="615">
        <f t="shared" ca="1" si="15"/>
        <v>667296.00766180758</v>
      </c>
    </row>
    <row r="52" spans="1:25" x14ac:dyDescent="0.25">
      <c r="A52" s="97"/>
      <c r="B52" s="97"/>
      <c r="C52" s="97"/>
      <c r="D52" s="97"/>
      <c r="E52" s="57">
        <v>37316</v>
      </c>
      <c r="F52" s="57">
        <v>37346</v>
      </c>
      <c r="G52" s="611">
        <f t="shared" si="12"/>
        <v>31</v>
      </c>
      <c r="H52" s="98">
        <v>-10550.560010714285</v>
      </c>
      <c r="I52" s="98">
        <f t="shared" si="13"/>
        <v>-10000.000010155181</v>
      </c>
      <c r="J52" s="99" t="s">
        <v>104</v>
      </c>
      <c r="N52" s="99">
        <v>3.9249999999999998</v>
      </c>
      <c r="O52" s="99" t="s">
        <v>104</v>
      </c>
      <c r="P52" s="99" t="s">
        <v>104</v>
      </c>
      <c r="Q52" s="612">
        <f>VLOOKUP($E52,MIDS!$A$2:$H$17,MIDS!$B$1)</f>
        <v>2.3689999999999998</v>
      </c>
      <c r="R52" s="99" t="s">
        <v>104</v>
      </c>
      <c r="S52" s="99" t="s">
        <v>104</v>
      </c>
      <c r="T52" s="612">
        <f>VLOOKUP($E52,MIDS!$A$2:$I$17,MIDS!$I$1)</f>
        <v>1.5733198233053598</v>
      </c>
      <c r="U52" s="613">
        <f>VLOOKUP($E52,MIDS!$A$2:$K$17,MIDS!$K$1)+0.01</f>
        <v>3.0775993905451299E-2</v>
      </c>
      <c r="V52" s="614">
        <f t="shared" ca="1" si="14"/>
        <v>0.99466271931493511</v>
      </c>
      <c r="W52" s="57">
        <v>37351</v>
      </c>
      <c r="X52" s="615">
        <f t="shared" ca="1" si="15"/>
        <v>754856.05346522154</v>
      </c>
    </row>
    <row r="53" spans="1:25" x14ac:dyDescent="0.25">
      <c r="A53" s="97"/>
      <c r="B53" s="97"/>
      <c r="C53" s="97"/>
      <c r="D53" s="97"/>
      <c r="E53" s="57">
        <v>37347</v>
      </c>
      <c r="F53" s="57">
        <v>37376</v>
      </c>
      <c r="G53" s="611">
        <f t="shared" si="12"/>
        <v>30</v>
      </c>
      <c r="H53" s="98">
        <v>-10550.560010714285</v>
      </c>
      <c r="I53" s="98">
        <f t="shared" si="13"/>
        <v>-10000.000010155181</v>
      </c>
      <c r="J53" s="99" t="s">
        <v>104</v>
      </c>
      <c r="N53" s="99">
        <v>3.9249999999999998</v>
      </c>
      <c r="O53" s="99" t="s">
        <v>104</v>
      </c>
      <c r="P53" s="99" t="s">
        <v>104</v>
      </c>
      <c r="Q53" s="612">
        <f>VLOOKUP($E53,MIDS!$A$2:$H$17,MIDS!$B$1)</f>
        <v>2.3190000000000004</v>
      </c>
      <c r="R53" s="99" t="s">
        <v>104</v>
      </c>
      <c r="S53" s="99" t="s">
        <v>104</v>
      </c>
      <c r="T53" s="612">
        <f>VLOOKUP($E53,MIDS!$A$2:$I$17,MIDS!$I$1)</f>
        <v>1.5737483872699398</v>
      </c>
      <c r="U53" s="613">
        <f>VLOOKUP($E53,MIDS!$A$2:$K$17,MIDS!$K$1)+0.01</f>
        <v>3.0033459902157403E-2</v>
      </c>
      <c r="V53" s="614">
        <f t="shared" ca="1" si="14"/>
        <v>0.99235746369686906</v>
      </c>
      <c r="W53" s="57">
        <v>37381</v>
      </c>
      <c r="X53" s="615">
        <f t="shared" ca="1" si="15"/>
        <v>752437.15837102523</v>
      </c>
    </row>
    <row r="54" spans="1:25" x14ac:dyDescent="0.25">
      <c r="A54" s="97"/>
      <c r="B54" s="97"/>
      <c r="C54" s="97"/>
      <c r="D54" s="97"/>
      <c r="E54" s="57">
        <v>37377</v>
      </c>
      <c r="F54" s="57">
        <v>37407</v>
      </c>
      <c r="G54" s="611">
        <f t="shared" si="12"/>
        <v>31</v>
      </c>
      <c r="H54" s="98">
        <v>-10550.560010714285</v>
      </c>
      <c r="I54" s="98">
        <f t="shared" si="13"/>
        <v>-10000.000010155181</v>
      </c>
      <c r="J54" s="99" t="s">
        <v>104</v>
      </c>
      <c r="N54" s="99">
        <v>3.9249999999999998</v>
      </c>
      <c r="O54" s="99" t="s">
        <v>104</v>
      </c>
      <c r="P54" s="99" t="s">
        <v>104</v>
      </c>
      <c r="Q54" s="612">
        <f>VLOOKUP($E54,MIDS!$A$2:$H$17,MIDS!$B$1)</f>
        <v>2.359</v>
      </c>
      <c r="R54" s="99" t="s">
        <v>104</v>
      </c>
      <c r="S54" s="99" t="s">
        <v>104</v>
      </c>
      <c r="T54" s="612">
        <f>VLOOKUP($E54,MIDS!$A$2:$I$17,MIDS!$I$1)</f>
        <v>1.57374485020966</v>
      </c>
      <c r="U54" s="613">
        <f>VLOOKUP($E54,MIDS!$A$2:$K$17,MIDS!$K$1)+0.01</f>
        <v>3.01562427304349E-2</v>
      </c>
      <c r="V54" s="614">
        <f t="shared" ca="1" si="14"/>
        <v>0.98980890595030224</v>
      </c>
      <c r="W54" s="57">
        <v>37412</v>
      </c>
      <c r="X54" s="615">
        <f t="shared" ca="1" si="15"/>
        <v>756204.28002442594</v>
      </c>
    </row>
    <row r="55" spans="1:25" x14ac:dyDescent="0.25">
      <c r="A55" s="97"/>
      <c r="B55" s="97"/>
      <c r="C55" s="97"/>
      <c r="D55" s="97"/>
      <c r="E55" s="57">
        <v>37408</v>
      </c>
      <c r="F55" s="57">
        <v>37437</v>
      </c>
      <c r="G55" s="611">
        <f t="shared" si="12"/>
        <v>30</v>
      </c>
      <c r="H55" s="98">
        <v>-10550.560010714285</v>
      </c>
      <c r="I55" s="98">
        <f t="shared" si="13"/>
        <v>-10000.000010155181</v>
      </c>
      <c r="J55" s="99" t="s">
        <v>104</v>
      </c>
      <c r="N55" s="99">
        <v>3.9249999999999998</v>
      </c>
      <c r="O55" s="99" t="s">
        <v>104</v>
      </c>
      <c r="P55" s="99" t="s">
        <v>104</v>
      </c>
      <c r="Q55" s="612">
        <f>VLOOKUP($E55,MIDS!$A$2:$H$17,MIDS!$B$1)</f>
        <v>2.4090000000000003</v>
      </c>
      <c r="R55" s="99" t="s">
        <v>104</v>
      </c>
      <c r="S55" s="99" t="s">
        <v>104</v>
      </c>
      <c r="T55" s="612">
        <f>VLOOKUP($E55,MIDS!$A$2:$I$17,MIDS!$I$1)</f>
        <v>1.57366339164029</v>
      </c>
      <c r="U55" s="613">
        <f>VLOOKUP($E55,MIDS!$A$2:$K$17,MIDS!$K$1)+0.01</f>
        <v>3.0283118325021403E-2</v>
      </c>
      <c r="V55" s="614">
        <f t="shared" ca="1" si="14"/>
        <v>0.98732616805463969</v>
      </c>
      <c r="W55" s="57">
        <v>37442</v>
      </c>
      <c r="X55" s="615">
        <f t="shared" ca="1" si="15"/>
        <v>706631.42296395579</v>
      </c>
    </row>
    <row r="56" spans="1:25" x14ac:dyDescent="0.25">
      <c r="A56" s="97"/>
      <c r="B56" s="97"/>
      <c r="C56" s="97"/>
      <c r="D56" s="97"/>
      <c r="E56" s="57">
        <v>37438</v>
      </c>
      <c r="F56" s="57">
        <v>37468</v>
      </c>
      <c r="G56" s="611">
        <f t="shared" si="12"/>
        <v>31</v>
      </c>
      <c r="H56" s="98">
        <v>-10550.560010714285</v>
      </c>
      <c r="I56" s="98">
        <f t="shared" si="13"/>
        <v>-10000.000010155181</v>
      </c>
      <c r="J56" s="99" t="s">
        <v>104</v>
      </c>
      <c r="N56" s="99">
        <v>3.9249999999999998</v>
      </c>
      <c r="O56" s="99" t="s">
        <v>104</v>
      </c>
      <c r="P56" s="99" t="s">
        <v>104</v>
      </c>
      <c r="Q56" s="612">
        <f>VLOOKUP($E56,MIDS!$A$2:$H$17,MIDS!$B$1)</f>
        <v>2.4440000000000004</v>
      </c>
      <c r="R56" s="99" t="s">
        <v>104</v>
      </c>
      <c r="S56" s="99" t="s">
        <v>104</v>
      </c>
      <c r="T56" s="612">
        <f>VLOOKUP($E56,MIDS!$A$2:$I$17,MIDS!$I$1)</f>
        <v>1.57357722200993</v>
      </c>
      <c r="U56" s="613">
        <f>VLOOKUP($E56,MIDS!$A$2:$K$17,MIDS!$K$1)+0.01</f>
        <v>3.0560063885966E-2</v>
      </c>
      <c r="V56" s="614">
        <f t="shared" ca="1" si="14"/>
        <v>0.9846739431196303</v>
      </c>
      <c r="W56" s="57">
        <v>37473</v>
      </c>
      <c r="X56" s="615">
        <f t="shared" ca="1" si="15"/>
        <v>711372.80536797771</v>
      </c>
    </row>
    <row r="57" spans="1:25" x14ac:dyDescent="0.25">
      <c r="A57" s="97"/>
      <c r="B57" s="97"/>
      <c r="C57" s="97"/>
      <c r="D57" s="97"/>
      <c r="E57" s="57">
        <v>37469</v>
      </c>
      <c r="F57" s="57">
        <v>37499</v>
      </c>
      <c r="G57" s="611">
        <f t="shared" si="12"/>
        <v>31</v>
      </c>
      <c r="H57" s="98">
        <v>-10550.560010714285</v>
      </c>
      <c r="I57" s="98">
        <f t="shared" si="13"/>
        <v>-10000.000010155181</v>
      </c>
      <c r="J57" s="99" t="s">
        <v>104</v>
      </c>
      <c r="N57" s="99">
        <v>3.9249999999999998</v>
      </c>
      <c r="O57" s="99" t="s">
        <v>104</v>
      </c>
      <c r="P57" s="99" t="s">
        <v>104</v>
      </c>
      <c r="Q57" s="612">
        <f>VLOOKUP($E57,MIDS!$A$2:$H$17,MIDS!$B$1)</f>
        <v>2.4810000000000003</v>
      </c>
      <c r="R57" s="99" t="s">
        <v>104</v>
      </c>
      <c r="S57" s="99" t="s">
        <v>104</v>
      </c>
      <c r="T57" s="612">
        <f>VLOOKUP($E57,MIDS!$A$2:$I$17,MIDS!$I$1)</f>
        <v>1.5734639957274099</v>
      </c>
      <c r="U57" s="613">
        <f>VLOOKUP($E57,MIDS!$A$2:$K$17,MIDS!$K$1)+0.01</f>
        <v>3.1094384134566097E-2</v>
      </c>
      <c r="V57" s="614">
        <f t="shared" ca="1" si="14"/>
        <v>0.98183553707859272</v>
      </c>
      <c r="W57" s="57">
        <v>37504</v>
      </c>
      <c r="X57" s="615">
        <f t="shared" ca="1" si="15"/>
        <v>691551.36742889276</v>
      </c>
    </row>
    <row r="58" spans="1:25" x14ac:dyDescent="0.25">
      <c r="A58" s="97"/>
      <c r="B58" s="97"/>
      <c r="C58" s="97"/>
      <c r="D58" s="97"/>
      <c r="E58" s="57">
        <v>37500</v>
      </c>
      <c r="F58" s="57">
        <v>37529</v>
      </c>
      <c r="G58" s="611">
        <f t="shared" si="12"/>
        <v>30</v>
      </c>
      <c r="H58" s="98">
        <v>-10550.560010714285</v>
      </c>
      <c r="I58" s="98">
        <f t="shared" si="13"/>
        <v>-10000.000010155181</v>
      </c>
      <c r="J58" s="99" t="s">
        <v>104</v>
      </c>
      <c r="N58" s="99">
        <v>3.9249999999999998</v>
      </c>
      <c r="O58" s="99" t="s">
        <v>104</v>
      </c>
      <c r="P58" s="99" t="s">
        <v>104</v>
      </c>
      <c r="Q58" s="612">
        <f>VLOOKUP($E58,MIDS!$A$2:$H$17,MIDS!$B$1)</f>
        <v>2.4810000000000003</v>
      </c>
      <c r="R58" s="99" t="s">
        <v>104</v>
      </c>
      <c r="S58" s="99" t="s">
        <v>104</v>
      </c>
      <c r="T58" s="612">
        <f>VLOOKUP($E58,MIDS!$A$2:$I$17,MIDS!$I$1)</f>
        <v>1.57330076012112</v>
      </c>
      <c r="U58" s="613">
        <f>VLOOKUP($E58,MIDS!$A$2:$K$17,MIDS!$K$1)+0.01</f>
        <v>3.1628704479852901E-2</v>
      </c>
      <c r="V58" s="614">
        <f t="shared" ca="1" si="14"/>
        <v>0.97900207116743732</v>
      </c>
      <c r="W58" s="57">
        <v>37534</v>
      </c>
      <c r="X58" s="615">
        <f t="shared" ca="1" si="15"/>
        <v>667242.66989931441</v>
      </c>
    </row>
    <row r="59" spans="1:25" x14ac:dyDescent="0.25">
      <c r="A59" s="97"/>
      <c r="B59" s="97"/>
      <c r="C59" s="97"/>
      <c r="D59" s="97"/>
      <c r="E59" s="57">
        <v>37530</v>
      </c>
      <c r="F59" s="57">
        <v>37560</v>
      </c>
      <c r="G59" s="611">
        <f t="shared" si="12"/>
        <v>31</v>
      </c>
      <c r="H59" s="98">
        <v>-10550.560010714285</v>
      </c>
      <c r="I59" s="98">
        <f t="shared" si="13"/>
        <v>-10000.000010155181</v>
      </c>
      <c r="J59" s="99" t="s">
        <v>104</v>
      </c>
      <c r="N59" s="99">
        <v>3.9249999999999998</v>
      </c>
      <c r="O59" s="99" t="s">
        <v>104</v>
      </c>
      <c r="P59" s="99" t="s">
        <v>104</v>
      </c>
      <c r="Q59" s="612">
        <f>VLOOKUP($E59,MIDS!$A$2:$H$17,MIDS!$B$1)</f>
        <v>2.5060000000000002</v>
      </c>
      <c r="R59" s="99" t="s">
        <v>104</v>
      </c>
      <c r="S59" s="99" t="s">
        <v>104</v>
      </c>
      <c r="T59" s="612">
        <f>VLOOKUP($E59,MIDS!$A$2:$I$17,MIDS!$I$1)</f>
        <v>1.57317351886334</v>
      </c>
      <c r="U59" s="613">
        <f>VLOOKUP($E59,MIDS!$A$2:$K$17,MIDS!$K$1)+0.01</f>
        <v>3.2229563577716801E-2</v>
      </c>
      <c r="V59" s="614">
        <f t="shared" ca="1" si="14"/>
        <v>0.9759586193369737</v>
      </c>
      <c r="W59" s="57">
        <v>37565</v>
      </c>
      <c r="X59" s="615">
        <f t="shared" ca="1" si="15"/>
        <v>675386.10433460318</v>
      </c>
    </row>
    <row r="60" spans="1:25" x14ac:dyDescent="0.25">
      <c r="A60" s="97"/>
      <c r="B60" s="97"/>
      <c r="C60" s="97"/>
      <c r="D60" s="97"/>
      <c r="E60" s="57">
        <v>37561</v>
      </c>
      <c r="F60" s="57">
        <v>37590</v>
      </c>
      <c r="G60" s="611">
        <f t="shared" si="12"/>
        <v>30</v>
      </c>
      <c r="H60" s="98">
        <v>-10550.560010714285</v>
      </c>
      <c r="I60" s="98">
        <f t="shared" si="13"/>
        <v>-10000.000010155181</v>
      </c>
      <c r="J60" s="99" t="s">
        <v>104</v>
      </c>
      <c r="N60" s="99">
        <v>3.9249999999999998</v>
      </c>
      <c r="O60" s="99" t="s">
        <v>104</v>
      </c>
      <c r="P60" s="99" t="s">
        <v>104</v>
      </c>
      <c r="Q60" s="612">
        <f>VLOOKUP($E60,MIDS!$A$2:$H$17,MIDS!$B$1)</f>
        <v>2.726</v>
      </c>
      <c r="R60" s="99" t="s">
        <v>104</v>
      </c>
      <c r="S60" s="99" t="s">
        <v>104</v>
      </c>
      <c r="T60" s="612">
        <f>VLOOKUP($E60,MIDS!$A$2:$I$17,MIDS!$I$1)</f>
        <v>1.57306226864249</v>
      </c>
      <c r="U60" s="613">
        <f>VLOOKUP($E60,MIDS!$A$2:$K$17,MIDS!$K$1)+0.01</f>
        <v>3.2969120664737596E-2</v>
      </c>
      <c r="V60" s="614">
        <f t="shared" ca="1" si="14"/>
        <v>0.97280189855527754</v>
      </c>
      <c r="W60" s="57">
        <v>37595</v>
      </c>
      <c r="X60" s="615">
        <f t="shared" ca="1" si="15"/>
        <v>550440.98330372956</v>
      </c>
    </row>
    <row r="61" spans="1:25" x14ac:dyDescent="0.25">
      <c r="A61" s="97"/>
      <c r="B61" s="97"/>
      <c r="C61" s="97"/>
      <c r="D61" s="97"/>
      <c r="E61" s="57">
        <v>37591</v>
      </c>
      <c r="F61" s="57">
        <v>37621</v>
      </c>
      <c r="G61" s="611">
        <f t="shared" si="12"/>
        <v>31</v>
      </c>
      <c r="H61" s="98">
        <v>-10550.560010714285</v>
      </c>
      <c r="I61" s="98">
        <f t="shared" si="13"/>
        <v>-10000.000010155181</v>
      </c>
      <c r="J61" s="99" t="s">
        <v>104</v>
      </c>
      <c r="N61" s="99">
        <v>3.9249999999999998</v>
      </c>
      <c r="O61" s="99" t="s">
        <v>104</v>
      </c>
      <c r="P61" s="99" t="s">
        <v>104</v>
      </c>
      <c r="Q61" s="612">
        <f>VLOOKUP($E61,MIDS!$A$2:$H$17,MIDS!$B$1)</f>
        <v>2.9159999999999999</v>
      </c>
      <c r="R61" s="99" t="s">
        <v>104</v>
      </c>
      <c r="S61" s="99" t="s">
        <v>104</v>
      </c>
      <c r="T61" s="612">
        <f>VLOOKUP($E61,MIDS!$A$2:$I$17,MIDS!$I$1)</f>
        <v>1.5729320645228599</v>
      </c>
      <c r="U61" s="613">
        <f>VLOOKUP($E61,MIDS!$A$2:$K$17,MIDS!$K$1)+0.01</f>
        <v>3.36848212477305E-2</v>
      </c>
      <c r="V61" s="614">
        <f t="shared" ca="1" si="14"/>
        <v>0.96947210222340974</v>
      </c>
      <c r="W61" s="57">
        <v>37626</v>
      </c>
      <c r="X61" s="617">
        <f t="shared" ca="1" si="15"/>
        <v>476977.7739882716</v>
      </c>
    </row>
    <row r="62" spans="1:25" x14ac:dyDescent="0.25">
      <c r="A62" s="97"/>
      <c r="B62" s="97"/>
      <c r="C62" s="97"/>
      <c r="D62" s="97"/>
      <c r="G62" s="611"/>
      <c r="H62" s="98"/>
      <c r="I62" s="98"/>
      <c r="J62" s="99"/>
      <c r="N62" s="99"/>
      <c r="O62" s="612"/>
      <c r="P62" s="612"/>
      <c r="Q62" s="612"/>
      <c r="R62" s="612"/>
      <c r="S62" s="612"/>
      <c r="T62" s="612"/>
      <c r="X62" s="616">
        <f ca="1">SUM(X50:X61)</f>
        <v>8145987.5337523688</v>
      </c>
      <c r="Y62" s="616">
        <f ca="1">$X62</f>
        <v>8145987.5337523688</v>
      </c>
    </row>
    <row r="63" spans="1:25" x14ac:dyDescent="0.25">
      <c r="A63" s="97"/>
      <c r="B63" s="97"/>
      <c r="C63" s="97"/>
      <c r="D63" s="97"/>
      <c r="G63" s="611"/>
      <c r="H63" s="98"/>
      <c r="I63" s="98"/>
      <c r="J63" s="99"/>
      <c r="N63" s="99"/>
      <c r="O63" s="612"/>
      <c r="P63" s="612"/>
      <c r="Q63" s="612"/>
      <c r="R63" s="612"/>
      <c r="S63" s="612"/>
      <c r="T63" s="612"/>
      <c r="X63" s="615"/>
    </row>
    <row r="64" spans="1:25" x14ac:dyDescent="0.25">
      <c r="A64" s="97" t="s">
        <v>15</v>
      </c>
      <c r="B64" s="97" t="s">
        <v>29</v>
      </c>
      <c r="C64" s="97" t="s">
        <v>17</v>
      </c>
      <c r="D64" s="97" t="s">
        <v>23</v>
      </c>
      <c r="E64" s="57">
        <v>37257</v>
      </c>
      <c r="F64" s="57">
        <v>37287</v>
      </c>
      <c r="G64" s="611">
        <f>F64-E64+1</f>
        <v>31</v>
      </c>
      <c r="H64" s="98">
        <v>-21101.120021428571</v>
      </c>
      <c r="I64" s="98">
        <f>H64/1.055056</f>
        <v>-20000.000020310363</v>
      </c>
      <c r="J64" s="99" t="s">
        <v>104</v>
      </c>
      <c r="K64" s="28">
        <v>0</v>
      </c>
      <c r="L64" s="28">
        <v>193.3227</v>
      </c>
      <c r="M64" s="25">
        <v>1467372</v>
      </c>
      <c r="N64" s="99" t="s">
        <v>104</v>
      </c>
      <c r="O64" s="612">
        <v>-0.38500000000000001</v>
      </c>
      <c r="P64" s="99" t="s">
        <v>104</v>
      </c>
      <c r="Q64" s="99" t="s">
        <v>104</v>
      </c>
      <c r="R64" s="612">
        <f>VLOOKUP($E64,MIDS!$A$2:$H$17,MIDS!$C$1)</f>
        <v>-0.28499999999999998</v>
      </c>
      <c r="S64" s="99" t="s">
        <v>104</v>
      </c>
      <c r="T64" s="612">
        <f>VLOOKUP($E64,MIDS!$A$2:$I$17,MIDS!$I$1)</f>
        <v>1.57315992650169</v>
      </c>
      <c r="U64" s="613">
        <f>VLOOKUP($E64,MIDS!$A$2:$K$17,MIDS!$K$1)+0.01</f>
        <v>3.1780849295643301E-2</v>
      </c>
      <c r="V64" s="614">
        <f ca="1">(1+$U64/2)^(-($W64-$A$3)/(365.25/2))</f>
        <v>0.99956845745109812</v>
      </c>
      <c r="W64" s="57">
        <v>37292</v>
      </c>
      <c r="X64" s="615">
        <f ca="1">($R64-$O64)*$G64*$I64*$V64*$T64</f>
        <v>-97493.824644551758</v>
      </c>
    </row>
    <row r="65" spans="1:25" x14ac:dyDescent="0.25">
      <c r="A65" s="97"/>
      <c r="B65" s="97"/>
      <c r="C65" s="97"/>
      <c r="D65" s="97"/>
      <c r="E65" s="57">
        <v>37288</v>
      </c>
      <c r="F65" s="57">
        <v>37315</v>
      </c>
      <c r="G65" s="611">
        <f>F65-E65+1</f>
        <v>28</v>
      </c>
      <c r="H65" s="98">
        <v>-21101.120021428571</v>
      </c>
      <c r="I65" s="98">
        <f>H65/1.055056</f>
        <v>-20000.000020310363</v>
      </c>
      <c r="J65" s="99" t="s">
        <v>104</v>
      </c>
      <c r="N65" s="99" t="s">
        <v>104</v>
      </c>
      <c r="O65" s="612">
        <v>-0.38500000000000001</v>
      </c>
      <c r="P65" s="99" t="s">
        <v>104</v>
      </c>
      <c r="Q65" s="99" t="s">
        <v>104</v>
      </c>
      <c r="R65" s="612">
        <f>VLOOKUP($E65,MIDS!$A$2:$H$17,MIDS!$C$1)</f>
        <v>-0.38</v>
      </c>
      <c r="S65" s="99" t="s">
        <v>104</v>
      </c>
      <c r="T65" s="612">
        <f>VLOOKUP($E65,MIDS!$A$2:$I$17,MIDS!$I$1)</f>
        <v>1.5733139716873599</v>
      </c>
      <c r="U65" s="613">
        <f>VLOOKUP($E65,MIDS!$A$2:$K$17,MIDS!$K$1)+0.01</f>
        <v>3.1145658071011703E-2</v>
      </c>
      <c r="V65" s="614">
        <f ca="1">(1+$U65/2)^(-($W65-$A$3)/(365.25/2))</f>
        <v>0.99721159937786863</v>
      </c>
      <c r="W65" s="57">
        <v>37320</v>
      </c>
      <c r="X65" s="615">
        <f ca="1">($R65-$O65)*$G65*$I65*$V65*$T65</f>
        <v>-4392.9954421448874</v>
      </c>
    </row>
    <row r="66" spans="1:25" x14ac:dyDescent="0.25">
      <c r="A66" s="97"/>
      <c r="B66" s="97"/>
      <c r="C66" s="97"/>
      <c r="D66" s="97"/>
      <c r="E66" s="57">
        <v>37316</v>
      </c>
      <c r="F66" s="57">
        <v>37346</v>
      </c>
      <c r="G66" s="611">
        <f>F66-E66+1</f>
        <v>31</v>
      </c>
      <c r="H66" s="98">
        <v>-21101.120021428571</v>
      </c>
      <c r="I66" s="98">
        <f>H66/1.055056</f>
        <v>-20000.000020310363</v>
      </c>
      <c r="J66" s="99" t="s">
        <v>104</v>
      </c>
      <c r="N66" s="99" t="s">
        <v>104</v>
      </c>
      <c r="O66" s="612">
        <v>-0.38500000000000001</v>
      </c>
      <c r="P66" s="99" t="s">
        <v>104</v>
      </c>
      <c r="Q66" s="99" t="s">
        <v>104</v>
      </c>
      <c r="R66" s="612">
        <f>VLOOKUP($E66,MIDS!$A$2:$H$17,MIDS!$C$1)</f>
        <v>-0.43</v>
      </c>
      <c r="S66" s="99" t="s">
        <v>104</v>
      </c>
      <c r="T66" s="612">
        <f>VLOOKUP($E66,MIDS!$A$2:$I$17,MIDS!$I$1)</f>
        <v>1.5733198233053598</v>
      </c>
      <c r="U66" s="613">
        <f>VLOOKUP($E66,MIDS!$A$2:$K$17,MIDS!$K$1)+0.01</f>
        <v>3.0775993905451299E-2</v>
      </c>
      <c r="V66" s="614">
        <f ca="1">(1+$U66/2)^(-($W66-$A$3)/(365.25/2))</f>
        <v>0.99466271931493511</v>
      </c>
      <c r="W66" s="57">
        <v>37351</v>
      </c>
      <c r="X66" s="617">
        <f ca="1">($R66-$O66)*$G66*$I66*$V66*$T66</f>
        <v>43661.339853386831</v>
      </c>
    </row>
    <row r="67" spans="1:25" x14ac:dyDescent="0.25">
      <c r="A67" s="97"/>
      <c r="B67" s="97"/>
      <c r="C67" s="97"/>
      <c r="D67" s="97"/>
      <c r="G67" s="611"/>
      <c r="H67" s="98"/>
      <c r="I67" s="98"/>
      <c r="J67" s="99"/>
      <c r="N67" s="99"/>
      <c r="O67" s="612"/>
      <c r="P67" s="99"/>
      <c r="Q67" s="99"/>
      <c r="R67" s="612"/>
      <c r="S67" s="99"/>
      <c r="T67" s="612"/>
      <c r="U67" s="613"/>
      <c r="V67" s="614"/>
      <c r="W67" s="57"/>
      <c r="X67" s="616">
        <f ca="1">SUM(X64:X66)</f>
        <v>-58225.48023330982</v>
      </c>
      <c r="Y67" s="616">
        <f ca="1">$X67</f>
        <v>-58225.48023330982</v>
      </c>
    </row>
    <row r="68" spans="1:25" x14ac:dyDescent="0.25">
      <c r="A68" s="97"/>
      <c r="B68" s="97"/>
      <c r="C68" s="97"/>
      <c r="D68" s="97"/>
      <c r="G68" s="611"/>
      <c r="H68" s="98"/>
      <c r="I68" s="98"/>
      <c r="J68" s="29"/>
      <c r="N68" s="99"/>
      <c r="O68" s="612"/>
      <c r="P68" s="612"/>
      <c r="Q68" s="612"/>
      <c r="R68" s="612"/>
      <c r="S68" s="612"/>
      <c r="T68" s="612"/>
      <c r="X68" s="615"/>
    </row>
    <row r="69" spans="1:25" x14ac:dyDescent="0.25">
      <c r="A69" s="97" t="s">
        <v>15</v>
      </c>
      <c r="B69" s="97" t="s">
        <v>22</v>
      </c>
      <c r="C69" s="97" t="s">
        <v>17</v>
      </c>
      <c r="D69" s="97" t="s">
        <v>23</v>
      </c>
      <c r="E69" s="57">
        <v>37257</v>
      </c>
      <c r="F69" s="57">
        <v>37287</v>
      </c>
      <c r="G69" s="611">
        <f t="shared" ref="G69:G78" si="16">F69-E69+1</f>
        <v>31</v>
      </c>
      <c r="H69" s="98">
        <v>5275</v>
      </c>
      <c r="I69" s="98">
        <f t="shared" ref="I69:I78" si="17">H69/1.055056</f>
        <v>4999.7346112433843</v>
      </c>
      <c r="J69" s="99" t="s">
        <v>104</v>
      </c>
      <c r="K69" s="28">
        <v>0</v>
      </c>
      <c r="L69" s="28">
        <v>386544.90610000002</v>
      </c>
      <c r="M69" s="25">
        <v>1467371</v>
      </c>
      <c r="N69" s="99" t="s">
        <v>104</v>
      </c>
      <c r="O69" s="612">
        <v>-0.315</v>
      </c>
      <c r="P69" s="99" t="s">
        <v>104</v>
      </c>
      <c r="Q69" s="99" t="s">
        <v>104</v>
      </c>
      <c r="R69" s="612">
        <f>VLOOKUP($E69,MIDS!$A$2:$H$17,MIDS!$C$1)</f>
        <v>-0.28499999999999998</v>
      </c>
      <c r="S69" s="99" t="s">
        <v>104</v>
      </c>
      <c r="T69" s="612">
        <f>VLOOKUP($E69,MIDS!$A$2:$I$17,MIDS!$I$1)</f>
        <v>1.57315992650169</v>
      </c>
      <c r="U69" s="613">
        <f>VLOOKUP($E69,MIDS!$A$2:$K$17,MIDS!$K$1)+0.01</f>
        <v>3.1780849295643301E-2</v>
      </c>
      <c r="V69" s="614">
        <f t="shared" ref="V69:V78" ca="1" si="18">(1+$U69/2)^(-($W69-$A$3)/(365.25/2))</f>
        <v>0.99956845745109812</v>
      </c>
      <c r="W69" s="57">
        <v>37292</v>
      </c>
      <c r="X69" s="615">
        <f t="shared" ref="X69:X78" ca="1" si="19">($R69-$O69)*$G69*$I69*$V69*$T69</f>
        <v>7311.6487344427724</v>
      </c>
    </row>
    <row r="70" spans="1:25" x14ac:dyDescent="0.25">
      <c r="A70" s="97"/>
      <c r="B70" s="97"/>
      <c r="C70" s="97"/>
      <c r="D70" s="97"/>
      <c r="E70" s="57">
        <v>37288</v>
      </c>
      <c r="F70" s="57">
        <v>37315</v>
      </c>
      <c r="G70" s="611">
        <f t="shared" si="16"/>
        <v>28</v>
      </c>
      <c r="H70" s="98">
        <v>5275</v>
      </c>
      <c r="I70" s="98">
        <f t="shared" si="17"/>
        <v>4999.7346112433843</v>
      </c>
      <c r="J70" s="99" t="s">
        <v>104</v>
      </c>
      <c r="N70" s="99" t="s">
        <v>104</v>
      </c>
      <c r="O70" s="612">
        <v>-0.315</v>
      </c>
      <c r="P70" s="99" t="s">
        <v>104</v>
      </c>
      <c r="Q70" s="99" t="s">
        <v>104</v>
      </c>
      <c r="R70" s="612">
        <f>VLOOKUP($E70,MIDS!$A$2:$H$17,MIDS!$C$1)</f>
        <v>-0.38</v>
      </c>
      <c r="S70" s="99" t="s">
        <v>104</v>
      </c>
      <c r="T70" s="612">
        <f>VLOOKUP($E70,MIDS!$A$2:$I$17,MIDS!$I$1)</f>
        <v>1.5733139716873599</v>
      </c>
      <c r="U70" s="613">
        <f>VLOOKUP($E70,MIDS!$A$2:$K$17,MIDS!$K$1)+0.01</f>
        <v>3.1145658071011703E-2</v>
      </c>
      <c r="V70" s="614">
        <f t="shared" ca="1" si="18"/>
        <v>0.99721159937786863</v>
      </c>
      <c r="W70" s="57">
        <v>37320</v>
      </c>
      <c r="X70" s="615">
        <f t="shared" ca="1" si="19"/>
        <v>-14276.477368934015</v>
      </c>
    </row>
    <row r="71" spans="1:25" x14ac:dyDescent="0.25">
      <c r="A71" s="97"/>
      <c r="B71" s="97"/>
      <c r="C71" s="97"/>
      <c r="D71" s="97"/>
      <c r="E71" s="57">
        <v>37316</v>
      </c>
      <c r="F71" s="57">
        <v>37346</v>
      </c>
      <c r="G71" s="611">
        <f t="shared" si="16"/>
        <v>31</v>
      </c>
      <c r="H71" s="98">
        <v>5275</v>
      </c>
      <c r="I71" s="98">
        <f t="shared" si="17"/>
        <v>4999.7346112433843</v>
      </c>
      <c r="J71" s="99" t="s">
        <v>104</v>
      </c>
      <c r="N71" s="99" t="s">
        <v>104</v>
      </c>
      <c r="O71" s="612">
        <v>-0.315</v>
      </c>
      <c r="P71" s="99" t="s">
        <v>104</v>
      </c>
      <c r="Q71" s="99" t="s">
        <v>104</v>
      </c>
      <c r="R71" s="612">
        <f>VLOOKUP($E71,MIDS!$A$2:$H$17,MIDS!$C$1)</f>
        <v>-0.43</v>
      </c>
      <c r="S71" s="99" t="s">
        <v>104</v>
      </c>
      <c r="T71" s="612">
        <f>VLOOKUP($E71,MIDS!$A$2:$I$17,MIDS!$I$1)</f>
        <v>1.5733198233053598</v>
      </c>
      <c r="U71" s="613">
        <f>VLOOKUP($E71,MIDS!$A$2:$K$17,MIDS!$K$1)+0.01</f>
        <v>3.0775993905451299E-2</v>
      </c>
      <c r="V71" s="614">
        <f t="shared" ca="1" si="18"/>
        <v>0.99466271931493511</v>
      </c>
      <c r="W71" s="57">
        <v>37351</v>
      </c>
      <c r="X71" s="615">
        <f t="shared" ca="1" si="19"/>
        <v>-27893.264287671005</v>
      </c>
    </row>
    <row r="72" spans="1:25" x14ac:dyDescent="0.25">
      <c r="A72" s="97"/>
      <c r="B72" s="97"/>
      <c r="C72" s="97"/>
      <c r="D72" s="97"/>
      <c r="E72" s="57">
        <v>37347</v>
      </c>
      <c r="F72" s="57">
        <v>37376</v>
      </c>
      <c r="G72" s="611">
        <f t="shared" si="16"/>
        <v>30</v>
      </c>
      <c r="H72" s="98">
        <v>5275</v>
      </c>
      <c r="I72" s="98">
        <f t="shared" si="17"/>
        <v>4999.7346112433843</v>
      </c>
      <c r="J72" s="99" t="s">
        <v>104</v>
      </c>
      <c r="N72" s="99" t="s">
        <v>104</v>
      </c>
      <c r="O72" s="612">
        <v>-0.315</v>
      </c>
      <c r="P72" s="99" t="s">
        <v>104</v>
      </c>
      <c r="Q72" s="99" t="s">
        <v>104</v>
      </c>
      <c r="R72" s="612">
        <f>VLOOKUP($E72,MIDS!$A$2:$H$17,MIDS!$C$1)</f>
        <v>-0.44</v>
      </c>
      <c r="S72" s="99" t="s">
        <v>104</v>
      </c>
      <c r="T72" s="612">
        <f>VLOOKUP($E72,MIDS!$A$2:$I$17,MIDS!$I$1)</f>
        <v>1.5737483872699398</v>
      </c>
      <c r="U72" s="613">
        <f>VLOOKUP($E72,MIDS!$A$2:$K$17,MIDS!$K$1)+0.01</f>
        <v>3.0033459902157403E-2</v>
      </c>
      <c r="V72" s="614">
        <f t="shared" ca="1" si="18"/>
        <v>0.99235746369686906</v>
      </c>
      <c r="W72" s="57">
        <v>37381</v>
      </c>
      <c r="X72" s="615">
        <f t="shared" ca="1" si="19"/>
        <v>-29280.713727217237</v>
      </c>
    </row>
    <row r="73" spans="1:25" x14ac:dyDescent="0.25">
      <c r="A73" s="97"/>
      <c r="B73" s="97"/>
      <c r="C73" s="97"/>
      <c r="D73" s="97"/>
      <c r="E73" s="57">
        <v>37377</v>
      </c>
      <c r="F73" s="57">
        <v>37407</v>
      </c>
      <c r="G73" s="611">
        <f t="shared" si="16"/>
        <v>31</v>
      </c>
      <c r="H73" s="98">
        <v>5275</v>
      </c>
      <c r="I73" s="98">
        <f t="shared" si="17"/>
        <v>4999.7346112433843</v>
      </c>
      <c r="J73" s="99" t="s">
        <v>104</v>
      </c>
      <c r="N73" s="99" t="s">
        <v>104</v>
      </c>
      <c r="O73" s="612">
        <v>-0.315</v>
      </c>
      <c r="P73" s="99" t="s">
        <v>104</v>
      </c>
      <c r="Q73" s="99" t="s">
        <v>104</v>
      </c>
      <c r="R73" s="612">
        <f>VLOOKUP($E73,MIDS!$A$2:$H$17,MIDS!$C$1)</f>
        <v>-0.44</v>
      </c>
      <c r="S73" s="99" t="s">
        <v>104</v>
      </c>
      <c r="T73" s="612">
        <f>VLOOKUP($E73,MIDS!$A$2:$I$17,MIDS!$I$1)</f>
        <v>1.57374485020966</v>
      </c>
      <c r="U73" s="613">
        <f>VLOOKUP($E73,MIDS!$A$2:$K$17,MIDS!$K$1)+0.01</f>
        <v>3.01562427304349E-2</v>
      </c>
      <c r="V73" s="614">
        <f t="shared" ca="1" si="18"/>
        <v>0.98980890595030224</v>
      </c>
      <c r="W73" s="57">
        <v>37412</v>
      </c>
      <c r="X73" s="615">
        <f t="shared" ca="1" si="19"/>
        <v>-30178.964784235435</v>
      </c>
    </row>
    <row r="74" spans="1:25" x14ac:dyDescent="0.25">
      <c r="A74" s="97"/>
      <c r="B74" s="97"/>
      <c r="C74" s="97"/>
      <c r="D74" s="97"/>
      <c r="E74" s="57">
        <v>37408</v>
      </c>
      <c r="F74" s="57">
        <v>37437</v>
      </c>
      <c r="G74" s="611">
        <f t="shared" si="16"/>
        <v>30</v>
      </c>
      <c r="H74" s="98">
        <v>5275</v>
      </c>
      <c r="I74" s="98">
        <f t="shared" si="17"/>
        <v>4999.7346112433843</v>
      </c>
      <c r="J74" s="99" t="s">
        <v>104</v>
      </c>
      <c r="N74" s="99" t="s">
        <v>104</v>
      </c>
      <c r="O74" s="612">
        <v>-0.315</v>
      </c>
      <c r="P74" s="99" t="s">
        <v>104</v>
      </c>
      <c r="Q74" s="99" t="s">
        <v>104</v>
      </c>
      <c r="R74" s="612">
        <f>VLOOKUP($E74,MIDS!$A$2:$H$17,MIDS!$C$1)</f>
        <v>-0.44</v>
      </c>
      <c r="S74" s="99" t="s">
        <v>104</v>
      </c>
      <c r="T74" s="612">
        <f>VLOOKUP($E74,MIDS!$A$2:$I$17,MIDS!$I$1)</f>
        <v>1.57366339164029</v>
      </c>
      <c r="U74" s="613">
        <f>VLOOKUP($E74,MIDS!$A$2:$K$17,MIDS!$K$1)+0.01</f>
        <v>3.0283118325021403E-2</v>
      </c>
      <c r="V74" s="614">
        <f t="shared" ca="1" si="18"/>
        <v>0.98732616805463969</v>
      </c>
      <c r="W74" s="57">
        <v>37442</v>
      </c>
      <c r="X74" s="615">
        <f t="shared" ca="1" si="19"/>
        <v>-29130.685844304582</v>
      </c>
    </row>
    <row r="75" spans="1:25" x14ac:dyDescent="0.25">
      <c r="A75" s="97"/>
      <c r="B75" s="97"/>
      <c r="C75" s="97"/>
      <c r="D75" s="97"/>
      <c r="E75" s="57">
        <v>37438</v>
      </c>
      <c r="F75" s="57">
        <v>37468</v>
      </c>
      <c r="G75" s="611">
        <f t="shared" si="16"/>
        <v>31</v>
      </c>
      <c r="H75" s="98">
        <v>5275</v>
      </c>
      <c r="I75" s="98">
        <f t="shared" si="17"/>
        <v>4999.7346112433843</v>
      </c>
      <c r="J75" s="99" t="s">
        <v>104</v>
      </c>
      <c r="N75" s="99" t="s">
        <v>104</v>
      </c>
      <c r="O75" s="612">
        <v>-0.315</v>
      </c>
      <c r="P75" s="99" t="s">
        <v>104</v>
      </c>
      <c r="Q75" s="99" t="s">
        <v>104</v>
      </c>
      <c r="R75" s="612">
        <f>VLOOKUP($E75,MIDS!$A$2:$H$17,MIDS!$C$1)</f>
        <v>-0.44</v>
      </c>
      <c r="S75" s="99" t="s">
        <v>104</v>
      </c>
      <c r="T75" s="612">
        <f>VLOOKUP($E75,MIDS!$A$2:$I$17,MIDS!$I$1)</f>
        <v>1.57357722200993</v>
      </c>
      <c r="U75" s="613">
        <f>VLOOKUP($E75,MIDS!$A$2:$K$17,MIDS!$K$1)+0.01</f>
        <v>3.0560063885966E-2</v>
      </c>
      <c r="V75" s="614">
        <f t="shared" ca="1" si="18"/>
        <v>0.9846739431196303</v>
      </c>
      <c r="W75" s="57">
        <v>37473</v>
      </c>
      <c r="X75" s="615">
        <f t="shared" ca="1" si="19"/>
        <v>-30019.203518599887</v>
      </c>
    </row>
    <row r="76" spans="1:25" x14ac:dyDescent="0.25">
      <c r="A76" s="97"/>
      <c r="B76" s="97"/>
      <c r="C76" s="97"/>
      <c r="D76" s="97"/>
      <c r="E76" s="57">
        <v>37469</v>
      </c>
      <c r="F76" s="57">
        <v>37499</v>
      </c>
      <c r="G76" s="611">
        <f t="shared" si="16"/>
        <v>31</v>
      </c>
      <c r="H76" s="98">
        <v>5275</v>
      </c>
      <c r="I76" s="98">
        <f t="shared" si="17"/>
        <v>4999.7346112433843</v>
      </c>
      <c r="J76" s="99" t="s">
        <v>104</v>
      </c>
      <c r="N76" s="99" t="s">
        <v>104</v>
      </c>
      <c r="O76" s="612">
        <v>-0.315</v>
      </c>
      <c r="P76" s="99" t="s">
        <v>104</v>
      </c>
      <c r="Q76" s="99" t="s">
        <v>104</v>
      </c>
      <c r="R76" s="612">
        <f>VLOOKUP($E76,MIDS!$A$2:$H$17,MIDS!$C$1)</f>
        <v>-0.44</v>
      </c>
      <c r="S76" s="99" t="s">
        <v>104</v>
      </c>
      <c r="T76" s="612">
        <f>VLOOKUP($E76,MIDS!$A$2:$I$17,MIDS!$I$1)</f>
        <v>1.5734639957274099</v>
      </c>
      <c r="U76" s="613">
        <f>VLOOKUP($E76,MIDS!$A$2:$K$17,MIDS!$K$1)+0.01</f>
        <v>3.1094384134566097E-2</v>
      </c>
      <c r="V76" s="614">
        <f t="shared" ca="1" si="18"/>
        <v>0.98183553707859272</v>
      </c>
      <c r="W76" s="57">
        <v>37504</v>
      </c>
      <c r="X76" s="615">
        <f t="shared" ca="1" si="19"/>
        <v>-29930.516825447528</v>
      </c>
    </row>
    <row r="77" spans="1:25" x14ac:dyDescent="0.25">
      <c r="A77" s="97"/>
      <c r="B77" s="97"/>
      <c r="C77" s="97"/>
      <c r="D77" s="97"/>
      <c r="E77" s="57">
        <v>37500</v>
      </c>
      <c r="F77" s="57">
        <v>37529</v>
      </c>
      <c r="G77" s="611">
        <f t="shared" si="16"/>
        <v>30</v>
      </c>
      <c r="H77" s="98">
        <v>5275</v>
      </c>
      <c r="I77" s="98">
        <f t="shared" si="17"/>
        <v>4999.7346112433843</v>
      </c>
      <c r="J77" s="99" t="s">
        <v>104</v>
      </c>
      <c r="N77" s="99" t="s">
        <v>104</v>
      </c>
      <c r="O77" s="612">
        <v>-0.315</v>
      </c>
      <c r="P77" s="99" t="s">
        <v>104</v>
      </c>
      <c r="Q77" s="99" t="s">
        <v>104</v>
      </c>
      <c r="R77" s="612">
        <f>VLOOKUP($E77,MIDS!$A$2:$H$17,MIDS!$C$1)</f>
        <v>-0.44</v>
      </c>
      <c r="S77" s="99" t="s">
        <v>104</v>
      </c>
      <c r="T77" s="612">
        <f>VLOOKUP($E77,MIDS!$A$2:$I$17,MIDS!$I$1)</f>
        <v>1.57330076012112</v>
      </c>
      <c r="U77" s="613">
        <f>VLOOKUP($E77,MIDS!$A$2:$K$17,MIDS!$K$1)+0.01</f>
        <v>3.1628704479852901E-2</v>
      </c>
      <c r="V77" s="614">
        <f t="shared" ca="1" si="18"/>
        <v>0.97900207116743732</v>
      </c>
      <c r="W77" s="57">
        <v>37534</v>
      </c>
      <c r="X77" s="615">
        <f t="shared" ca="1" si="19"/>
        <v>-28878.430292644065</v>
      </c>
    </row>
    <row r="78" spans="1:25" x14ac:dyDescent="0.25">
      <c r="A78" s="97"/>
      <c r="B78" s="97"/>
      <c r="C78" s="97"/>
      <c r="D78" s="97"/>
      <c r="E78" s="57">
        <v>37530</v>
      </c>
      <c r="F78" s="57">
        <v>37560</v>
      </c>
      <c r="G78" s="611">
        <f t="shared" si="16"/>
        <v>31</v>
      </c>
      <c r="H78" s="98">
        <v>5275</v>
      </c>
      <c r="I78" s="98">
        <f t="shared" si="17"/>
        <v>4999.7346112433843</v>
      </c>
      <c r="J78" s="99" t="s">
        <v>104</v>
      </c>
      <c r="N78" s="99" t="s">
        <v>104</v>
      </c>
      <c r="O78" s="612">
        <v>-0.315</v>
      </c>
      <c r="P78" s="99" t="s">
        <v>104</v>
      </c>
      <c r="Q78" s="99" t="s">
        <v>104</v>
      </c>
      <c r="R78" s="612">
        <f>VLOOKUP($E78,MIDS!$A$2:$H$17,MIDS!$C$1)</f>
        <v>-0.44</v>
      </c>
      <c r="S78" s="99" t="s">
        <v>104</v>
      </c>
      <c r="T78" s="612">
        <f>VLOOKUP($E78,MIDS!$A$2:$I$17,MIDS!$I$1)</f>
        <v>1.57317351886334</v>
      </c>
      <c r="U78" s="613">
        <f>VLOOKUP($E78,MIDS!$A$2:$K$17,MIDS!$K$1)+0.01</f>
        <v>3.2229563577716801E-2</v>
      </c>
      <c r="V78" s="614">
        <f t="shared" ca="1" si="18"/>
        <v>0.9759586193369737</v>
      </c>
      <c r="W78" s="57">
        <v>37565</v>
      </c>
      <c r="X78" s="617">
        <f t="shared" ca="1" si="19"/>
        <v>-29745.871021541574</v>
      </c>
    </row>
    <row r="79" spans="1:25" x14ac:dyDescent="0.25">
      <c r="A79" s="97"/>
      <c r="B79" s="97"/>
      <c r="C79" s="97"/>
      <c r="D79" s="97"/>
      <c r="G79" s="611"/>
      <c r="H79" s="98"/>
      <c r="I79" s="98"/>
      <c r="J79" s="99"/>
      <c r="N79" s="99"/>
      <c r="O79" s="612"/>
      <c r="P79" s="99"/>
      <c r="Q79" s="99"/>
      <c r="R79" s="612"/>
      <c r="S79" s="99"/>
      <c r="T79" s="612"/>
      <c r="U79" s="613"/>
      <c r="V79" s="614"/>
      <c r="W79" s="57"/>
      <c r="X79" s="616">
        <f ca="1">SUM(X69:X78)</f>
        <v>-242022.47893615256</v>
      </c>
      <c r="Y79" s="616">
        <f ca="1">$X79</f>
        <v>-242022.47893615256</v>
      </c>
    </row>
    <row r="80" spans="1:25" x14ac:dyDescent="0.25">
      <c r="A80" s="97"/>
      <c r="B80" s="97"/>
      <c r="C80" s="97"/>
      <c r="D80" s="97"/>
      <c r="G80" s="611"/>
      <c r="H80" s="98"/>
      <c r="I80" s="98"/>
      <c r="N80" s="99"/>
      <c r="O80" s="612"/>
      <c r="P80" s="612"/>
      <c r="Q80" s="612"/>
      <c r="R80" s="612"/>
      <c r="S80" s="612"/>
      <c r="T80" s="612"/>
      <c r="W80" s="57"/>
      <c r="X80" s="615"/>
    </row>
    <row r="81" spans="1:25" x14ac:dyDescent="0.25">
      <c r="A81" s="97" t="s">
        <v>15</v>
      </c>
      <c r="B81" s="97" t="s">
        <v>31</v>
      </c>
      <c r="C81" s="97" t="s">
        <v>17</v>
      </c>
      <c r="D81" s="97" t="s">
        <v>23</v>
      </c>
      <c r="E81" s="57">
        <v>37257</v>
      </c>
      <c r="F81" s="57">
        <v>37287</v>
      </c>
      <c r="G81" s="611">
        <f t="shared" ref="G81:G92" si="20">F81-E81+1</f>
        <v>31</v>
      </c>
      <c r="H81" s="98">
        <v>5275.280003571429</v>
      </c>
      <c r="I81" s="98">
        <f t="shared" ref="I81:I92" si="21">H81/1.055056</f>
        <v>5000.0000033850611</v>
      </c>
      <c r="J81" s="99" t="s">
        <v>104</v>
      </c>
      <c r="K81" s="99" t="s">
        <v>104</v>
      </c>
      <c r="L81" s="99" t="s">
        <v>104</v>
      </c>
      <c r="M81" s="99" t="s">
        <v>104</v>
      </c>
      <c r="N81" s="99" t="s">
        <v>104</v>
      </c>
      <c r="O81" s="612">
        <v>-0.38500000000000001</v>
      </c>
      <c r="P81" s="99" t="s">
        <v>104</v>
      </c>
      <c r="Q81" s="99" t="s">
        <v>104</v>
      </c>
      <c r="R81" s="612">
        <f>VLOOKUP($E81,MIDS!$A$2:$H$17,MIDS!$C$1)</f>
        <v>-0.28499999999999998</v>
      </c>
      <c r="S81" s="99" t="s">
        <v>104</v>
      </c>
      <c r="T81" s="612">
        <f>VLOOKUP($E81,MIDS!$A$2:$I$17,MIDS!$I$1)</f>
        <v>1.57315992650169</v>
      </c>
      <c r="U81" s="613">
        <f>VLOOKUP($E81,MIDS!$A$2:$K$17,MIDS!$K$1)+0.01</f>
        <v>3.1780849295643301E-2</v>
      </c>
      <c r="V81" s="614">
        <f t="shared" ref="V81:V92" ca="1" si="22">(1+$U81/2)^(-($W81-$A$3)/(365.25/2))</f>
        <v>0.99956845745109812</v>
      </c>
      <c r="W81" s="57">
        <v>37292</v>
      </c>
      <c r="X81" s="615">
        <f t="shared" ref="X81:X92" ca="1" si="23">($R81-$O81)*$G81*$I81*$V81*$T81</f>
        <v>24373.456152887378</v>
      </c>
    </row>
    <row r="82" spans="1:25" x14ac:dyDescent="0.25">
      <c r="A82" s="97"/>
      <c r="B82" s="97"/>
      <c r="C82" s="97"/>
      <c r="D82" s="97"/>
      <c r="E82" s="57">
        <v>37288</v>
      </c>
      <c r="F82" s="57">
        <v>37315</v>
      </c>
      <c r="G82" s="611">
        <f t="shared" si="20"/>
        <v>28</v>
      </c>
      <c r="H82" s="98">
        <v>5275.280003571429</v>
      </c>
      <c r="I82" s="98">
        <f t="shared" si="21"/>
        <v>5000.0000033850611</v>
      </c>
      <c r="J82" s="99" t="s">
        <v>104</v>
      </c>
      <c r="K82" s="99" t="s">
        <v>104</v>
      </c>
      <c r="L82" s="99" t="s">
        <v>104</v>
      </c>
      <c r="M82" s="99" t="s">
        <v>104</v>
      </c>
      <c r="N82" s="99" t="s">
        <v>104</v>
      </c>
      <c r="O82" s="612">
        <v>-0.38500000000000001</v>
      </c>
      <c r="P82" s="99" t="s">
        <v>104</v>
      </c>
      <c r="Q82" s="99" t="s">
        <v>104</v>
      </c>
      <c r="R82" s="612">
        <f>VLOOKUP($E82,MIDS!$A$2:$H$17,MIDS!$C$1)</f>
        <v>-0.38</v>
      </c>
      <c r="S82" s="99" t="s">
        <v>104</v>
      </c>
      <c r="T82" s="612">
        <f>VLOOKUP($E82,MIDS!$A$2:$I$17,MIDS!$I$1)</f>
        <v>1.5733139716873599</v>
      </c>
      <c r="U82" s="613">
        <f>VLOOKUP($E82,MIDS!$A$2:$K$17,MIDS!$K$1)+0.01</f>
        <v>3.1145658071011703E-2</v>
      </c>
      <c r="V82" s="614">
        <f t="shared" ca="1" si="22"/>
        <v>0.99721159937786863</v>
      </c>
      <c r="W82" s="57">
        <v>37320</v>
      </c>
      <c r="X82" s="615">
        <f t="shared" ca="1" si="23"/>
        <v>1098.2488601644579</v>
      </c>
    </row>
    <row r="83" spans="1:25" x14ac:dyDescent="0.25">
      <c r="A83" s="97"/>
      <c r="B83" s="97"/>
      <c r="C83" s="97"/>
      <c r="D83" s="97"/>
      <c r="E83" s="57">
        <v>37316</v>
      </c>
      <c r="F83" s="57">
        <v>37346</v>
      </c>
      <c r="G83" s="611">
        <f t="shared" si="20"/>
        <v>31</v>
      </c>
      <c r="H83" s="98">
        <v>5275.280003571429</v>
      </c>
      <c r="I83" s="98">
        <f t="shared" si="21"/>
        <v>5000.0000033850611</v>
      </c>
      <c r="J83" s="99" t="s">
        <v>104</v>
      </c>
      <c r="K83" s="99" t="s">
        <v>104</v>
      </c>
      <c r="L83" s="99" t="s">
        <v>104</v>
      </c>
      <c r="M83" s="99" t="s">
        <v>104</v>
      </c>
      <c r="N83" s="99" t="s">
        <v>104</v>
      </c>
      <c r="O83" s="612">
        <v>-0.38500000000000001</v>
      </c>
      <c r="P83" s="99" t="s">
        <v>104</v>
      </c>
      <c r="Q83" s="99" t="s">
        <v>104</v>
      </c>
      <c r="R83" s="612">
        <f>VLOOKUP($E83,MIDS!$A$2:$H$17,MIDS!$C$1)</f>
        <v>-0.43</v>
      </c>
      <c r="S83" s="99" t="s">
        <v>104</v>
      </c>
      <c r="T83" s="612">
        <f>VLOOKUP($E83,MIDS!$A$2:$I$17,MIDS!$I$1)</f>
        <v>1.5733198233053598</v>
      </c>
      <c r="U83" s="613">
        <f>VLOOKUP($E83,MIDS!$A$2:$K$17,MIDS!$K$1)+0.01</f>
        <v>3.0775993905451299E-2</v>
      </c>
      <c r="V83" s="614">
        <f t="shared" ca="1" si="22"/>
        <v>0.99466271931493511</v>
      </c>
      <c r="W83" s="57">
        <v>37351</v>
      </c>
      <c r="X83" s="615">
        <f t="shared" ca="1" si="23"/>
        <v>-10915.334959651804</v>
      </c>
    </row>
    <row r="84" spans="1:25" x14ac:dyDescent="0.25">
      <c r="A84" s="97"/>
      <c r="B84" s="97"/>
      <c r="C84" s="97"/>
      <c r="D84" s="97"/>
      <c r="E84" s="57">
        <v>37347</v>
      </c>
      <c r="F84" s="57">
        <v>37376</v>
      </c>
      <c r="G84" s="611">
        <f t="shared" si="20"/>
        <v>30</v>
      </c>
      <c r="H84" s="98">
        <v>5275.280003571429</v>
      </c>
      <c r="I84" s="98">
        <f t="shared" si="21"/>
        <v>5000.0000033850611</v>
      </c>
      <c r="J84" s="99" t="s">
        <v>104</v>
      </c>
      <c r="K84" s="99" t="s">
        <v>104</v>
      </c>
      <c r="L84" s="99" t="s">
        <v>104</v>
      </c>
      <c r="M84" s="99" t="s">
        <v>104</v>
      </c>
      <c r="N84" s="99" t="s">
        <v>104</v>
      </c>
      <c r="O84" s="612">
        <v>-0.38500000000000001</v>
      </c>
      <c r="P84" s="99" t="s">
        <v>104</v>
      </c>
      <c r="Q84" s="99" t="s">
        <v>104</v>
      </c>
      <c r="R84" s="612">
        <f>VLOOKUP($E84,MIDS!$A$2:$H$17,MIDS!$C$1)</f>
        <v>-0.44</v>
      </c>
      <c r="S84" s="99" t="s">
        <v>104</v>
      </c>
      <c r="T84" s="612">
        <f>VLOOKUP($E84,MIDS!$A$2:$I$17,MIDS!$I$1)</f>
        <v>1.5737483872699398</v>
      </c>
      <c r="U84" s="613">
        <f>VLOOKUP($E84,MIDS!$A$2:$K$17,MIDS!$K$1)+0.01</f>
        <v>3.0033459902157403E-2</v>
      </c>
      <c r="V84" s="614">
        <f t="shared" ca="1" si="22"/>
        <v>0.99235746369686906</v>
      </c>
      <c r="W84" s="57">
        <v>37381</v>
      </c>
      <c r="X84" s="615">
        <f t="shared" ca="1" si="23"/>
        <v>-12884.197912950702</v>
      </c>
    </row>
    <row r="85" spans="1:25" x14ac:dyDescent="0.25">
      <c r="A85" s="97"/>
      <c r="B85" s="97"/>
      <c r="C85" s="97"/>
      <c r="D85" s="97"/>
      <c r="E85" s="57">
        <v>37377</v>
      </c>
      <c r="F85" s="57">
        <v>37407</v>
      </c>
      <c r="G85" s="611">
        <f t="shared" si="20"/>
        <v>31</v>
      </c>
      <c r="H85" s="98">
        <v>5275.280003571429</v>
      </c>
      <c r="I85" s="98">
        <f t="shared" si="21"/>
        <v>5000.0000033850611</v>
      </c>
      <c r="J85" s="99" t="s">
        <v>104</v>
      </c>
      <c r="K85" s="99" t="s">
        <v>104</v>
      </c>
      <c r="L85" s="99" t="s">
        <v>104</v>
      </c>
      <c r="M85" s="99" t="s">
        <v>104</v>
      </c>
      <c r="N85" s="99" t="s">
        <v>104</v>
      </c>
      <c r="O85" s="612">
        <v>-0.38500000000000001</v>
      </c>
      <c r="P85" s="99" t="s">
        <v>104</v>
      </c>
      <c r="Q85" s="99" t="s">
        <v>104</v>
      </c>
      <c r="R85" s="612">
        <f>VLOOKUP($E85,MIDS!$A$2:$H$17,MIDS!$C$1)</f>
        <v>-0.44</v>
      </c>
      <c r="S85" s="99" t="s">
        <v>104</v>
      </c>
      <c r="T85" s="612">
        <f>VLOOKUP($E85,MIDS!$A$2:$I$17,MIDS!$I$1)</f>
        <v>1.57374485020966</v>
      </c>
      <c r="U85" s="613">
        <f>VLOOKUP($E85,MIDS!$A$2:$K$17,MIDS!$K$1)+0.01</f>
        <v>3.01562427304349E-2</v>
      </c>
      <c r="V85" s="614">
        <f t="shared" ca="1" si="22"/>
        <v>0.98980890595030224</v>
      </c>
      <c r="W85" s="57">
        <v>37412</v>
      </c>
      <c r="X85" s="615">
        <f t="shared" ca="1" si="23"/>
        <v>-13279.449357364163</v>
      </c>
    </row>
    <row r="86" spans="1:25" x14ac:dyDescent="0.25">
      <c r="A86" s="97"/>
      <c r="B86" s="97"/>
      <c r="C86" s="97"/>
      <c r="D86" s="97"/>
      <c r="E86" s="57">
        <v>37408</v>
      </c>
      <c r="F86" s="57">
        <v>37437</v>
      </c>
      <c r="G86" s="611">
        <f t="shared" si="20"/>
        <v>30</v>
      </c>
      <c r="H86" s="98">
        <v>5275.280003571429</v>
      </c>
      <c r="I86" s="98">
        <f t="shared" si="21"/>
        <v>5000.0000033850611</v>
      </c>
      <c r="J86" s="99" t="s">
        <v>104</v>
      </c>
      <c r="K86" s="99" t="s">
        <v>104</v>
      </c>
      <c r="L86" s="99" t="s">
        <v>104</v>
      </c>
      <c r="M86" s="99" t="s">
        <v>104</v>
      </c>
      <c r="N86" s="99" t="s">
        <v>104</v>
      </c>
      <c r="O86" s="612">
        <v>-0.38500000000000001</v>
      </c>
      <c r="P86" s="99" t="s">
        <v>104</v>
      </c>
      <c r="Q86" s="99" t="s">
        <v>104</v>
      </c>
      <c r="R86" s="612">
        <f>VLOOKUP($E86,MIDS!$A$2:$H$17,MIDS!$C$1)</f>
        <v>-0.44</v>
      </c>
      <c r="S86" s="99" t="s">
        <v>104</v>
      </c>
      <c r="T86" s="612">
        <f>VLOOKUP($E86,MIDS!$A$2:$I$17,MIDS!$I$1)</f>
        <v>1.57366339164029</v>
      </c>
      <c r="U86" s="613">
        <f>VLOOKUP($E86,MIDS!$A$2:$K$17,MIDS!$K$1)+0.01</f>
        <v>3.0283118325021403E-2</v>
      </c>
      <c r="V86" s="614">
        <f t="shared" ca="1" si="22"/>
        <v>0.98732616805463969</v>
      </c>
      <c r="W86" s="57">
        <v>37442</v>
      </c>
      <c r="X86" s="615">
        <f t="shared" ca="1" si="23"/>
        <v>-12818.182140455687</v>
      </c>
    </row>
    <row r="87" spans="1:25" x14ac:dyDescent="0.25">
      <c r="A87" s="97"/>
      <c r="B87" s="97"/>
      <c r="C87" s="97"/>
      <c r="D87" s="97"/>
      <c r="E87" s="57">
        <v>37438</v>
      </c>
      <c r="F87" s="57">
        <v>37468</v>
      </c>
      <c r="G87" s="611">
        <f t="shared" si="20"/>
        <v>31</v>
      </c>
      <c r="H87" s="98">
        <v>5275.280003571429</v>
      </c>
      <c r="I87" s="98">
        <f t="shared" si="21"/>
        <v>5000.0000033850611</v>
      </c>
      <c r="J87" s="99" t="s">
        <v>104</v>
      </c>
      <c r="K87" s="99" t="s">
        <v>104</v>
      </c>
      <c r="L87" s="99" t="s">
        <v>104</v>
      </c>
      <c r="M87" s="99" t="s">
        <v>104</v>
      </c>
      <c r="N87" s="99" t="s">
        <v>104</v>
      </c>
      <c r="O87" s="612">
        <v>-0.38500000000000001</v>
      </c>
      <c r="P87" s="99" t="s">
        <v>104</v>
      </c>
      <c r="Q87" s="99" t="s">
        <v>104</v>
      </c>
      <c r="R87" s="612">
        <f>VLOOKUP($E87,MIDS!$A$2:$H$17,MIDS!$C$1)</f>
        <v>-0.44</v>
      </c>
      <c r="S87" s="99" t="s">
        <v>104</v>
      </c>
      <c r="T87" s="612">
        <f>VLOOKUP($E87,MIDS!$A$2:$I$17,MIDS!$I$1)</f>
        <v>1.57357722200993</v>
      </c>
      <c r="U87" s="613">
        <f>VLOOKUP($E87,MIDS!$A$2:$K$17,MIDS!$K$1)+0.01</f>
        <v>3.0560063885966E-2</v>
      </c>
      <c r="V87" s="614">
        <f t="shared" ca="1" si="22"/>
        <v>0.9846739431196303</v>
      </c>
      <c r="W87" s="57">
        <v>37473</v>
      </c>
      <c r="X87" s="615">
        <f t="shared" ca="1" si="23"/>
        <v>-13209.150669140636</v>
      </c>
    </row>
    <row r="88" spans="1:25" x14ac:dyDescent="0.25">
      <c r="A88" s="97"/>
      <c r="B88" s="97"/>
      <c r="C88" s="97"/>
      <c r="D88" s="97"/>
      <c r="E88" s="57">
        <v>37469</v>
      </c>
      <c r="F88" s="57">
        <v>37499</v>
      </c>
      <c r="G88" s="611">
        <f t="shared" si="20"/>
        <v>31</v>
      </c>
      <c r="H88" s="98">
        <v>5275.280003571429</v>
      </c>
      <c r="I88" s="98">
        <f t="shared" si="21"/>
        <v>5000.0000033850611</v>
      </c>
      <c r="J88" s="99" t="s">
        <v>104</v>
      </c>
      <c r="K88" s="99" t="s">
        <v>104</v>
      </c>
      <c r="L88" s="99" t="s">
        <v>104</v>
      </c>
      <c r="M88" s="99" t="s">
        <v>104</v>
      </c>
      <c r="N88" s="99" t="s">
        <v>104</v>
      </c>
      <c r="O88" s="612">
        <v>-0.38500000000000001</v>
      </c>
      <c r="P88" s="99" t="s">
        <v>104</v>
      </c>
      <c r="Q88" s="99" t="s">
        <v>104</v>
      </c>
      <c r="R88" s="612">
        <f>VLOOKUP($E88,MIDS!$A$2:$H$17,MIDS!$C$1)</f>
        <v>-0.44</v>
      </c>
      <c r="S88" s="99" t="s">
        <v>104</v>
      </c>
      <c r="T88" s="612">
        <f>VLOOKUP($E88,MIDS!$A$2:$I$17,MIDS!$I$1)</f>
        <v>1.5734639957274099</v>
      </c>
      <c r="U88" s="613">
        <f>VLOOKUP($E88,MIDS!$A$2:$K$17,MIDS!$K$1)+0.01</f>
        <v>3.1094384134566097E-2</v>
      </c>
      <c r="V88" s="614">
        <f t="shared" ca="1" si="22"/>
        <v>0.98183553707859272</v>
      </c>
      <c r="W88" s="57">
        <v>37504</v>
      </c>
      <c r="X88" s="615">
        <f t="shared" ca="1" si="23"/>
        <v>-13170.126452809531</v>
      </c>
    </row>
    <row r="89" spans="1:25" x14ac:dyDescent="0.25">
      <c r="A89" s="97"/>
      <c r="B89" s="97"/>
      <c r="C89" s="97"/>
      <c r="D89" s="97"/>
      <c r="E89" s="57">
        <v>37500</v>
      </c>
      <c r="F89" s="57">
        <v>37529</v>
      </c>
      <c r="G89" s="611">
        <f t="shared" si="20"/>
        <v>30</v>
      </c>
      <c r="H89" s="98">
        <v>5275.280003571429</v>
      </c>
      <c r="I89" s="98">
        <f t="shared" si="21"/>
        <v>5000.0000033850611</v>
      </c>
      <c r="J89" s="99" t="s">
        <v>104</v>
      </c>
      <c r="K89" s="99" t="s">
        <v>104</v>
      </c>
      <c r="L89" s="99" t="s">
        <v>104</v>
      </c>
      <c r="M89" s="99" t="s">
        <v>104</v>
      </c>
      <c r="N89" s="99" t="s">
        <v>104</v>
      </c>
      <c r="O89" s="612">
        <v>-0.38500000000000001</v>
      </c>
      <c r="P89" s="99" t="s">
        <v>104</v>
      </c>
      <c r="Q89" s="99" t="s">
        <v>104</v>
      </c>
      <c r="R89" s="612">
        <f>VLOOKUP($E89,MIDS!$A$2:$H$17,MIDS!$C$1)</f>
        <v>-0.44</v>
      </c>
      <c r="S89" s="99" t="s">
        <v>104</v>
      </c>
      <c r="T89" s="612">
        <f>VLOOKUP($E89,MIDS!$A$2:$I$17,MIDS!$I$1)</f>
        <v>1.57330076012112</v>
      </c>
      <c r="U89" s="613">
        <f>VLOOKUP($E89,MIDS!$A$2:$K$17,MIDS!$K$1)+0.01</f>
        <v>3.1628704479852901E-2</v>
      </c>
      <c r="V89" s="614">
        <f t="shared" ca="1" si="22"/>
        <v>0.97900207116743732</v>
      </c>
      <c r="W89" s="57">
        <v>37534</v>
      </c>
      <c r="X89" s="615">
        <f t="shared" ca="1" si="23"/>
        <v>-12707.183806107929</v>
      </c>
    </row>
    <row r="90" spans="1:25" x14ac:dyDescent="0.25">
      <c r="A90" s="97"/>
      <c r="B90" s="97"/>
      <c r="C90" s="97"/>
      <c r="D90" s="97"/>
      <c r="E90" s="57">
        <v>37530</v>
      </c>
      <c r="F90" s="57">
        <v>37560</v>
      </c>
      <c r="G90" s="611">
        <f t="shared" si="20"/>
        <v>31</v>
      </c>
      <c r="H90" s="98">
        <v>5275.280003571429</v>
      </c>
      <c r="I90" s="98">
        <f t="shared" si="21"/>
        <v>5000.0000033850611</v>
      </c>
      <c r="J90" s="99" t="s">
        <v>104</v>
      </c>
      <c r="K90" s="99" t="s">
        <v>104</v>
      </c>
      <c r="L90" s="99" t="s">
        <v>104</v>
      </c>
      <c r="M90" s="99" t="s">
        <v>104</v>
      </c>
      <c r="N90" s="99" t="s">
        <v>104</v>
      </c>
      <c r="O90" s="612">
        <v>-0.38500000000000001</v>
      </c>
      <c r="P90" s="99" t="s">
        <v>104</v>
      </c>
      <c r="Q90" s="99" t="s">
        <v>104</v>
      </c>
      <c r="R90" s="612">
        <f>VLOOKUP($E90,MIDS!$A$2:$H$17,MIDS!$C$1)</f>
        <v>-0.44</v>
      </c>
      <c r="S90" s="99" t="s">
        <v>104</v>
      </c>
      <c r="T90" s="612">
        <f>VLOOKUP($E90,MIDS!$A$2:$I$17,MIDS!$I$1)</f>
        <v>1.57317351886334</v>
      </c>
      <c r="U90" s="613">
        <f>VLOOKUP($E90,MIDS!$A$2:$K$17,MIDS!$K$1)+0.01</f>
        <v>3.2229563577716801E-2</v>
      </c>
      <c r="V90" s="614">
        <f t="shared" ca="1" si="22"/>
        <v>0.9759586193369737</v>
      </c>
      <c r="W90" s="57">
        <v>37565</v>
      </c>
      <c r="X90" s="615">
        <f t="shared" ca="1" si="23"/>
        <v>-13088.87798655002</v>
      </c>
    </row>
    <row r="91" spans="1:25" x14ac:dyDescent="0.25">
      <c r="A91" s="97"/>
      <c r="B91" s="97"/>
      <c r="C91" s="97"/>
      <c r="D91" s="97"/>
      <c r="E91" s="57">
        <v>37561</v>
      </c>
      <c r="F91" s="57">
        <v>37590</v>
      </c>
      <c r="G91" s="611">
        <f t="shared" si="20"/>
        <v>30</v>
      </c>
      <c r="H91" s="98">
        <v>5275.280003571429</v>
      </c>
      <c r="I91" s="98">
        <f t="shared" si="21"/>
        <v>5000.0000033850611</v>
      </c>
      <c r="J91" s="99" t="s">
        <v>104</v>
      </c>
      <c r="K91" s="99" t="s">
        <v>104</v>
      </c>
      <c r="L91" s="99" t="s">
        <v>104</v>
      </c>
      <c r="M91" s="99" t="s">
        <v>104</v>
      </c>
      <c r="N91" s="99" t="s">
        <v>104</v>
      </c>
      <c r="O91" s="612">
        <v>-0.38500000000000001</v>
      </c>
      <c r="P91" s="99" t="s">
        <v>104</v>
      </c>
      <c r="Q91" s="99" t="s">
        <v>104</v>
      </c>
      <c r="R91" s="612">
        <f>VLOOKUP($E91,MIDS!$A$2:$H$17,MIDS!$C$1)</f>
        <v>-0.41499999999999998</v>
      </c>
      <c r="S91" s="99" t="s">
        <v>104</v>
      </c>
      <c r="T91" s="612">
        <f>VLOOKUP($E91,MIDS!$A$2:$I$17,MIDS!$I$1)</f>
        <v>1.57306226864249</v>
      </c>
      <c r="U91" s="613">
        <f>VLOOKUP($E91,MIDS!$A$2:$K$17,MIDS!$K$1)+0.01</f>
        <v>3.2969120664737596E-2</v>
      </c>
      <c r="V91" s="614">
        <f t="shared" ca="1" si="22"/>
        <v>0.97280189855527754</v>
      </c>
      <c r="W91" s="57">
        <v>37595</v>
      </c>
      <c r="X91" s="615">
        <f t="shared" ca="1" si="23"/>
        <v>-6886.2508313269582</v>
      </c>
    </row>
    <row r="92" spans="1:25" x14ac:dyDescent="0.25">
      <c r="A92" s="97"/>
      <c r="B92" s="97"/>
      <c r="C92" s="97"/>
      <c r="D92" s="97"/>
      <c r="E92" s="57">
        <v>37591</v>
      </c>
      <c r="F92" s="57">
        <v>37621</v>
      </c>
      <c r="G92" s="611">
        <f t="shared" si="20"/>
        <v>31</v>
      </c>
      <c r="H92" s="98">
        <v>5275.280003571429</v>
      </c>
      <c r="I92" s="98">
        <f t="shared" si="21"/>
        <v>5000.0000033850611</v>
      </c>
      <c r="J92" s="99" t="s">
        <v>104</v>
      </c>
      <c r="K92" s="99" t="s">
        <v>104</v>
      </c>
      <c r="L92" s="99" t="s">
        <v>104</v>
      </c>
      <c r="M92" s="99" t="s">
        <v>104</v>
      </c>
      <c r="N92" s="99" t="s">
        <v>104</v>
      </c>
      <c r="O92" s="612">
        <v>-0.38500000000000001</v>
      </c>
      <c r="P92" s="99" t="s">
        <v>104</v>
      </c>
      <c r="Q92" s="99" t="s">
        <v>104</v>
      </c>
      <c r="R92" s="612">
        <f>VLOOKUP($E92,MIDS!$A$2:$H$17,MIDS!$C$1)</f>
        <v>-0.41499999999999998</v>
      </c>
      <c r="S92" s="99" t="s">
        <v>104</v>
      </c>
      <c r="T92" s="612">
        <f>VLOOKUP($E92,MIDS!$A$2:$I$17,MIDS!$I$1)</f>
        <v>1.5729320645228599</v>
      </c>
      <c r="U92" s="613">
        <f>VLOOKUP($E92,MIDS!$A$2:$K$17,MIDS!$K$1)+0.01</f>
        <v>3.36848212477305E-2</v>
      </c>
      <c r="V92" s="614">
        <f t="shared" ca="1" si="22"/>
        <v>0.96947210222340974</v>
      </c>
      <c r="W92" s="57">
        <v>37626</v>
      </c>
      <c r="X92" s="617">
        <f t="shared" ca="1" si="23"/>
        <v>-7090.8489667018539</v>
      </c>
    </row>
    <row r="93" spans="1:25" x14ac:dyDescent="0.25">
      <c r="A93" s="97"/>
      <c r="B93" s="97"/>
      <c r="C93" s="97"/>
      <c r="D93" s="97"/>
      <c r="G93" s="611"/>
      <c r="H93" s="98"/>
      <c r="I93" s="98"/>
      <c r="J93" s="99"/>
      <c r="K93" s="99"/>
      <c r="L93" s="99"/>
      <c r="M93" s="99"/>
      <c r="N93" s="99"/>
      <c r="O93" s="612"/>
      <c r="P93" s="99"/>
      <c r="Q93" s="99"/>
      <c r="R93" s="612"/>
      <c r="S93" s="99"/>
      <c r="T93" s="612"/>
      <c r="U93" s="613"/>
      <c r="V93" s="614"/>
      <c r="W93" s="57"/>
      <c r="X93" s="616">
        <f ca="1">SUM(X81:X92)</f>
        <v>-90577.898070007475</v>
      </c>
      <c r="Y93" s="616">
        <f ca="1">$X93</f>
        <v>-90577.898070007475</v>
      </c>
    </row>
    <row r="94" spans="1:25" x14ac:dyDescent="0.25">
      <c r="A94" s="97"/>
      <c r="B94" s="97"/>
      <c r="C94" s="97"/>
      <c r="D94" s="97"/>
      <c r="G94" s="611"/>
      <c r="H94" s="98"/>
      <c r="I94" s="98"/>
      <c r="J94" s="29"/>
      <c r="N94" s="99"/>
      <c r="O94" s="612"/>
      <c r="P94" s="612"/>
      <c r="Q94" s="612"/>
      <c r="R94" s="612"/>
      <c r="S94" s="612"/>
      <c r="T94" s="612"/>
      <c r="X94" s="615"/>
    </row>
    <row r="95" spans="1:25" x14ac:dyDescent="0.25">
      <c r="A95" s="97" t="s">
        <v>15</v>
      </c>
      <c r="B95" s="97" t="s">
        <v>35</v>
      </c>
      <c r="C95" s="97" t="s">
        <v>17</v>
      </c>
      <c r="D95" s="97" t="s">
        <v>23</v>
      </c>
      <c r="E95" s="57">
        <v>37561</v>
      </c>
      <c r="F95" s="57">
        <v>37590</v>
      </c>
      <c r="G95" s="611">
        <f>F95-E95+1</f>
        <v>30</v>
      </c>
      <c r="H95" s="98">
        <v>5275.2800066666668</v>
      </c>
      <c r="I95" s="98">
        <f>H95/1.055056</f>
        <v>5000.0000063187799</v>
      </c>
      <c r="J95" s="99" t="s">
        <v>104</v>
      </c>
      <c r="K95" s="99" t="s">
        <v>104</v>
      </c>
      <c r="L95" s="99" t="s">
        <v>104</v>
      </c>
      <c r="M95" s="99" t="s">
        <v>104</v>
      </c>
      <c r="N95" s="99" t="s">
        <v>104</v>
      </c>
      <c r="O95" s="612">
        <v>-0.49</v>
      </c>
      <c r="P95" s="99" t="s">
        <v>104</v>
      </c>
      <c r="Q95" s="99" t="s">
        <v>104</v>
      </c>
      <c r="R95" s="612">
        <f>VLOOKUP($E95,MIDS!$A$2:$H$17,MIDS!$C$1)</f>
        <v>-0.41499999999999998</v>
      </c>
      <c r="S95" s="99" t="s">
        <v>104</v>
      </c>
      <c r="T95" s="612">
        <f>VLOOKUP($E95,MIDS!$A$2:$I$17,MIDS!$I$1)</f>
        <v>1.57306226864249</v>
      </c>
      <c r="U95" s="613">
        <f>VLOOKUP($E95,MIDS!$A$2:$K$17,MIDS!$K$1)+0.01</f>
        <v>3.2969120664737596E-2</v>
      </c>
      <c r="V95" s="614">
        <f ca="1">(1+$U95/2)^(-($W95-$A$3)/(365.25/2))</f>
        <v>0.97280189855527754</v>
      </c>
      <c r="W95" s="57">
        <v>37595</v>
      </c>
      <c r="X95" s="615">
        <f ca="1">($R95-$O95)*$G95*$I95*$V95*$T95</f>
        <v>17215.62708841858</v>
      </c>
    </row>
    <row r="96" spans="1:25" x14ac:dyDescent="0.25">
      <c r="A96" s="97"/>
      <c r="B96" s="97"/>
      <c r="C96" s="97"/>
      <c r="D96" s="97"/>
      <c r="E96" s="57">
        <v>37591</v>
      </c>
      <c r="F96" s="57">
        <v>37621</v>
      </c>
      <c r="G96" s="611">
        <f>F96-E96+1</f>
        <v>31</v>
      </c>
      <c r="H96" s="98">
        <v>5275.2800066666668</v>
      </c>
      <c r="I96" s="98">
        <f>H96/1.055056</f>
        <v>5000.0000063187799</v>
      </c>
      <c r="J96" s="99" t="s">
        <v>104</v>
      </c>
      <c r="K96" s="99" t="s">
        <v>104</v>
      </c>
      <c r="L96" s="99" t="s">
        <v>104</v>
      </c>
      <c r="M96" s="99" t="s">
        <v>104</v>
      </c>
      <c r="N96" s="99" t="s">
        <v>104</v>
      </c>
      <c r="O96" s="612">
        <v>-0.49</v>
      </c>
      <c r="P96" s="99" t="s">
        <v>104</v>
      </c>
      <c r="Q96" s="99" t="s">
        <v>104</v>
      </c>
      <c r="R96" s="612">
        <f>VLOOKUP($E96,MIDS!$A$2:$H$17,MIDS!$C$1)</f>
        <v>-0.41499999999999998</v>
      </c>
      <c r="S96" s="99" t="s">
        <v>104</v>
      </c>
      <c r="T96" s="612">
        <f>VLOOKUP($E96,MIDS!$A$2:$I$17,MIDS!$I$1)</f>
        <v>1.5729320645228599</v>
      </c>
      <c r="U96" s="613">
        <f>VLOOKUP($E96,MIDS!$A$2:$K$17,MIDS!$K$1)+0.01</f>
        <v>3.36848212477305E-2</v>
      </c>
      <c r="V96" s="614">
        <f ca="1">(1+$U96/2)^(-($W96-$A$3)/(365.25/2))</f>
        <v>0.96947210222340974</v>
      </c>
      <c r="W96" s="57">
        <v>37626</v>
      </c>
      <c r="X96" s="615">
        <f ca="1">($R96-$O96)*$G96*$I96*$V96*$T96</f>
        <v>17727.122427155933</v>
      </c>
    </row>
    <row r="97" spans="1:25" x14ac:dyDescent="0.25">
      <c r="A97" s="97"/>
      <c r="B97" s="97"/>
      <c r="C97" s="97"/>
      <c r="D97" s="97"/>
      <c r="E97" s="57">
        <v>37622</v>
      </c>
      <c r="F97" s="57">
        <v>37652</v>
      </c>
      <c r="G97" s="611">
        <f>F97-E97+1</f>
        <v>31</v>
      </c>
      <c r="H97" s="98">
        <v>5275.2800066666668</v>
      </c>
      <c r="I97" s="98">
        <f>H97/1.055056</f>
        <v>5000.0000063187799</v>
      </c>
      <c r="J97" s="99" t="s">
        <v>104</v>
      </c>
      <c r="K97" s="99" t="s">
        <v>104</v>
      </c>
      <c r="L97" s="99" t="s">
        <v>104</v>
      </c>
      <c r="M97" s="99" t="s">
        <v>104</v>
      </c>
      <c r="N97" s="99" t="s">
        <v>104</v>
      </c>
      <c r="O97" s="612">
        <v>-0.49</v>
      </c>
      <c r="P97" s="99" t="s">
        <v>104</v>
      </c>
      <c r="Q97" s="99" t="s">
        <v>104</v>
      </c>
      <c r="R97" s="612">
        <f>VLOOKUP($E97,MIDS!$A$2:$H$17,MIDS!$C$1)</f>
        <v>-0.41499999999999998</v>
      </c>
      <c r="S97" s="99" t="s">
        <v>104</v>
      </c>
      <c r="T97" s="612">
        <f>VLOOKUP($E97,MIDS!$A$2:$I$17,MIDS!$I$1)</f>
        <v>1.57275978012527</v>
      </c>
      <c r="U97" s="613">
        <f>VLOOKUP($E97,MIDS!$A$2:$K$17,MIDS!$K$1)+0.01</f>
        <v>3.4485717541271999E-2</v>
      </c>
      <c r="V97" s="614">
        <f ca="1">(1+$U97/2)^(-($W97-$A$3)/(365.25/2))</f>
        <v>0.96595654293802014</v>
      </c>
      <c r="W97" s="57">
        <v>37657</v>
      </c>
      <c r="X97" s="615">
        <f ca="1">($R97-$O97)*$G97*$I97*$V97*$T97</f>
        <v>17660.904623269609</v>
      </c>
    </row>
    <row r="98" spans="1:25" x14ac:dyDescent="0.25">
      <c r="A98" s="97"/>
      <c r="B98" s="97"/>
      <c r="C98" s="97"/>
      <c r="D98" s="97"/>
      <c r="E98" s="57">
        <v>37653</v>
      </c>
      <c r="F98" s="57">
        <v>37680</v>
      </c>
      <c r="G98" s="611">
        <f>F98-E98+1</f>
        <v>28</v>
      </c>
      <c r="H98" s="98">
        <v>5275.2800066666668</v>
      </c>
      <c r="I98" s="98">
        <f>H98/1.055056</f>
        <v>5000.0000063187799</v>
      </c>
      <c r="J98" s="99" t="s">
        <v>104</v>
      </c>
      <c r="K98" s="99" t="s">
        <v>104</v>
      </c>
      <c r="L98" s="99" t="s">
        <v>104</v>
      </c>
      <c r="M98" s="99" t="s">
        <v>104</v>
      </c>
      <c r="N98" s="99" t="s">
        <v>104</v>
      </c>
      <c r="O98" s="612">
        <v>-0.49</v>
      </c>
      <c r="P98" s="99" t="s">
        <v>104</v>
      </c>
      <c r="Q98" s="99" t="s">
        <v>104</v>
      </c>
      <c r="R98" s="612">
        <f>VLOOKUP($E98,MIDS!$A$2:$H$17,MIDS!$C$1)</f>
        <v>-0.41499999999999998</v>
      </c>
      <c r="S98" s="99" t="s">
        <v>104</v>
      </c>
      <c r="T98" s="612">
        <f>VLOOKUP($E98,MIDS!$A$2:$I$17,MIDS!$I$1)</f>
        <v>1.5725161340413401</v>
      </c>
      <c r="U98" s="613">
        <f>VLOOKUP($E98,MIDS!$A$2:$K$17,MIDS!$K$1)+0.01</f>
        <v>3.5361096953658598E-2</v>
      </c>
      <c r="V98" s="614">
        <f ca="1">(1+$U98/2)^(-($W98-$A$3)/(365.25/2))</f>
        <v>0.96252516524317921</v>
      </c>
      <c r="W98" s="57">
        <v>37685</v>
      </c>
      <c r="X98" s="615">
        <f ca="1">($R98-$O98)*$G98*$I98*$V98*$T98</f>
        <v>15892.656713624361</v>
      </c>
    </row>
    <row r="99" spans="1:25" x14ac:dyDescent="0.25">
      <c r="A99" s="97"/>
      <c r="B99" s="97"/>
      <c r="C99" s="97"/>
      <c r="D99" s="97"/>
      <c r="E99" s="57">
        <v>37681</v>
      </c>
      <c r="F99" s="57">
        <v>37711</v>
      </c>
      <c r="G99" s="611">
        <f>F99-E99+1</f>
        <v>31</v>
      </c>
      <c r="H99" s="98">
        <v>5275.2800066666668</v>
      </c>
      <c r="I99" s="98">
        <f>H99/1.055056</f>
        <v>5000.0000063187799</v>
      </c>
      <c r="J99" s="99" t="s">
        <v>104</v>
      </c>
      <c r="K99" s="99" t="s">
        <v>104</v>
      </c>
      <c r="L99" s="99" t="s">
        <v>104</v>
      </c>
      <c r="M99" s="99" t="s">
        <v>104</v>
      </c>
      <c r="N99" s="99" t="s">
        <v>104</v>
      </c>
      <c r="O99" s="612">
        <v>-0.49</v>
      </c>
      <c r="P99" s="99" t="s">
        <v>104</v>
      </c>
      <c r="Q99" s="99" t="s">
        <v>104</v>
      </c>
      <c r="R99" s="612">
        <f>VLOOKUP($E99,MIDS!$A$2:$H$17,MIDS!$C$1)</f>
        <v>-0.41499999999999998</v>
      </c>
      <c r="S99" s="99" t="s">
        <v>104</v>
      </c>
      <c r="T99" s="612">
        <f>VLOOKUP($E99,MIDS!$A$2:$I$17,MIDS!$I$1)</f>
        <v>1.57226826940675</v>
      </c>
      <c r="U99" s="613">
        <f>VLOOKUP($E99,MIDS!$A$2:$K$17,MIDS!$K$1)+0.01</f>
        <v>3.6151762451951799E-2</v>
      </c>
      <c r="V99" s="614">
        <f ca="1">(1+$U99/2)^(-($W99-$A$3)/(365.25/2))</f>
        <v>0.95879075806263103</v>
      </c>
      <c r="W99" s="57">
        <v>37716</v>
      </c>
      <c r="X99" s="617">
        <f ca="1">($R99-$O99)*$G99*$I99*$V99*$T99</f>
        <v>17524.411845761038</v>
      </c>
    </row>
    <row r="100" spans="1:25" x14ac:dyDescent="0.25">
      <c r="A100" s="97"/>
      <c r="B100" s="97"/>
      <c r="C100" s="97"/>
      <c r="D100" s="97"/>
      <c r="G100" s="611"/>
      <c r="H100" s="98"/>
      <c r="I100" s="98"/>
      <c r="J100" s="99"/>
      <c r="K100" s="99"/>
      <c r="L100" s="99"/>
      <c r="M100" s="99"/>
      <c r="N100" s="99"/>
      <c r="O100" s="612"/>
      <c r="P100" s="99"/>
      <c r="Q100" s="99"/>
      <c r="R100" s="612"/>
      <c r="S100" s="99"/>
      <c r="T100" s="612"/>
      <c r="U100" s="613"/>
      <c r="V100" s="614"/>
      <c r="W100" s="57"/>
      <c r="X100" s="616">
        <f ca="1">SUM(X95:X99)</f>
        <v>86020.722698229511</v>
      </c>
      <c r="Y100" s="616">
        <f ca="1">$X100</f>
        <v>86020.722698229511</v>
      </c>
    </row>
    <row r="101" spans="1:25" x14ac:dyDescent="0.25">
      <c r="A101" s="97"/>
      <c r="B101" s="97"/>
      <c r="C101" s="97"/>
      <c r="D101" s="97"/>
      <c r="G101" s="611"/>
      <c r="H101" s="98"/>
      <c r="I101" s="98"/>
      <c r="J101" s="29"/>
      <c r="N101" s="99"/>
      <c r="O101" s="612"/>
      <c r="P101" s="612"/>
      <c r="Q101" s="612"/>
      <c r="R101" s="612"/>
      <c r="S101" s="612"/>
      <c r="T101" s="612"/>
      <c r="X101" s="615"/>
    </row>
    <row r="102" spans="1:25" x14ac:dyDescent="0.25">
      <c r="A102" s="97" t="s">
        <v>15</v>
      </c>
      <c r="B102" s="97" t="s">
        <v>53</v>
      </c>
      <c r="C102" s="97" t="s">
        <v>17</v>
      </c>
      <c r="D102" s="97" t="s">
        <v>54</v>
      </c>
      <c r="E102" s="57">
        <v>37257</v>
      </c>
      <c r="F102" s="57">
        <v>37287</v>
      </c>
      <c r="G102" s="611">
        <f>F102-E102+1</f>
        <v>31</v>
      </c>
      <c r="H102" s="98">
        <v>5000</v>
      </c>
      <c r="I102" s="98">
        <f>H102/1.055056</f>
        <v>4739.0849395671885</v>
      </c>
      <c r="J102" s="99" t="s">
        <v>104</v>
      </c>
      <c r="K102" s="28">
        <v>0</v>
      </c>
      <c r="L102" s="28">
        <v>-9.300000000000001E-3</v>
      </c>
      <c r="M102" s="25">
        <v>1467372</v>
      </c>
      <c r="N102" s="99">
        <v>3.7499999999999999E-2</v>
      </c>
      <c r="O102" s="99" t="s">
        <v>104</v>
      </c>
      <c r="P102" s="99" t="s">
        <v>104</v>
      </c>
      <c r="Q102" s="99" t="s">
        <v>104</v>
      </c>
      <c r="R102" s="99" t="s">
        <v>104</v>
      </c>
      <c r="S102" s="612">
        <f>VLOOKUP($E102,MIDS!$A$2:$H$17,MIDS!$G$1)</f>
        <v>0.03</v>
      </c>
      <c r="T102" s="612">
        <f>VLOOKUP($E102,MIDS!$A$2:$I$17,MIDS!$I$1)</f>
        <v>1.57315992650169</v>
      </c>
      <c r="U102" s="613">
        <f>VLOOKUP($E102,MIDS!$A$2:$K$17,MIDS!$K$1)+0.01</f>
        <v>3.1780849295643301E-2</v>
      </c>
      <c r="V102" s="614">
        <f ca="1">(1+$U102/2)^(-($W102-$A$3)/(365.25/2))</f>
        <v>0.99956845745109812</v>
      </c>
      <c r="W102" s="57">
        <v>37292</v>
      </c>
      <c r="X102" s="615">
        <f ca="1">($S102-$N102)*$G102*$I102*$V102*$T102</f>
        <v>-1732.6181835172429</v>
      </c>
    </row>
    <row r="103" spans="1:25" x14ac:dyDescent="0.25">
      <c r="A103" s="97"/>
      <c r="B103" s="97"/>
      <c r="C103" s="97"/>
      <c r="D103" s="97"/>
      <c r="E103" s="57">
        <v>37288</v>
      </c>
      <c r="F103" s="57">
        <v>37315</v>
      </c>
      <c r="G103" s="611">
        <f>F103-E103+1</f>
        <v>28</v>
      </c>
      <c r="H103" s="98">
        <v>5000</v>
      </c>
      <c r="I103" s="98">
        <f>H103/1.055056</f>
        <v>4739.0849395671885</v>
      </c>
      <c r="J103" s="99" t="s">
        <v>104</v>
      </c>
      <c r="N103" s="99">
        <v>3.7499999999999999E-2</v>
      </c>
      <c r="O103" s="99" t="s">
        <v>104</v>
      </c>
      <c r="P103" s="99" t="s">
        <v>104</v>
      </c>
      <c r="Q103" s="99" t="s">
        <v>104</v>
      </c>
      <c r="R103" s="99" t="s">
        <v>104</v>
      </c>
      <c r="S103" s="612">
        <f>VLOOKUP($E103,MIDS!$A$2:$H$17,MIDS!$G$1)</f>
        <v>0.03</v>
      </c>
      <c r="T103" s="612">
        <f>VLOOKUP($E103,MIDS!$A$2:$I$17,MIDS!$I$1)</f>
        <v>1.5733139716873599</v>
      </c>
      <c r="U103" s="613">
        <f>VLOOKUP($E103,MIDS!$A$2:$K$17,MIDS!$K$1)+0.01</f>
        <v>3.1145658071011703E-2</v>
      </c>
      <c r="V103" s="614">
        <f ca="1">(1+$U103/2)^(-($W103-$A$3)/(365.25/2))</f>
        <v>0.99721159937786863</v>
      </c>
      <c r="W103" s="57">
        <v>37320</v>
      </c>
      <c r="X103" s="615">
        <f ca="1">($S103-$N103)*$G103*$I103*$V103*$T103</f>
        <v>-1561.4083888735702</v>
      </c>
    </row>
    <row r="104" spans="1:25" x14ac:dyDescent="0.25">
      <c r="A104" s="97"/>
      <c r="B104" s="97"/>
      <c r="C104" s="97"/>
      <c r="D104" s="97"/>
      <c r="E104" s="57">
        <v>37316</v>
      </c>
      <c r="F104" s="57">
        <v>37346</v>
      </c>
      <c r="G104" s="611">
        <f>F104-E104+1</f>
        <v>31</v>
      </c>
      <c r="H104" s="98">
        <v>5000</v>
      </c>
      <c r="I104" s="98">
        <f>H104/1.055056</f>
        <v>4739.0849395671885</v>
      </c>
      <c r="J104" s="99" t="s">
        <v>104</v>
      </c>
      <c r="N104" s="99">
        <v>3.7499999999999999E-2</v>
      </c>
      <c r="O104" s="99" t="s">
        <v>104</v>
      </c>
      <c r="P104" s="99" t="s">
        <v>104</v>
      </c>
      <c r="Q104" s="99" t="s">
        <v>104</v>
      </c>
      <c r="R104" s="99" t="s">
        <v>104</v>
      </c>
      <c r="S104" s="612">
        <f>VLOOKUP($E104,MIDS!$A$2:$H$17,MIDS!$G$1)</f>
        <v>0.03</v>
      </c>
      <c r="T104" s="612">
        <f>VLOOKUP($E104,MIDS!$A$2:$I$17,MIDS!$I$1)</f>
        <v>1.5733198233053598</v>
      </c>
      <c r="U104" s="613">
        <f>VLOOKUP($E104,MIDS!$A$2:$K$17,MIDS!$K$1)+0.01</f>
        <v>3.0775993905451299E-2</v>
      </c>
      <c r="V104" s="614">
        <f ca="1">(1+$U104/2)^(-($W104-$A$3)/(365.25/2))</f>
        <v>0.99466271931493511</v>
      </c>
      <c r="W104" s="57">
        <v>37351</v>
      </c>
      <c r="X104" s="617">
        <f ca="1">($S104-$N104)*$G104*$I104*$V104*$T104</f>
        <v>-1724.2899827532044</v>
      </c>
    </row>
    <row r="105" spans="1:25" x14ac:dyDescent="0.25">
      <c r="A105" s="97"/>
      <c r="B105" s="97"/>
      <c r="C105" s="97"/>
      <c r="D105" s="97"/>
      <c r="G105" s="611"/>
      <c r="H105" s="98"/>
      <c r="I105" s="98"/>
      <c r="J105" s="99"/>
      <c r="N105" s="99"/>
      <c r="O105" s="99"/>
      <c r="P105" s="99"/>
      <c r="Q105" s="99"/>
      <c r="R105" s="99"/>
      <c r="S105" s="612"/>
      <c r="T105" s="612"/>
      <c r="U105" s="613"/>
      <c r="V105" s="614"/>
      <c r="W105" s="57"/>
      <c r="X105" s="616">
        <f ca="1">SUM(X102:X104)</f>
        <v>-5018.3165551440179</v>
      </c>
      <c r="Y105" s="616">
        <f ca="1">$X105</f>
        <v>-5018.3165551440179</v>
      </c>
    </row>
    <row r="106" spans="1:25" x14ac:dyDescent="0.25">
      <c r="A106" s="97"/>
      <c r="B106" s="97"/>
      <c r="C106" s="97"/>
      <c r="D106" s="97"/>
      <c r="G106" s="611"/>
      <c r="H106" s="98"/>
      <c r="I106" s="98"/>
      <c r="J106" s="29"/>
      <c r="N106" s="99"/>
      <c r="O106" s="612"/>
      <c r="P106" s="612"/>
      <c r="Q106" s="612"/>
      <c r="R106" s="612"/>
      <c r="S106" s="612"/>
      <c r="T106" s="612"/>
      <c r="X106" s="615"/>
    </row>
    <row r="107" spans="1:25" x14ac:dyDescent="0.25">
      <c r="A107" s="56" t="s">
        <v>15</v>
      </c>
      <c r="B107" s="56" t="s">
        <v>45</v>
      </c>
      <c r="C107" s="56" t="s">
        <v>17</v>
      </c>
      <c r="D107" s="56" t="s">
        <v>18</v>
      </c>
      <c r="E107" s="57">
        <v>37257</v>
      </c>
      <c r="F107" s="57">
        <v>37287</v>
      </c>
      <c r="G107" s="611">
        <f>F107-E107+1</f>
        <v>31</v>
      </c>
      <c r="H107" s="98">
        <v>3000</v>
      </c>
      <c r="I107" s="98">
        <f>H107/1.055056</f>
        <v>2843.4509637403135</v>
      </c>
      <c r="J107" s="99">
        <v>3.7850000000000001</v>
      </c>
      <c r="K107" s="28">
        <v>0</v>
      </c>
      <c r="L107" s="28">
        <v>134.85640000000001</v>
      </c>
      <c r="M107" s="25">
        <v>1467372</v>
      </c>
      <c r="N107" s="99" t="s">
        <v>104</v>
      </c>
      <c r="O107" s="99" t="s">
        <v>104</v>
      </c>
      <c r="P107" s="612">
        <f>VLOOKUP($E107,MIDS!$A$2:$H$17,MIDS!$D$1)</f>
        <v>3.6024195705517839</v>
      </c>
      <c r="Q107" s="99" t="s">
        <v>104</v>
      </c>
      <c r="R107" s="99" t="s">
        <v>104</v>
      </c>
      <c r="S107" s="99" t="s">
        <v>104</v>
      </c>
      <c r="T107" s="612">
        <f>VLOOKUP($E107,MIDS!$A$2:$I$17,MIDS!$I$1)</f>
        <v>1.57315992650169</v>
      </c>
      <c r="U107" s="613">
        <f>VLOOKUP($E107,MIDS!$A$2:$K$17,MIDS!$J$1)+0.01</f>
        <v>3.2954232758230402E-2</v>
      </c>
      <c r="V107" s="614">
        <f ca="1">(1+$U107/2)^(-($W107-$A$3)/(365.25/2))</f>
        <v>0.99955265746841604</v>
      </c>
      <c r="W107" s="57">
        <v>37292</v>
      </c>
      <c r="X107" s="615">
        <f ca="1">($P107-$J107)*$G107*$H107*$V107</f>
        <v>-16972.384071472101</v>
      </c>
      <c r="Y107" s="616">
        <f ca="1">$X107</f>
        <v>-16972.384071472101</v>
      </c>
    </row>
    <row r="108" spans="1:25" x14ac:dyDescent="0.25">
      <c r="G108" s="611"/>
      <c r="H108" s="98"/>
      <c r="I108" s="98"/>
      <c r="J108" s="99"/>
      <c r="N108" s="99"/>
      <c r="O108" s="99"/>
      <c r="P108" s="612"/>
      <c r="Q108" s="99"/>
      <c r="R108" s="99"/>
      <c r="S108" s="99"/>
      <c r="T108" s="612"/>
      <c r="U108" s="613"/>
      <c r="V108" s="614"/>
      <c r="W108" s="57"/>
      <c r="X108" s="615"/>
    </row>
    <row r="109" spans="1:25" x14ac:dyDescent="0.25">
      <c r="G109" s="611"/>
      <c r="H109" s="98"/>
      <c r="I109" s="98"/>
      <c r="J109" s="99"/>
      <c r="N109" s="99"/>
      <c r="O109" s="612"/>
      <c r="P109" s="612"/>
      <c r="Q109" s="612"/>
      <c r="R109" s="612"/>
      <c r="S109" s="612"/>
      <c r="T109" s="612"/>
      <c r="X109" s="615"/>
    </row>
    <row r="110" spans="1:25" x14ac:dyDescent="0.25">
      <c r="A110" s="97" t="s">
        <v>15</v>
      </c>
      <c r="B110" s="97" t="s">
        <v>16</v>
      </c>
      <c r="C110" s="97" t="s">
        <v>17</v>
      </c>
      <c r="D110" s="97" t="s">
        <v>18</v>
      </c>
      <c r="E110" s="57">
        <v>37257</v>
      </c>
      <c r="F110" s="57">
        <v>37287</v>
      </c>
      <c r="G110" s="611">
        <f>F110-E110+1</f>
        <v>31</v>
      </c>
      <c r="H110" s="98">
        <v>-3500</v>
      </c>
      <c r="I110" s="98">
        <f>H110/1.055056</f>
        <v>-3317.3594576970322</v>
      </c>
      <c r="J110" s="99">
        <v>7.6449999999999996</v>
      </c>
      <c r="K110" s="28">
        <v>0</v>
      </c>
      <c r="L110" s="28">
        <v>422956.06430000003</v>
      </c>
      <c r="M110" s="25">
        <v>1467371</v>
      </c>
      <c r="N110" s="99" t="s">
        <v>104</v>
      </c>
      <c r="O110" s="99" t="s">
        <v>104</v>
      </c>
      <c r="P110" s="612">
        <f>VLOOKUP($E110,MIDS!$A$2:$H$17,MIDS!$D$1)</f>
        <v>3.6024195705517839</v>
      </c>
      <c r="Q110" s="99" t="s">
        <v>104</v>
      </c>
      <c r="R110" s="99" t="s">
        <v>104</v>
      </c>
      <c r="S110" s="99" t="s">
        <v>104</v>
      </c>
      <c r="T110" s="612">
        <f>VLOOKUP($E110,MIDS!$A$2:$I$17,MIDS!$I$1)</f>
        <v>1.57315992650169</v>
      </c>
      <c r="U110" s="613">
        <f>VLOOKUP($E110,MIDS!$A$2:$K$17,MIDS!$J$1)+0.01</f>
        <v>3.2954232758230402E-2</v>
      </c>
      <c r="V110" s="614">
        <f ca="1">(1+$U110/2)^(-($W110-$A$3)/(365.25/2))</f>
        <v>0.99955265746841604</v>
      </c>
      <c r="W110" s="57">
        <v>37292</v>
      </c>
      <c r="X110" s="615">
        <f ca="1">($P110-$J110)*$G110*$H110*$V110</f>
        <v>438423.76322439802</v>
      </c>
    </row>
    <row r="111" spans="1:25" x14ac:dyDescent="0.25">
      <c r="A111" s="97"/>
      <c r="B111" s="97"/>
      <c r="C111" s="97"/>
      <c r="D111" s="97"/>
      <c r="E111" s="57">
        <v>37288</v>
      </c>
      <c r="F111" s="57">
        <v>37315</v>
      </c>
      <c r="G111" s="611">
        <f>F111-E111+1</f>
        <v>28</v>
      </c>
      <c r="H111" s="98">
        <v>-3500</v>
      </c>
      <c r="I111" s="98">
        <f>H111/1.055056</f>
        <v>-3317.3594576970322</v>
      </c>
      <c r="J111" s="99">
        <v>7.6449999999999996</v>
      </c>
      <c r="N111" s="99" t="s">
        <v>104</v>
      </c>
      <c r="O111" s="99" t="s">
        <v>104</v>
      </c>
      <c r="P111" s="612">
        <f>VLOOKUP($E111,MIDS!$A$2:$H$17,MIDS!$D$1)</f>
        <v>3.58786018550654</v>
      </c>
      <c r="Q111" s="99" t="s">
        <v>104</v>
      </c>
      <c r="R111" s="99" t="s">
        <v>104</v>
      </c>
      <c r="S111" s="99" t="s">
        <v>104</v>
      </c>
      <c r="T111" s="612">
        <f>VLOOKUP($E111,MIDS!$A$2:$I$17,MIDS!$I$1)</f>
        <v>1.5733139716873599</v>
      </c>
      <c r="U111" s="613">
        <f>VLOOKUP($E111,MIDS!$A$2:$K$17,MIDS!$J$1)+0.01</f>
        <v>3.2315322690867697E-2</v>
      </c>
      <c r="V111" s="614">
        <f ca="1">(1+$U111/2)^(-($W111-$A$3)/(365.25/2))</f>
        <v>0.99710786714873956</v>
      </c>
      <c r="W111" s="57">
        <v>37320</v>
      </c>
      <c r="X111" s="615">
        <f ca="1">($P111-$J111)*$G111*$H111*$V111</f>
        <v>396449.790661073</v>
      </c>
    </row>
    <row r="112" spans="1:25" x14ac:dyDescent="0.25">
      <c r="A112" s="97"/>
      <c r="B112" s="97"/>
      <c r="C112" s="97"/>
      <c r="D112" s="97"/>
      <c r="E112" s="57">
        <v>37316</v>
      </c>
      <c r="F112" s="57">
        <v>37346</v>
      </c>
      <c r="G112" s="611">
        <f>F112-E112+1</f>
        <v>31</v>
      </c>
      <c r="H112" s="98">
        <v>-3500</v>
      </c>
      <c r="I112" s="98">
        <f>H112/1.055056</f>
        <v>-3317.3594576970322</v>
      </c>
      <c r="J112" s="99">
        <v>7.6449999999999996</v>
      </c>
      <c r="N112" s="99" t="s">
        <v>104</v>
      </c>
      <c r="O112" s="99" t="s">
        <v>104</v>
      </c>
      <c r="P112" s="612">
        <f>VLOOKUP($E112,MIDS!$A$2:$H$17,MIDS!$D$1)</f>
        <v>3.5326984173450482</v>
      </c>
      <c r="Q112" s="99" t="s">
        <v>104</v>
      </c>
      <c r="R112" s="99" t="s">
        <v>104</v>
      </c>
      <c r="S112" s="99" t="s">
        <v>104</v>
      </c>
      <c r="T112" s="612">
        <f>VLOOKUP($E112,MIDS!$A$2:$I$17,MIDS!$I$1)</f>
        <v>1.5733198233053598</v>
      </c>
      <c r="U112" s="613">
        <f>VLOOKUP($E112,MIDS!$A$2:$K$17,MIDS!$J$1)+0.01</f>
        <v>3.1600630962241402E-2</v>
      </c>
      <c r="V112" s="614">
        <f ca="1">(1+$U112/2)^(-($W112-$A$3)/(365.25/2))</f>
        <v>0.99452121250029935</v>
      </c>
      <c r="W112" s="57">
        <v>37351</v>
      </c>
      <c r="X112" s="617">
        <f ca="1">($P112-$J112)*$G112*$H112*$V112</f>
        <v>443740.17044215591</v>
      </c>
    </row>
    <row r="113" spans="1:25" x14ac:dyDescent="0.25">
      <c r="A113" s="97"/>
      <c r="B113" s="97"/>
      <c r="C113" s="97"/>
      <c r="D113" s="97"/>
      <c r="G113" s="611"/>
      <c r="H113" s="98"/>
      <c r="I113" s="98"/>
      <c r="J113" s="99"/>
      <c r="N113" s="99"/>
      <c r="O113" s="99"/>
      <c r="P113" s="612"/>
      <c r="Q113" s="99"/>
      <c r="R113" s="99"/>
      <c r="S113" s="99"/>
      <c r="T113" s="612"/>
      <c r="U113" s="613"/>
      <c r="V113" s="614"/>
      <c r="W113" s="57"/>
      <c r="X113" s="616">
        <f ca="1">SUM(X110:X112)</f>
        <v>1278613.7243276271</v>
      </c>
      <c r="Y113" s="616">
        <f ca="1">$X113</f>
        <v>1278613.7243276271</v>
      </c>
    </row>
    <row r="114" spans="1:25" x14ac:dyDescent="0.25">
      <c r="A114" s="97"/>
      <c r="B114" s="97"/>
      <c r="C114" s="97"/>
      <c r="D114" s="97"/>
      <c r="G114" s="611"/>
      <c r="H114" s="98"/>
      <c r="I114" s="98"/>
      <c r="J114" s="99"/>
      <c r="N114" s="99"/>
      <c r="O114" s="612"/>
      <c r="P114" s="612"/>
      <c r="Q114" s="612"/>
      <c r="R114" s="612"/>
      <c r="S114" s="612"/>
      <c r="T114" s="612"/>
      <c r="X114" s="615"/>
    </row>
    <row r="115" spans="1:25" x14ac:dyDescent="0.25">
      <c r="A115" s="97" t="s">
        <v>15</v>
      </c>
      <c r="B115" s="97" t="s">
        <v>19</v>
      </c>
      <c r="C115" s="97" t="s">
        <v>17</v>
      </c>
      <c r="D115" s="97" t="s">
        <v>18</v>
      </c>
      <c r="E115" s="57">
        <v>37257</v>
      </c>
      <c r="F115" s="57">
        <v>37287</v>
      </c>
      <c r="G115" s="611">
        <f>F115-E115+1</f>
        <v>31</v>
      </c>
      <c r="H115" s="98">
        <v>5000</v>
      </c>
      <c r="I115" s="98">
        <f>H115/1.055056</f>
        <v>4739.0849395671885</v>
      </c>
      <c r="J115" s="99">
        <v>7.42</v>
      </c>
      <c r="K115" s="28">
        <v>0</v>
      </c>
      <c r="L115" s="28">
        <v>633900.02859999996</v>
      </c>
      <c r="M115" s="25">
        <v>1467371</v>
      </c>
      <c r="N115" s="99" t="s">
        <v>104</v>
      </c>
      <c r="O115" s="99" t="s">
        <v>104</v>
      </c>
      <c r="P115" s="612">
        <f>VLOOKUP($E115,MIDS!$A$2:$H$17,MIDS!$D$1)</f>
        <v>3.6024195705517839</v>
      </c>
      <c r="Q115" s="99" t="s">
        <v>104</v>
      </c>
      <c r="R115" s="99" t="s">
        <v>104</v>
      </c>
      <c r="S115" s="99" t="s">
        <v>104</v>
      </c>
      <c r="T115" s="612">
        <f>VLOOKUP($E115,MIDS!$A$2:$I$17,MIDS!$I$1)</f>
        <v>1.57315992650169</v>
      </c>
      <c r="U115" s="613">
        <f>VLOOKUP($E115,MIDS!$A$2:$K$17,MIDS!$J$1)+0.01</f>
        <v>3.2954232758230402E-2</v>
      </c>
      <c r="V115" s="614">
        <f ca="1">(1+$U115/2)^(-($W115-$A$3)/(365.25/2))</f>
        <v>0.99955265746841604</v>
      </c>
      <c r="W115" s="57">
        <v>37292</v>
      </c>
      <c r="X115" s="615">
        <f ca="1">($P115-$J115)*$G115*$H115*$V115</f>
        <v>-591460.26281992905</v>
      </c>
    </row>
    <row r="116" spans="1:25" x14ac:dyDescent="0.25">
      <c r="A116" s="97"/>
      <c r="B116" s="97"/>
      <c r="C116" s="97"/>
      <c r="D116" s="97"/>
      <c r="E116" s="57">
        <v>37288</v>
      </c>
      <c r="F116" s="57">
        <v>37315</v>
      </c>
      <c r="G116" s="611">
        <f>F116-E116+1</f>
        <v>28</v>
      </c>
      <c r="H116" s="98">
        <v>5000</v>
      </c>
      <c r="I116" s="98">
        <f>H116/1.055056</f>
        <v>4739.0849395671885</v>
      </c>
      <c r="J116" s="99">
        <v>7.42</v>
      </c>
      <c r="N116" s="99" t="s">
        <v>104</v>
      </c>
      <c r="O116" s="99" t="s">
        <v>104</v>
      </c>
      <c r="P116" s="612">
        <f>VLOOKUP($E116,MIDS!$A$2:$H$17,MIDS!$D$1)</f>
        <v>3.58786018550654</v>
      </c>
      <c r="Q116" s="99" t="s">
        <v>104</v>
      </c>
      <c r="R116" s="99" t="s">
        <v>104</v>
      </c>
      <c r="S116" s="99" t="s">
        <v>104</v>
      </c>
      <c r="T116" s="612">
        <f>VLOOKUP($E116,MIDS!$A$2:$I$17,MIDS!$I$1)</f>
        <v>1.5733139716873599</v>
      </c>
      <c r="U116" s="613">
        <f>VLOOKUP($E116,MIDS!$A$2:$K$17,MIDS!$J$1)+0.01</f>
        <v>3.2315322690867697E-2</v>
      </c>
      <c r="V116" s="614">
        <f ca="1">(1+$U116/2)^(-($W116-$A$3)/(365.25/2))</f>
        <v>0.99710786714873956</v>
      </c>
      <c r="W116" s="57">
        <v>37320</v>
      </c>
      <c r="X116" s="615">
        <f ca="1">($P116-$J116)*$G116*$H116*$V116</f>
        <v>-534947.94598634762</v>
      </c>
    </row>
    <row r="117" spans="1:25" x14ac:dyDescent="0.25">
      <c r="A117" s="97"/>
      <c r="B117" s="97"/>
      <c r="C117" s="97"/>
      <c r="D117" s="97"/>
      <c r="E117" s="57">
        <v>37316</v>
      </c>
      <c r="F117" s="57">
        <v>37346</v>
      </c>
      <c r="G117" s="611">
        <f>F117-E117+1</f>
        <v>31</v>
      </c>
      <c r="H117" s="98">
        <v>5000</v>
      </c>
      <c r="I117" s="98">
        <f>H117/1.055056</f>
        <v>4739.0849395671885</v>
      </c>
      <c r="J117" s="99">
        <v>7.42</v>
      </c>
      <c r="N117" s="99" t="s">
        <v>104</v>
      </c>
      <c r="O117" s="99" t="s">
        <v>104</v>
      </c>
      <c r="P117" s="612">
        <f>VLOOKUP($E117,MIDS!$A$2:$H$17,MIDS!$D$1)</f>
        <v>3.5326984173450482</v>
      </c>
      <c r="Q117" s="99" t="s">
        <v>104</v>
      </c>
      <c r="R117" s="99" t="s">
        <v>104</v>
      </c>
      <c r="S117" s="99" t="s">
        <v>104</v>
      </c>
      <c r="T117" s="612">
        <f>VLOOKUP($E117,MIDS!$A$2:$I$17,MIDS!$I$1)</f>
        <v>1.5733198233053598</v>
      </c>
      <c r="U117" s="613">
        <f>VLOOKUP($E117,MIDS!$A$2:$K$17,MIDS!$J$1)+0.01</f>
        <v>3.1600630962241402E-2</v>
      </c>
      <c r="V117" s="614">
        <f ca="1">(1+$U117/2)^(-($W117-$A$3)/(365.25/2))</f>
        <v>0.99452121250029935</v>
      </c>
      <c r="W117" s="57">
        <v>37351</v>
      </c>
      <c r="X117" s="617">
        <f ca="1">($P117-$J117)*$G117*$H117*$V117</f>
        <v>-599230.60191713192</v>
      </c>
    </row>
    <row r="118" spans="1:25" x14ac:dyDescent="0.25">
      <c r="A118" s="97"/>
      <c r="B118" s="97"/>
      <c r="C118" s="97"/>
      <c r="D118" s="97"/>
      <c r="G118" s="611"/>
      <c r="H118" s="98"/>
      <c r="I118" s="98"/>
      <c r="J118" s="99"/>
      <c r="N118" s="99"/>
      <c r="O118" s="99"/>
      <c r="P118" s="612"/>
      <c r="Q118" s="99"/>
      <c r="R118" s="99"/>
      <c r="S118" s="99"/>
      <c r="T118" s="612"/>
      <c r="U118" s="613"/>
      <c r="V118" s="614"/>
      <c r="W118" s="57"/>
      <c r="X118" s="616">
        <f ca="1">SUM(X115:X117)</f>
        <v>-1725638.8107234086</v>
      </c>
      <c r="Y118" s="616">
        <f ca="1">$X118</f>
        <v>-1725638.8107234086</v>
      </c>
    </row>
    <row r="119" spans="1:25" x14ac:dyDescent="0.25">
      <c r="A119" s="97"/>
      <c r="B119" s="97"/>
      <c r="C119" s="97"/>
      <c r="D119" s="97"/>
      <c r="G119" s="611"/>
      <c r="H119" s="98"/>
      <c r="I119" s="98"/>
      <c r="J119" s="99"/>
      <c r="N119" s="99"/>
      <c r="O119" s="612"/>
      <c r="P119" s="612"/>
      <c r="Q119" s="612"/>
      <c r="R119" s="612"/>
      <c r="S119" s="612"/>
      <c r="T119" s="612"/>
      <c r="X119" s="615"/>
    </row>
    <row r="120" spans="1:25" x14ac:dyDescent="0.25">
      <c r="A120" s="97" t="s">
        <v>15</v>
      </c>
      <c r="B120" s="97" t="s">
        <v>20</v>
      </c>
      <c r="C120" s="97" t="s">
        <v>17</v>
      </c>
      <c r="D120" s="97" t="s">
        <v>18</v>
      </c>
      <c r="E120" s="57">
        <v>37257</v>
      </c>
      <c r="F120" s="57">
        <v>37287</v>
      </c>
      <c r="G120" s="611">
        <f>F120-E120+1</f>
        <v>31</v>
      </c>
      <c r="H120" s="98">
        <v>4200</v>
      </c>
      <c r="I120" s="98">
        <f>H120/1.055056</f>
        <v>3980.8313492364387</v>
      </c>
      <c r="J120" s="99">
        <v>7.17</v>
      </c>
      <c r="K120" s="28">
        <v>0</v>
      </c>
      <c r="L120" s="28">
        <v>524090.5662</v>
      </c>
      <c r="M120" s="25">
        <v>1467371</v>
      </c>
      <c r="N120" s="99" t="s">
        <v>104</v>
      </c>
      <c r="O120" s="99" t="s">
        <v>104</v>
      </c>
      <c r="P120" s="612">
        <f>VLOOKUP($E120,MIDS!$A$2:$H$17,MIDS!$D$1)</f>
        <v>3.6024195705517839</v>
      </c>
      <c r="Q120" s="99" t="s">
        <v>104</v>
      </c>
      <c r="R120" s="99" t="s">
        <v>104</v>
      </c>
      <c r="S120" s="99" t="s">
        <v>104</v>
      </c>
      <c r="T120" s="612">
        <f>VLOOKUP($E120,MIDS!$A$2:$I$17,MIDS!$I$1)</f>
        <v>1.57315992650169</v>
      </c>
      <c r="U120" s="613">
        <f>VLOOKUP($E120,MIDS!$A$2:$K$17,MIDS!$J$1)+0.01</f>
        <v>3.2954232758230402E-2</v>
      </c>
      <c r="V120" s="614">
        <f ca="1">(1+$U120/2)^(-($W120-$A$3)/(365.25/2))</f>
        <v>0.99955265746841604</v>
      </c>
      <c r="W120" s="57">
        <v>37292</v>
      </c>
      <c r="X120" s="615">
        <f ca="1">($P120-$J120)*$G120*$H120*$V120</f>
        <v>-464291.18176814349</v>
      </c>
    </row>
    <row r="121" spans="1:25" x14ac:dyDescent="0.25">
      <c r="A121" s="97"/>
      <c r="B121" s="97"/>
      <c r="C121" s="97"/>
      <c r="D121" s="97"/>
      <c r="E121" s="57">
        <v>37288</v>
      </c>
      <c r="F121" s="57">
        <v>37315</v>
      </c>
      <c r="G121" s="611">
        <f>F121-E121+1</f>
        <v>28</v>
      </c>
      <c r="H121" s="98">
        <v>4200</v>
      </c>
      <c r="I121" s="98">
        <f>H121/1.055056</f>
        <v>3980.8313492364387</v>
      </c>
      <c r="J121" s="99">
        <v>7.17</v>
      </c>
      <c r="N121" s="99" t="s">
        <v>104</v>
      </c>
      <c r="O121" s="99" t="s">
        <v>104</v>
      </c>
      <c r="P121" s="612">
        <f>VLOOKUP($E121,MIDS!$A$2:$H$17,MIDS!$D$1)</f>
        <v>3.58786018550654</v>
      </c>
      <c r="Q121" s="99" t="s">
        <v>104</v>
      </c>
      <c r="R121" s="99" t="s">
        <v>104</v>
      </c>
      <c r="S121" s="99" t="s">
        <v>104</v>
      </c>
      <c r="T121" s="612">
        <f>VLOOKUP($E121,MIDS!$A$2:$I$17,MIDS!$I$1)</f>
        <v>1.5733139716873599</v>
      </c>
      <c r="U121" s="613">
        <f>VLOOKUP($E121,MIDS!$A$2:$K$17,MIDS!$J$1)+0.01</f>
        <v>3.2315322690867697E-2</v>
      </c>
      <c r="V121" s="614">
        <f ca="1">(1+$U121/2)^(-($W121-$A$3)/(365.25/2))</f>
        <v>0.99710786714873956</v>
      </c>
      <c r="W121" s="57">
        <v>37320</v>
      </c>
      <c r="X121" s="615">
        <f ca="1">($P121-$J121)*$G121*$H121*$V121</f>
        <v>-420041.30333435908</v>
      </c>
    </row>
    <row r="122" spans="1:25" x14ac:dyDescent="0.25">
      <c r="A122" s="97"/>
      <c r="B122" s="97"/>
      <c r="C122" s="97"/>
      <c r="D122" s="97"/>
      <c r="E122" s="57">
        <v>37316</v>
      </c>
      <c r="F122" s="57">
        <v>37346</v>
      </c>
      <c r="G122" s="611">
        <f>F122-E122+1</f>
        <v>31</v>
      </c>
      <c r="H122" s="98">
        <v>4200</v>
      </c>
      <c r="I122" s="98">
        <f>H122/1.055056</f>
        <v>3980.8313492364387</v>
      </c>
      <c r="J122" s="99">
        <v>7.17</v>
      </c>
      <c r="N122" s="99" t="s">
        <v>104</v>
      </c>
      <c r="O122" s="99" t="s">
        <v>104</v>
      </c>
      <c r="P122" s="612">
        <f>VLOOKUP($E122,MIDS!$A$2:$H$17,MIDS!$D$1)</f>
        <v>3.5326984173450482</v>
      </c>
      <c r="Q122" s="99" t="s">
        <v>104</v>
      </c>
      <c r="R122" s="99" t="s">
        <v>104</v>
      </c>
      <c r="S122" s="99" t="s">
        <v>104</v>
      </c>
      <c r="T122" s="612">
        <f>VLOOKUP($E122,MIDS!$A$2:$I$17,MIDS!$I$1)</f>
        <v>1.5733198233053598</v>
      </c>
      <c r="U122" s="613">
        <f>VLOOKUP($E122,MIDS!$A$2:$K$17,MIDS!$J$1)+0.01</f>
        <v>3.1600630962241402E-2</v>
      </c>
      <c r="V122" s="614">
        <f ca="1">(1+$U122/2)^(-($W122-$A$3)/(365.25/2))</f>
        <v>0.99452121250029935</v>
      </c>
      <c r="W122" s="57">
        <v>37351</v>
      </c>
      <c r="X122" s="617">
        <f ca="1">($P122-$J122)*$G122*$H122*$V122</f>
        <v>-470982.04014350608</v>
      </c>
    </row>
    <row r="123" spans="1:25" x14ac:dyDescent="0.25">
      <c r="A123" s="97"/>
      <c r="B123" s="97"/>
      <c r="C123" s="97"/>
      <c r="D123" s="97"/>
      <c r="G123" s="611"/>
      <c r="H123" s="98"/>
      <c r="I123" s="98"/>
      <c r="J123" s="99"/>
      <c r="N123" s="99"/>
      <c r="O123" s="99"/>
      <c r="P123" s="612"/>
      <c r="Q123" s="99"/>
      <c r="R123" s="99"/>
      <c r="S123" s="99"/>
      <c r="T123" s="612"/>
      <c r="U123" s="613"/>
      <c r="V123" s="614"/>
      <c r="W123" s="57"/>
      <c r="X123" s="616">
        <f ca="1">SUM(X120:X122)</f>
        <v>-1355314.5252460088</v>
      </c>
      <c r="Y123" s="616">
        <f ca="1">$X123</f>
        <v>-1355314.5252460088</v>
      </c>
    </row>
    <row r="124" spans="1:25" x14ac:dyDescent="0.25">
      <c r="A124" s="97"/>
      <c r="B124" s="97"/>
      <c r="C124" s="97"/>
      <c r="D124" s="97"/>
      <c r="G124" s="611"/>
      <c r="H124" s="98"/>
      <c r="I124" s="98"/>
      <c r="J124" s="99"/>
      <c r="N124" s="99"/>
      <c r="O124" s="612"/>
      <c r="P124" s="612"/>
      <c r="Q124" s="612"/>
      <c r="R124" s="612"/>
      <c r="S124" s="612"/>
      <c r="T124" s="612"/>
      <c r="X124" s="615"/>
    </row>
    <row r="125" spans="1:25" x14ac:dyDescent="0.25">
      <c r="A125" s="97" t="s">
        <v>15</v>
      </c>
      <c r="B125" s="97" t="s">
        <v>21</v>
      </c>
      <c r="C125" s="97" t="s">
        <v>17</v>
      </c>
      <c r="D125" s="97" t="s">
        <v>18</v>
      </c>
      <c r="E125" s="57">
        <v>37257</v>
      </c>
      <c r="F125" s="57">
        <v>37287</v>
      </c>
      <c r="G125" s="611">
        <f>F125-E125+1</f>
        <v>31</v>
      </c>
      <c r="H125" s="98">
        <v>3500</v>
      </c>
      <c r="I125" s="98">
        <f>H125/1.055056</f>
        <v>3317.3594576970322</v>
      </c>
      <c r="J125" s="99">
        <v>7.02</v>
      </c>
      <c r="K125" s="28">
        <v>0</v>
      </c>
      <c r="L125" s="28">
        <v>843740.11300000001</v>
      </c>
      <c r="M125" s="25">
        <v>1467371</v>
      </c>
      <c r="N125" s="99" t="s">
        <v>104</v>
      </c>
      <c r="O125" s="99" t="s">
        <v>104</v>
      </c>
      <c r="P125" s="612">
        <f>VLOOKUP($E125,MIDS!$A$2:$H$17,MIDS!$D$1)</f>
        <v>3.6024195705517839</v>
      </c>
      <c r="Q125" s="99" t="s">
        <v>104</v>
      </c>
      <c r="R125" s="99" t="s">
        <v>104</v>
      </c>
      <c r="S125" s="99" t="s">
        <v>104</v>
      </c>
      <c r="T125" s="612">
        <f>VLOOKUP($E125,MIDS!$A$2:$I$17,MIDS!$I$1)</f>
        <v>1.57315992650169</v>
      </c>
      <c r="U125" s="613">
        <f>VLOOKUP($E125,MIDS!$A$2:$K$17,MIDS!$J$1)+0.01</f>
        <v>3.2954232758230402E-2</v>
      </c>
      <c r="V125" s="614">
        <f ca="1">(1+$U125/2)^(-($W125-$A$3)/(365.25/2))</f>
        <v>0.99955265746841604</v>
      </c>
      <c r="W125" s="57">
        <v>37292</v>
      </c>
      <c r="X125" s="615">
        <f ca="1">($P125-$J125)*$G125*$H125*$V125</f>
        <v>-370641.59863982105</v>
      </c>
    </row>
    <row r="126" spans="1:25" x14ac:dyDescent="0.25">
      <c r="A126" s="97"/>
      <c r="B126" s="97"/>
      <c r="C126" s="97"/>
      <c r="D126" s="97"/>
      <c r="E126" s="57">
        <v>37288</v>
      </c>
      <c r="F126" s="57">
        <v>37315</v>
      </c>
      <c r="G126" s="611">
        <f>F126-E126+1</f>
        <v>28</v>
      </c>
      <c r="H126" s="98">
        <v>3500</v>
      </c>
      <c r="I126" s="98">
        <f>H126/1.055056</f>
        <v>3317.3594576970322</v>
      </c>
      <c r="J126" s="99">
        <v>7.02</v>
      </c>
      <c r="N126" s="99" t="s">
        <v>104</v>
      </c>
      <c r="O126" s="99" t="s">
        <v>104</v>
      </c>
      <c r="P126" s="612">
        <f>VLOOKUP($E126,MIDS!$A$2:$H$17,MIDS!$D$1)</f>
        <v>3.58786018550654</v>
      </c>
      <c r="Q126" s="99" t="s">
        <v>104</v>
      </c>
      <c r="R126" s="99" t="s">
        <v>104</v>
      </c>
      <c r="S126" s="99" t="s">
        <v>104</v>
      </c>
      <c r="T126" s="612">
        <f>VLOOKUP($E126,MIDS!$A$2:$I$17,MIDS!$I$1)</f>
        <v>1.5733139716873599</v>
      </c>
      <c r="U126" s="613">
        <f>VLOOKUP($E126,MIDS!$A$2:$K$17,MIDS!$J$1)+0.01</f>
        <v>3.2315322690867697E-2</v>
      </c>
      <c r="V126" s="614">
        <f ca="1">(1+$U126/2)^(-($W126-$A$3)/(365.25/2))</f>
        <v>0.99710786714873956</v>
      </c>
      <c r="W126" s="57">
        <v>37320</v>
      </c>
      <c r="X126" s="615">
        <f ca="1">($P126-$J126)*$G126*$H126*$V126</f>
        <v>-335376.93379821273</v>
      </c>
    </row>
    <row r="127" spans="1:25" x14ac:dyDescent="0.25">
      <c r="A127" s="97"/>
      <c r="B127" s="97"/>
      <c r="C127" s="97"/>
      <c r="D127" s="97"/>
      <c r="E127" s="57">
        <v>37316</v>
      </c>
      <c r="F127" s="57">
        <v>37346</v>
      </c>
      <c r="G127" s="611">
        <f>F127-E127+1</f>
        <v>31</v>
      </c>
      <c r="H127" s="98">
        <v>3500</v>
      </c>
      <c r="I127" s="98">
        <f>H127/1.055056</f>
        <v>3317.3594576970322</v>
      </c>
      <c r="J127" s="99">
        <v>7.02</v>
      </c>
      <c r="N127" s="99" t="s">
        <v>104</v>
      </c>
      <c r="O127" s="99" t="s">
        <v>104</v>
      </c>
      <c r="P127" s="612">
        <f>VLOOKUP($E127,MIDS!$A$2:$H$17,MIDS!$D$1)</f>
        <v>3.5326984173450482</v>
      </c>
      <c r="Q127" s="99" t="s">
        <v>104</v>
      </c>
      <c r="R127" s="99" t="s">
        <v>104</v>
      </c>
      <c r="S127" s="99" t="s">
        <v>104</v>
      </c>
      <c r="T127" s="612">
        <f>VLOOKUP($E127,MIDS!$A$2:$I$17,MIDS!$I$1)</f>
        <v>1.5733198233053598</v>
      </c>
      <c r="U127" s="613">
        <f>VLOOKUP($E127,MIDS!$A$2:$K$17,MIDS!$J$1)+0.01</f>
        <v>3.1600630962241402E-2</v>
      </c>
      <c r="V127" s="614">
        <f ca="1">(1+$U127/2)^(-($W127-$A$3)/(365.25/2))</f>
        <v>0.99452121250029935</v>
      </c>
      <c r="W127" s="57">
        <v>37351</v>
      </c>
      <c r="X127" s="617">
        <f ca="1">($P127-$J127)*$G127*$H127*$V127</f>
        <v>-376299.20071947936</v>
      </c>
    </row>
    <row r="128" spans="1:25" x14ac:dyDescent="0.25">
      <c r="A128" s="97"/>
      <c r="B128" s="97"/>
      <c r="C128" s="97"/>
      <c r="D128" s="97"/>
      <c r="G128" s="611"/>
      <c r="H128" s="98"/>
      <c r="I128" s="98"/>
      <c r="J128" s="99"/>
      <c r="N128" s="99"/>
      <c r="O128" s="612"/>
      <c r="P128" s="612"/>
      <c r="Q128" s="612"/>
      <c r="R128" s="612"/>
      <c r="S128" s="612"/>
      <c r="T128" s="612"/>
      <c r="X128" s="616">
        <f ca="1">SUM(X125:X127)</f>
        <v>-1082317.7331575132</v>
      </c>
      <c r="Y128" s="616">
        <f ca="1">$X128</f>
        <v>-1082317.7331575132</v>
      </c>
    </row>
    <row r="129" spans="1:25" x14ac:dyDescent="0.25">
      <c r="A129" s="97"/>
      <c r="B129" s="97"/>
      <c r="C129" s="97"/>
      <c r="D129" s="97"/>
      <c r="G129" s="611"/>
      <c r="H129" s="98"/>
      <c r="I129" s="98"/>
      <c r="J129" s="99"/>
      <c r="N129" s="99"/>
      <c r="O129" s="612"/>
      <c r="P129" s="612"/>
      <c r="Q129" s="612"/>
      <c r="R129" s="612"/>
      <c r="S129" s="612"/>
      <c r="T129" s="612"/>
      <c r="X129" s="615"/>
    </row>
    <row r="130" spans="1:25" x14ac:dyDescent="0.25">
      <c r="A130" s="97" t="s">
        <v>15</v>
      </c>
      <c r="B130" s="97" t="s">
        <v>34</v>
      </c>
      <c r="C130" s="97" t="s">
        <v>17</v>
      </c>
      <c r="D130" s="97" t="s">
        <v>18</v>
      </c>
      <c r="E130" s="57">
        <v>37257</v>
      </c>
      <c r="F130" s="57">
        <v>37287</v>
      </c>
      <c r="G130" s="611">
        <f>F130-E130+1</f>
        <v>31</v>
      </c>
      <c r="H130" s="98">
        <v>-2500</v>
      </c>
      <c r="I130" s="98">
        <f>H130/1.055056</f>
        <v>-2369.5424697835942</v>
      </c>
      <c r="J130" s="99">
        <v>4.8049999999999997</v>
      </c>
      <c r="K130" s="28">
        <v>0</v>
      </c>
      <c r="L130" s="28">
        <v>-57051.428400000004</v>
      </c>
      <c r="M130" s="25">
        <v>1467371</v>
      </c>
      <c r="N130" s="99" t="s">
        <v>104</v>
      </c>
      <c r="O130" s="99" t="s">
        <v>104</v>
      </c>
      <c r="P130" s="612">
        <f>VLOOKUP($E130,MIDS!$A$2:$H$17,MIDS!$D$1)</f>
        <v>3.6024195705517839</v>
      </c>
      <c r="Q130" s="99" t="s">
        <v>104</v>
      </c>
      <c r="R130" s="99" t="s">
        <v>104</v>
      </c>
      <c r="S130" s="99" t="s">
        <v>104</v>
      </c>
      <c r="T130" s="612">
        <f>VLOOKUP($E130,MIDS!$A$2:$I$17,MIDS!$I$1)</f>
        <v>1.57315992650169</v>
      </c>
      <c r="U130" s="613">
        <f>VLOOKUP($E130,MIDS!$A$2:$K$17,MIDS!$J$1)+0.01</f>
        <v>3.2954232758230402E-2</v>
      </c>
      <c r="V130" s="614">
        <f ca="1">(1+$U130/2)^(-($W130-$A$3)/(365.25/2))</f>
        <v>0.99955265746841604</v>
      </c>
      <c r="W130" s="57">
        <v>37292</v>
      </c>
      <c r="X130" s="615">
        <f ca="1">($P130-$J130)*$G130*$H130*$V130</f>
        <v>93158.290965771652</v>
      </c>
    </row>
    <row r="131" spans="1:25" x14ac:dyDescent="0.25">
      <c r="A131" s="97"/>
      <c r="B131" s="97"/>
      <c r="C131" s="97"/>
      <c r="D131" s="97"/>
      <c r="E131" s="57">
        <v>37288</v>
      </c>
      <c r="F131" s="57">
        <v>37315</v>
      </c>
      <c r="G131" s="611">
        <f>F131-E131+1</f>
        <v>28</v>
      </c>
      <c r="H131" s="98">
        <v>-2500</v>
      </c>
      <c r="I131" s="98">
        <f>H131/1.055056</f>
        <v>-2369.5424697835942</v>
      </c>
      <c r="J131" s="99">
        <v>4.8049999999999997</v>
      </c>
      <c r="N131" s="99" t="s">
        <v>104</v>
      </c>
      <c r="O131" s="99" t="s">
        <v>104</v>
      </c>
      <c r="P131" s="612">
        <f>VLOOKUP($E131,MIDS!$A$2:$H$17,MIDS!$D$1)</f>
        <v>3.58786018550654</v>
      </c>
      <c r="Q131" s="99" t="s">
        <v>104</v>
      </c>
      <c r="R131" s="99" t="s">
        <v>104</v>
      </c>
      <c r="S131" s="99" t="s">
        <v>104</v>
      </c>
      <c r="T131" s="612">
        <f>VLOOKUP($E131,MIDS!$A$2:$I$17,MIDS!$I$1)</f>
        <v>1.5733139716873599</v>
      </c>
      <c r="U131" s="613">
        <f>VLOOKUP($E131,MIDS!$A$2:$K$17,MIDS!$J$1)+0.01</f>
        <v>3.2315322690867697E-2</v>
      </c>
      <c r="V131" s="614">
        <f ca="1">(1+$U131/2)^(-($W131-$A$3)/(365.25/2))</f>
        <v>0.99710786714873956</v>
      </c>
      <c r="W131" s="57">
        <v>37320</v>
      </c>
      <c r="X131" s="615">
        <f ca="1">($P131-$J131)*$G131*$H131*$V131</f>
        <v>84953.377911597025</v>
      </c>
    </row>
    <row r="132" spans="1:25" x14ac:dyDescent="0.25">
      <c r="A132" s="97"/>
      <c r="B132" s="97"/>
      <c r="C132" s="97"/>
      <c r="D132" s="97"/>
      <c r="E132" s="57">
        <v>37316</v>
      </c>
      <c r="F132" s="57">
        <v>37346</v>
      </c>
      <c r="G132" s="611">
        <f>F132-E132+1</f>
        <v>31</v>
      </c>
      <c r="H132" s="98">
        <v>-2500</v>
      </c>
      <c r="I132" s="98">
        <f>H132/1.055056</f>
        <v>-2369.5424697835942</v>
      </c>
      <c r="J132" s="99">
        <v>4.8049999999999997</v>
      </c>
      <c r="N132" s="99" t="s">
        <v>104</v>
      </c>
      <c r="O132" s="99" t="s">
        <v>104</v>
      </c>
      <c r="P132" s="612">
        <f>VLOOKUP($E132,MIDS!$A$2:$H$17,MIDS!$D$1)</f>
        <v>3.5326984173450482</v>
      </c>
      <c r="Q132" s="99" t="s">
        <v>104</v>
      </c>
      <c r="R132" s="99" t="s">
        <v>104</v>
      </c>
      <c r="S132" s="99" t="s">
        <v>104</v>
      </c>
      <c r="T132" s="612">
        <f>VLOOKUP($E132,MIDS!$A$2:$I$17,MIDS!$I$1)</f>
        <v>1.5733198233053598</v>
      </c>
      <c r="U132" s="613">
        <f>VLOOKUP($E132,MIDS!$A$2:$K$17,MIDS!$J$1)+0.01</f>
        <v>3.1600630962241402E-2</v>
      </c>
      <c r="V132" s="614">
        <f ca="1">(1+$U132/2)^(-($W132-$A$3)/(365.25/2))</f>
        <v>0.99452121250029935</v>
      </c>
      <c r="W132" s="57">
        <v>37351</v>
      </c>
      <c r="X132" s="617">
        <f ca="1">($P132-$J132)*$G132*$H132*$V132</f>
        <v>98063.145730224045</v>
      </c>
    </row>
    <row r="133" spans="1:25" x14ac:dyDescent="0.25">
      <c r="A133" s="97"/>
      <c r="B133" s="97"/>
      <c r="C133" s="97"/>
      <c r="D133" s="97"/>
      <c r="G133" s="611"/>
      <c r="H133" s="98"/>
      <c r="I133" s="98"/>
      <c r="J133" s="99"/>
      <c r="N133" s="99"/>
      <c r="O133" s="99"/>
      <c r="P133" s="612"/>
      <c r="Q133" s="99"/>
      <c r="R133" s="99"/>
      <c r="S133" s="99"/>
      <c r="T133" s="612"/>
      <c r="U133" s="613"/>
      <c r="V133" s="614"/>
      <c r="W133" s="57"/>
      <c r="X133" s="616">
        <f ca="1">SUM(X130:X132)</f>
        <v>276174.81460759271</v>
      </c>
      <c r="Y133" s="616">
        <f ca="1">$X133</f>
        <v>276174.81460759271</v>
      </c>
    </row>
    <row r="134" spans="1:25" x14ac:dyDescent="0.25">
      <c r="A134" s="97"/>
      <c r="B134" s="97"/>
      <c r="C134" s="97"/>
      <c r="D134" s="97"/>
      <c r="G134" s="611"/>
      <c r="H134" s="98"/>
      <c r="I134" s="98"/>
      <c r="J134" s="99"/>
      <c r="N134" s="99"/>
      <c r="O134" s="612"/>
      <c r="P134" s="612"/>
      <c r="Q134" s="612"/>
      <c r="R134" s="612"/>
      <c r="S134" s="612"/>
      <c r="T134" s="612"/>
      <c r="X134" s="615"/>
    </row>
    <row r="135" spans="1:25" x14ac:dyDescent="0.25">
      <c r="A135" s="56" t="s">
        <v>15</v>
      </c>
      <c r="B135" s="56" t="s">
        <v>46</v>
      </c>
      <c r="C135" s="56" t="s">
        <v>17</v>
      </c>
      <c r="D135" s="56" t="s">
        <v>18</v>
      </c>
      <c r="E135" s="57">
        <v>37257</v>
      </c>
      <c r="F135" s="57">
        <v>37287</v>
      </c>
      <c r="G135" s="611">
        <f>F135-E135+1</f>
        <v>31</v>
      </c>
      <c r="H135" s="98">
        <v>5000</v>
      </c>
      <c r="I135" s="98">
        <f>H135/1.055056</f>
        <v>4739.0849395671885</v>
      </c>
      <c r="J135" s="99">
        <v>4.6550000000000002</v>
      </c>
      <c r="K135" s="28">
        <v>0</v>
      </c>
      <c r="L135" s="28">
        <v>-192.65190000000001</v>
      </c>
      <c r="M135" s="25">
        <v>1467372</v>
      </c>
      <c r="N135" s="99" t="s">
        <v>104</v>
      </c>
      <c r="O135" s="99" t="s">
        <v>104</v>
      </c>
      <c r="P135" s="612">
        <f>VLOOKUP($E135,MIDS!$A$2:$H$17,MIDS!$D$1)</f>
        <v>3.6024195705517839</v>
      </c>
      <c r="Q135" s="99" t="s">
        <v>104</v>
      </c>
      <c r="R135" s="99" t="s">
        <v>104</v>
      </c>
      <c r="S135" s="99" t="s">
        <v>104</v>
      </c>
      <c r="T135" s="612">
        <f>VLOOKUP($E135,MIDS!$A$2:$I$17,MIDS!$I$1)</f>
        <v>1.57315992650169</v>
      </c>
      <c r="U135" s="613">
        <f>VLOOKUP($E135,MIDS!$A$2:$K$17,MIDS!$J$1)+0.01</f>
        <v>3.2954232758230402E-2</v>
      </c>
      <c r="V135" s="614">
        <f ca="1">(1+$U135/2)^(-($W135-$A$3)/(365.25/2))</f>
        <v>0.99955265746841604</v>
      </c>
      <c r="W135" s="57">
        <v>37292</v>
      </c>
      <c r="X135" s="615">
        <f ca="1">($P135-$J135)*$G135*$H135*$V135</f>
        <v>-163076.98264540275</v>
      </c>
    </row>
    <row r="136" spans="1:25" x14ac:dyDescent="0.25">
      <c r="E136" s="57">
        <v>37288</v>
      </c>
      <c r="F136" s="57">
        <v>37315</v>
      </c>
      <c r="G136" s="611">
        <f>F136-E136+1</f>
        <v>28</v>
      </c>
      <c r="H136" s="98">
        <v>5000</v>
      </c>
      <c r="I136" s="98">
        <f>H136/1.055056</f>
        <v>4739.0849395671885</v>
      </c>
      <c r="J136" s="99">
        <v>4.6550000000000002</v>
      </c>
      <c r="N136" s="99" t="s">
        <v>104</v>
      </c>
      <c r="O136" s="99" t="s">
        <v>104</v>
      </c>
      <c r="P136" s="612">
        <f>VLOOKUP($E136,MIDS!$A$2:$H$17,MIDS!$D$1)</f>
        <v>3.58786018550654</v>
      </c>
      <c r="Q136" s="99" t="s">
        <v>104</v>
      </c>
      <c r="R136" s="99" t="s">
        <v>104</v>
      </c>
      <c r="S136" s="99" t="s">
        <v>104</v>
      </c>
      <c r="T136" s="612">
        <f>VLOOKUP($E136,MIDS!$A$2:$I$17,MIDS!$I$1)</f>
        <v>1.5733139716873599</v>
      </c>
      <c r="U136" s="613">
        <f>VLOOKUP($E136,MIDS!$A$2:$K$17,MIDS!$J$1)+0.01</f>
        <v>3.2315322690867697E-2</v>
      </c>
      <c r="V136" s="614">
        <f ca="1">(1+$U136/2)^(-($W136-$A$3)/(365.25/2))</f>
        <v>0.99710786714873956</v>
      </c>
      <c r="W136" s="57">
        <v>37320</v>
      </c>
      <c r="X136" s="615">
        <f ca="1">($P136-$J136)*$G136*$H136*$V136</f>
        <v>-148967.49061307061</v>
      </c>
    </row>
    <row r="137" spans="1:25" x14ac:dyDescent="0.25">
      <c r="E137" s="57">
        <v>37316</v>
      </c>
      <c r="F137" s="57">
        <v>37346</v>
      </c>
      <c r="G137" s="611">
        <f>F137-E137+1</f>
        <v>31</v>
      </c>
      <c r="H137" s="98">
        <v>5000</v>
      </c>
      <c r="I137" s="98">
        <f>H137/1.055056</f>
        <v>4739.0849395671885</v>
      </c>
      <c r="J137" s="99">
        <v>4.6550000000000002</v>
      </c>
      <c r="N137" s="99" t="s">
        <v>104</v>
      </c>
      <c r="O137" s="99" t="s">
        <v>104</v>
      </c>
      <c r="P137" s="612">
        <f>VLOOKUP($E137,MIDS!$A$2:$H$17,MIDS!$D$1)</f>
        <v>3.5326984173450482</v>
      </c>
      <c r="Q137" s="99" t="s">
        <v>104</v>
      </c>
      <c r="R137" s="99" t="s">
        <v>104</v>
      </c>
      <c r="S137" s="99" t="s">
        <v>104</v>
      </c>
      <c r="T137" s="612">
        <f>VLOOKUP($E137,MIDS!$A$2:$I$17,MIDS!$I$1)</f>
        <v>1.5733198233053598</v>
      </c>
      <c r="U137" s="613">
        <f>VLOOKUP($E137,MIDS!$A$2:$K$17,MIDS!$J$1)+0.01</f>
        <v>3.1600630962241402E-2</v>
      </c>
      <c r="V137" s="614">
        <f ca="1">(1+$U137/2)^(-($W137-$A$3)/(365.25/2))</f>
        <v>0.99452121250029935</v>
      </c>
      <c r="W137" s="57">
        <v>37351</v>
      </c>
      <c r="X137" s="617">
        <f ca="1">($P137-$J137)*$G137*$H137*$V137</f>
        <v>-173003.67326981621</v>
      </c>
    </row>
    <row r="138" spans="1:25" x14ac:dyDescent="0.25">
      <c r="G138" s="611"/>
      <c r="H138" s="98"/>
      <c r="I138" s="98"/>
      <c r="J138" s="99"/>
      <c r="N138" s="99"/>
      <c r="O138" s="612"/>
      <c r="P138" s="612"/>
      <c r="Q138" s="612"/>
      <c r="R138" s="612"/>
      <c r="S138" s="612"/>
      <c r="T138" s="612"/>
      <c r="X138" s="616">
        <f ca="1">SUM(X135:X137)</f>
        <v>-485048.14652828954</v>
      </c>
      <c r="Y138" s="616">
        <f ca="1">$X138</f>
        <v>-485048.14652828954</v>
      </c>
    </row>
    <row r="139" spans="1:25" x14ac:dyDescent="0.25">
      <c r="G139" s="611"/>
      <c r="H139" s="98"/>
      <c r="I139" s="98"/>
      <c r="J139" s="99"/>
      <c r="N139" s="99"/>
      <c r="O139" s="612"/>
      <c r="P139" s="612"/>
      <c r="Q139" s="612"/>
      <c r="R139" s="612"/>
      <c r="S139" s="612"/>
      <c r="T139" s="612"/>
      <c r="X139" s="615"/>
    </row>
    <row r="140" spans="1:25" x14ac:dyDescent="0.25">
      <c r="A140" s="97" t="s">
        <v>15</v>
      </c>
      <c r="B140" s="97" t="s">
        <v>37</v>
      </c>
      <c r="C140" s="97" t="s">
        <v>17</v>
      </c>
      <c r="D140" s="97" t="s">
        <v>18</v>
      </c>
      <c r="E140" s="57">
        <v>37257</v>
      </c>
      <c r="F140" s="57">
        <v>37287</v>
      </c>
      <c r="G140" s="611">
        <f t="shared" ref="G140:G149" si="24">F140-E140+1</f>
        <v>31</v>
      </c>
      <c r="H140" s="98">
        <v>5000</v>
      </c>
      <c r="I140" s="98">
        <f t="shared" ref="I140:I149" si="25">H140/1.055056</f>
        <v>4739.0849395671885</v>
      </c>
      <c r="J140" s="99">
        <v>3.44</v>
      </c>
      <c r="K140" s="28">
        <v>0</v>
      </c>
      <c r="L140" s="28">
        <v>-115.5912</v>
      </c>
      <c r="M140" s="25">
        <v>1467372</v>
      </c>
      <c r="N140" s="99" t="s">
        <v>104</v>
      </c>
      <c r="O140" s="99" t="s">
        <v>104</v>
      </c>
      <c r="P140" s="612">
        <f>VLOOKUP($E140,MIDS!$A$2:$H$17,MIDS!$D$1)</f>
        <v>3.6024195705517839</v>
      </c>
      <c r="Q140" s="99" t="s">
        <v>104</v>
      </c>
      <c r="R140" s="99" t="s">
        <v>104</v>
      </c>
      <c r="S140" s="99" t="s">
        <v>104</v>
      </c>
      <c r="T140" s="612">
        <f>VLOOKUP($E140,MIDS!$A$2:$I$17,MIDS!$I$1)</f>
        <v>1.57315992650169</v>
      </c>
      <c r="U140" s="613">
        <f>VLOOKUP($E140,MIDS!$A$2:$K$17,MIDS!$J$1)+0.01</f>
        <v>3.2954232758230402E-2</v>
      </c>
      <c r="V140" s="614">
        <f t="shared" ref="V140:V149" ca="1" si="26">(1+$U140/2)^(-($W140-$A$3)/(365.25/2))</f>
        <v>0.99955265746841604</v>
      </c>
      <c r="W140" s="57">
        <v>37292</v>
      </c>
      <c r="X140" s="615">
        <f t="shared" ref="X140:X149" ca="1" si="27">($P140-$J140)*$G140*$H140*$V140</f>
        <v>25163.771572336747</v>
      </c>
    </row>
    <row r="141" spans="1:25" x14ac:dyDescent="0.25">
      <c r="A141" s="97"/>
      <c r="B141" s="97"/>
      <c r="C141" s="97"/>
      <c r="D141" s="97"/>
      <c r="E141" s="57">
        <v>37288</v>
      </c>
      <c r="F141" s="57">
        <v>37315</v>
      </c>
      <c r="G141" s="611">
        <f t="shared" si="24"/>
        <v>28</v>
      </c>
      <c r="H141" s="98">
        <v>5000</v>
      </c>
      <c r="I141" s="98">
        <f t="shared" si="25"/>
        <v>4739.0849395671885</v>
      </c>
      <c r="J141" s="99">
        <v>3.44</v>
      </c>
      <c r="N141" s="99" t="s">
        <v>104</v>
      </c>
      <c r="O141" s="99" t="s">
        <v>104</v>
      </c>
      <c r="P141" s="612">
        <f>VLOOKUP($E141,MIDS!$A$2:$H$17,MIDS!$D$1)</f>
        <v>3.58786018550654</v>
      </c>
      <c r="Q141" s="99" t="s">
        <v>104</v>
      </c>
      <c r="R141" s="99" t="s">
        <v>104</v>
      </c>
      <c r="S141" s="99" t="s">
        <v>104</v>
      </c>
      <c r="T141" s="612">
        <f>VLOOKUP($E141,MIDS!$A$2:$I$17,MIDS!$I$1)</f>
        <v>1.5733139716873599</v>
      </c>
      <c r="U141" s="613">
        <f>VLOOKUP($E141,MIDS!$A$2:$K$17,MIDS!$J$1)+0.01</f>
        <v>3.2315322690867697E-2</v>
      </c>
      <c r="V141" s="614">
        <f t="shared" ca="1" si="26"/>
        <v>0.99710786714873956</v>
      </c>
      <c r="W141" s="57">
        <v>37320</v>
      </c>
      <c r="X141" s="615">
        <f t="shared" ca="1" si="27"/>
        <v>20640.557588930034</v>
      </c>
    </row>
    <row r="142" spans="1:25" x14ac:dyDescent="0.25">
      <c r="A142" s="97"/>
      <c r="B142" s="97"/>
      <c r="C142" s="97"/>
      <c r="D142" s="97"/>
      <c r="E142" s="57">
        <v>37316</v>
      </c>
      <c r="F142" s="57">
        <v>37346</v>
      </c>
      <c r="G142" s="611">
        <f t="shared" si="24"/>
        <v>31</v>
      </c>
      <c r="H142" s="98">
        <v>5000</v>
      </c>
      <c r="I142" s="98">
        <f t="shared" si="25"/>
        <v>4739.0849395671885</v>
      </c>
      <c r="J142" s="99">
        <v>3.44</v>
      </c>
      <c r="N142" s="99" t="s">
        <v>104</v>
      </c>
      <c r="O142" s="99" t="s">
        <v>104</v>
      </c>
      <c r="P142" s="612">
        <f>VLOOKUP($E142,MIDS!$A$2:$H$17,MIDS!$D$1)</f>
        <v>3.5326984173450482</v>
      </c>
      <c r="Q142" s="99" t="s">
        <v>104</v>
      </c>
      <c r="R142" s="99" t="s">
        <v>104</v>
      </c>
      <c r="S142" s="99" t="s">
        <v>104</v>
      </c>
      <c r="T142" s="612">
        <f>VLOOKUP($E142,MIDS!$A$2:$I$17,MIDS!$I$1)</f>
        <v>1.5733198233053598</v>
      </c>
      <c r="U142" s="613">
        <f>VLOOKUP($E142,MIDS!$A$2:$K$17,MIDS!$J$1)+0.01</f>
        <v>3.1600630962241402E-2</v>
      </c>
      <c r="V142" s="614">
        <f t="shared" ca="1" si="26"/>
        <v>0.99452121250029935</v>
      </c>
      <c r="W142" s="57">
        <v>37351</v>
      </c>
      <c r="X142" s="615">
        <f t="shared" ca="1" si="27"/>
        <v>14289.534074302706</v>
      </c>
    </row>
    <row r="143" spans="1:25" x14ac:dyDescent="0.25">
      <c r="A143" s="97"/>
      <c r="B143" s="97"/>
      <c r="C143" s="97"/>
      <c r="D143" s="97"/>
      <c r="E143" s="57">
        <v>37347</v>
      </c>
      <c r="F143" s="57">
        <v>37376</v>
      </c>
      <c r="G143" s="611">
        <f t="shared" si="24"/>
        <v>30</v>
      </c>
      <c r="H143" s="98">
        <v>5000</v>
      </c>
      <c r="I143" s="98">
        <f t="shared" si="25"/>
        <v>4739.0849395671885</v>
      </c>
      <c r="J143" s="99">
        <v>3.44</v>
      </c>
      <c r="N143" s="99" t="s">
        <v>104</v>
      </c>
      <c r="O143" s="99" t="s">
        <v>104</v>
      </c>
      <c r="P143" s="612">
        <f>VLOOKUP($E143,MIDS!$A$2:$H$17,MIDS!$D$1)</f>
        <v>3.4590794328253582</v>
      </c>
      <c r="Q143" s="99" t="s">
        <v>104</v>
      </c>
      <c r="R143" s="99" t="s">
        <v>104</v>
      </c>
      <c r="S143" s="99" t="s">
        <v>104</v>
      </c>
      <c r="T143" s="612">
        <f>VLOOKUP($E143,MIDS!$A$2:$I$17,MIDS!$I$1)</f>
        <v>1.5737483872699398</v>
      </c>
      <c r="U143" s="613">
        <f>VLOOKUP($E143,MIDS!$A$2:$K$17,MIDS!$J$1)+0.01</f>
        <v>3.1472284857817501E-2</v>
      </c>
      <c r="V143" s="614">
        <f t="shared" ca="1" si="26"/>
        <v>0.99199563127351786</v>
      </c>
      <c r="W143" s="57">
        <v>37381</v>
      </c>
      <c r="X143" s="615">
        <f t="shared" ca="1" si="27"/>
        <v>2839.0071014897962</v>
      </c>
    </row>
    <row r="144" spans="1:25" x14ac:dyDescent="0.25">
      <c r="A144" s="97"/>
      <c r="B144" s="97"/>
      <c r="C144" s="97"/>
      <c r="D144" s="97"/>
      <c r="E144" s="57">
        <v>37377</v>
      </c>
      <c r="F144" s="57">
        <v>37407</v>
      </c>
      <c r="G144" s="611">
        <f t="shared" si="24"/>
        <v>31</v>
      </c>
      <c r="H144" s="98">
        <v>5000</v>
      </c>
      <c r="I144" s="98">
        <f t="shared" si="25"/>
        <v>4739.0849395671885</v>
      </c>
      <c r="J144" s="99">
        <v>3.44</v>
      </c>
      <c r="N144" s="99" t="s">
        <v>104</v>
      </c>
      <c r="O144" s="99" t="s">
        <v>104</v>
      </c>
      <c r="P144" s="612">
        <f>VLOOKUP($E144,MIDS!$A$2:$H$17,MIDS!$D$1)</f>
        <v>3.5187365425575403</v>
      </c>
      <c r="Q144" s="99" t="s">
        <v>104</v>
      </c>
      <c r="R144" s="99" t="s">
        <v>104</v>
      </c>
      <c r="S144" s="99" t="s">
        <v>104</v>
      </c>
      <c r="T144" s="612">
        <f>VLOOKUP($E144,MIDS!$A$2:$I$17,MIDS!$I$1)</f>
        <v>1.57374485020966</v>
      </c>
      <c r="U144" s="613">
        <f>VLOOKUP($E144,MIDS!$A$2:$K$17,MIDS!$J$1)+0.01</f>
        <v>3.1305619821069497E-2</v>
      </c>
      <c r="V144" s="614">
        <f t="shared" ca="1" si="26"/>
        <v>0.98942552795222316</v>
      </c>
      <c r="W144" s="57">
        <v>37412</v>
      </c>
      <c r="X144" s="615">
        <f t="shared" ca="1" si="27"/>
        <v>12075.111504314695</v>
      </c>
    </row>
    <row r="145" spans="1:25" x14ac:dyDescent="0.25">
      <c r="A145" s="97"/>
      <c r="B145" s="97"/>
      <c r="C145" s="97"/>
      <c r="D145" s="97"/>
      <c r="E145" s="57">
        <v>37408</v>
      </c>
      <c r="F145" s="57">
        <v>37437</v>
      </c>
      <c r="G145" s="611">
        <f t="shared" si="24"/>
        <v>30</v>
      </c>
      <c r="H145" s="98">
        <v>5000</v>
      </c>
      <c r="I145" s="98">
        <f t="shared" si="25"/>
        <v>4739.0849395671885</v>
      </c>
      <c r="J145" s="99">
        <v>3.44</v>
      </c>
      <c r="N145" s="99" t="s">
        <v>104</v>
      </c>
      <c r="O145" s="99" t="s">
        <v>104</v>
      </c>
      <c r="P145" s="612">
        <f>VLOOKUP($E145,MIDS!$A$2:$H$17,MIDS!$D$1)</f>
        <v>3.5931316541126339</v>
      </c>
      <c r="Q145" s="99" t="s">
        <v>104</v>
      </c>
      <c r="R145" s="99" t="s">
        <v>104</v>
      </c>
      <c r="S145" s="99" t="s">
        <v>104</v>
      </c>
      <c r="T145" s="612">
        <f>VLOOKUP($E145,MIDS!$A$2:$I$17,MIDS!$I$1)</f>
        <v>1.57366339164029</v>
      </c>
      <c r="U145" s="613">
        <f>VLOOKUP($E145,MIDS!$A$2:$K$17,MIDS!$J$1)+0.01</f>
        <v>3.1133399292978502E-2</v>
      </c>
      <c r="V145" s="614">
        <f t="shared" ca="1" si="26"/>
        <v>0.98697535973844219</v>
      </c>
      <c r="W145" s="57">
        <v>37442</v>
      </c>
      <c r="X145" s="615">
        <f t="shared" ca="1" si="27"/>
        <v>22670.575410773941</v>
      </c>
    </row>
    <row r="146" spans="1:25" x14ac:dyDescent="0.25">
      <c r="A146" s="97"/>
      <c r="B146" s="97"/>
      <c r="C146" s="97"/>
      <c r="D146" s="97"/>
      <c r="E146" s="57">
        <v>37438</v>
      </c>
      <c r="F146" s="57">
        <v>37468</v>
      </c>
      <c r="G146" s="611">
        <f t="shared" si="24"/>
        <v>31</v>
      </c>
      <c r="H146" s="98">
        <v>5000</v>
      </c>
      <c r="I146" s="98">
        <f t="shared" si="25"/>
        <v>4739.0849395671885</v>
      </c>
      <c r="J146" s="99">
        <v>3.44</v>
      </c>
      <c r="N146" s="99" t="s">
        <v>104</v>
      </c>
      <c r="O146" s="99" t="s">
        <v>104</v>
      </c>
      <c r="P146" s="612">
        <f>VLOOKUP($E146,MIDS!$A$2:$H$17,MIDS!$D$1)</f>
        <v>3.6451361165589975</v>
      </c>
      <c r="Q146" s="99" t="s">
        <v>104</v>
      </c>
      <c r="R146" s="99" t="s">
        <v>104</v>
      </c>
      <c r="S146" s="99" t="s">
        <v>104</v>
      </c>
      <c r="T146" s="612">
        <f>VLOOKUP($E146,MIDS!$A$2:$I$17,MIDS!$I$1)</f>
        <v>1.57357722200993</v>
      </c>
      <c r="U146" s="613">
        <f>VLOOKUP($E146,MIDS!$A$2:$K$17,MIDS!$J$1)+0.01</f>
        <v>3.1195768243956999E-2</v>
      </c>
      <c r="V146" s="614">
        <f t="shared" ca="1" si="26"/>
        <v>0.9843600749242325</v>
      </c>
      <c r="W146" s="57">
        <v>37473</v>
      </c>
      <c r="X146" s="615">
        <f t="shared" ca="1" si="27"/>
        <v>31298.80947518054</v>
      </c>
    </row>
    <row r="147" spans="1:25" x14ac:dyDescent="0.25">
      <c r="A147" s="97"/>
      <c r="B147" s="97"/>
      <c r="C147" s="97"/>
      <c r="D147" s="97"/>
      <c r="E147" s="57">
        <v>37469</v>
      </c>
      <c r="F147" s="57">
        <v>37499</v>
      </c>
      <c r="G147" s="611">
        <f t="shared" si="24"/>
        <v>31</v>
      </c>
      <c r="H147" s="98">
        <v>5000</v>
      </c>
      <c r="I147" s="98">
        <f t="shared" si="25"/>
        <v>4739.0849395671885</v>
      </c>
      <c r="J147" s="99">
        <v>3.44</v>
      </c>
      <c r="N147" s="99" t="s">
        <v>104</v>
      </c>
      <c r="O147" s="99" t="s">
        <v>104</v>
      </c>
      <c r="P147" s="612">
        <f>VLOOKUP($E147,MIDS!$A$2:$H$17,MIDS!$D$1)</f>
        <v>3.7000540003560993</v>
      </c>
      <c r="Q147" s="99" t="s">
        <v>104</v>
      </c>
      <c r="R147" s="99" t="s">
        <v>104</v>
      </c>
      <c r="S147" s="99" t="s">
        <v>104</v>
      </c>
      <c r="T147" s="612">
        <f>VLOOKUP($E147,MIDS!$A$2:$I$17,MIDS!$I$1)</f>
        <v>1.5734639957274099</v>
      </c>
      <c r="U147" s="613">
        <f>VLOOKUP($E147,MIDS!$A$2:$K$17,MIDS!$J$1)+0.01</f>
        <v>3.1540580621679998E-2</v>
      </c>
      <c r="V147" s="614">
        <f t="shared" ca="1" si="26"/>
        <v>0.98157930711247632</v>
      </c>
      <c r="W147" s="57">
        <v>37504</v>
      </c>
      <c r="X147" s="615">
        <f t="shared" ca="1" si="27"/>
        <v>39565.861949611994</v>
      </c>
    </row>
    <row r="148" spans="1:25" x14ac:dyDescent="0.25">
      <c r="A148" s="97"/>
      <c r="B148" s="97"/>
      <c r="C148" s="97"/>
      <c r="D148" s="97"/>
      <c r="E148" s="57">
        <v>37500</v>
      </c>
      <c r="F148" s="57">
        <v>37529</v>
      </c>
      <c r="G148" s="611">
        <f t="shared" si="24"/>
        <v>30</v>
      </c>
      <c r="H148" s="98">
        <v>5000</v>
      </c>
      <c r="I148" s="98">
        <f t="shared" si="25"/>
        <v>4739.0849395671885</v>
      </c>
      <c r="J148" s="99">
        <v>3.44</v>
      </c>
      <c r="N148" s="99" t="s">
        <v>104</v>
      </c>
      <c r="O148" s="99" t="s">
        <v>104</v>
      </c>
      <c r="P148" s="612">
        <f>VLOOKUP($E148,MIDS!$A$2:$H$17,MIDS!$D$1)</f>
        <v>3.6996701462865471</v>
      </c>
      <c r="Q148" s="99" t="s">
        <v>104</v>
      </c>
      <c r="R148" s="99" t="s">
        <v>104</v>
      </c>
      <c r="S148" s="99" t="s">
        <v>104</v>
      </c>
      <c r="T148" s="612">
        <f>VLOOKUP($E148,MIDS!$A$2:$I$17,MIDS!$I$1)</f>
        <v>1.57330076012112</v>
      </c>
      <c r="U148" s="613">
        <f>VLOOKUP($E148,MIDS!$A$2:$K$17,MIDS!$J$1)+0.01</f>
        <v>3.1885393039658802E-2</v>
      </c>
      <c r="V148" s="614">
        <f t="shared" ca="1" si="26"/>
        <v>0.9788348012010003</v>
      </c>
      <c r="W148" s="57">
        <v>37534</v>
      </c>
      <c r="X148" s="615">
        <f t="shared" ca="1" si="27"/>
        <v>38126.126402734059</v>
      </c>
    </row>
    <row r="149" spans="1:25" x14ac:dyDescent="0.25">
      <c r="A149" s="97"/>
      <c r="B149" s="97"/>
      <c r="C149" s="97"/>
      <c r="D149" s="97"/>
      <c r="E149" s="57">
        <v>37530</v>
      </c>
      <c r="F149" s="57">
        <v>37560</v>
      </c>
      <c r="G149" s="611">
        <f t="shared" si="24"/>
        <v>31</v>
      </c>
      <c r="H149" s="98">
        <v>5000</v>
      </c>
      <c r="I149" s="98">
        <f t="shared" si="25"/>
        <v>4739.0849395671885</v>
      </c>
      <c r="J149" s="99">
        <v>3.44</v>
      </c>
      <c r="N149" s="99" t="s">
        <v>104</v>
      </c>
      <c r="O149" s="99" t="s">
        <v>104</v>
      </c>
      <c r="P149" s="612">
        <f>VLOOKUP($E149,MIDS!$A$2:$H$17,MIDS!$D$1)</f>
        <v>3.7366479488022728</v>
      </c>
      <c r="Q149" s="99" t="s">
        <v>104</v>
      </c>
      <c r="R149" s="99" t="s">
        <v>104</v>
      </c>
      <c r="S149" s="99" t="s">
        <v>104</v>
      </c>
      <c r="T149" s="612">
        <f>VLOOKUP($E149,MIDS!$A$2:$I$17,MIDS!$I$1)</f>
        <v>1.57317351886334</v>
      </c>
      <c r="U149" s="613">
        <f>VLOOKUP($E149,MIDS!$A$2:$K$17,MIDS!$J$1)+0.01</f>
        <v>3.2363130588230399E-2</v>
      </c>
      <c r="V149" s="614">
        <f t="shared" ca="1" si="26"/>
        <v>0.97586098413794486</v>
      </c>
      <c r="W149" s="57">
        <v>37565</v>
      </c>
      <c r="X149" s="617">
        <f t="shared" ca="1" si="27"/>
        <v>44870.509685406745</v>
      </c>
    </row>
    <row r="150" spans="1:25" x14ac:dyDescent="0.25">
      <c r="A150" s="97"/>
      <c r="B150" s="97"/>
      <c r="C150" s="97"/>
      <c r="D150" s="97"/>
      <c r="G150" s="611"/>
      <c r="H150" s="98"/>
      <c r="I150" s="98"/>
      <c r="J150" s="99"/>
      <c r="N150" s="99"/>
      <c r="O150" s="612"/>
      <c r="P150" s="612"/>
      <c r="Q150" s="612"/>
      <c r="R150" s="612"/>
      <c r="S150" s="612"/>
      <c r="T150" s="612"/>
      <c r="W150" s="57"/>
      <c r="X150" s="616">
        <f ca="1">SUM(X140:X149)</f>
        <v>251539.86476508129</v>
      </c>
      <c r="Y150" s="616">
        <f ca="1">$X150</f>
        <v>251539.86476508129</v>
      </c>
    </row>
    <row r="151" spans="1:25" x14ac:dyDescent="0.25">
      <c r="A151" s="97"/>
      <c r="B151" s="97"/>
      <c r="C151" s="97"/>
      <c r="D151" s="97"/>
      <c r="G151" s="611"/>
      <c r="H151" s="98"/>
      <c r="I151" s="98"/>
      <c r="J151" s="99"/>
      <c r="N151" s="99"/>
      <c r="O151" s="612"/>
      <c r="P151" s="612"/>
      <c r="Q151" s="612"/>
      <c r="R151" s="612"/>
      <c r="S151" s="612"/>
      <c r="T151" s="612"/>
      <c r="W151" s="57"/>
      <c r="X151" s="615"/>
    </row>
    <row r="152" spans="1:25" x14ac:dyDescent="0.25">
      <c r="A152" s="97" t="s">
        <v>15</v>
      </c>
      <c r="B152" s="97" t="s">
        <v>24</v>
      </c>
      <c r="C152" s="97" t="s">
        <v>17</v>
      </c>
      <c r="D152" s="97" t="s">
        <v>18</v>
      </c>
      <c r="E152" s="57">
        <v>37347</v>
      </c>
      <c r="F152" s="57">
        <v>37376</v>
      </c>
      <c r="G152" s="611">
        <f t="shared" ref="G152:G158" si="28">F152-E152+1</f>
        <v>30</v>
      </c>
      <c r="H152" s="98">
        <v>-3500</v>
      </c>
      <c r="I152" s="98">
        <f t="shared" ref="I152:I158" si="29">H152/1.055056</f>
        <v>-3317.3594576970322</v>
      </c>
      <c r="J152" s="99">
        <v>5.9749999999999996</v>
      </c>
      <c r="K152" s="28">
        <v>0</v>
      </c>
      <c r="L152" s="28">
        <v>24763.6057</v>
      </c>
      <c r="M152" s="25">
        <v>1467371</v>
      </c>
      <c r="N152" s="99" t="s">
        <v>104</v>
      </c>
      <c r="O152" s="99" t="s">
        <v>104</v>
      </c>
      <c r="P152" s="612">
        <f>VLOOKUP($E152,MIDS!$A$2:$H$17,MIDS!$D$1)</f>
        <v>3.4590794328253582</v>
      </c>
      <c r="Q152" s="99" t="s">
        <v>104</v>
      </c>
      <c r="R152" s="99" t="s">
        <v>104</v>
      </c>
      <c r="S152" s="99" t="s">
        <v>104</v>
      </c>
      <c r="T152" s="612">
        <f>VLOOKUP($E152,MIDS!$A$2:$I$17,MIDS!$I$1)</f>
        <v>1.5737483872699398</v>
      </c>
      <c r="U152" s="613">
        <f>VLOOKUP($E152,MIDS!$A$2:$K$17,MIDS!$J$1)+0.01</f>
        <v>3.1472284857817501E-2</v>
      </c>
      <c r="V152" s="614">
        <f t="shared" ref="V152:V158" ca="1" si="30">(1+$U152/2)^(-($W152-$A$3)/(365.25/2))</f>
        <v>0.99199563127351786</v>
      </c>
      <c r="W152" s="57">
        <v>37381</v>
      </c>
      <c r="X152" s="615">
        <f t="shared" ref="X152:X158" ca="1" si="31">($P152-$J152)*$G152*$H152*$V152</f>
        <v>262057.13218318575</v>
      </c>
    </row>
    <row r="153" spans="1:25" x14ac:dyDescent="0.25">
      <c r="A153" s="97"/>
      <c r="B153" s="97"/>
      <c r="C153" s="97"/>
      <c r="D153" s="97"/>
      <c r="E153" s="57">
        <v>37377</v>
      </c>
      <c r="F153" s="57">
        <v>37407</v>
      </c>
      <c r="G153" s="611">
        <f t="shared" si="28"/>
        <v>31</v>
      </c>
      <c r="H153" s="98">
        <v>-3500</v>
      </c>
      <c r="I153" s="98">
        <f t="shared" si="29"/>
        <v>-3317.3594576970322</v>
      </c>
      <c r="J153" s="99">
        <v>5.9749999999999996</v>
      </c>
      <c r="N153" s="99" t="s">
        <v>104</v>
      </c>
      <c r="O153" s="99" t="s">
        <v>104</v>
      </c>
      <c r="P153" s="612">
        <f>VLOOKUP($E153,MIDS!$A$2:$H$17,MIDS!$D$1)</f>
        <v>3.5187365425575403</v>
      </c>
      <c r="Q153" s="99" t="s">
        <v>104</v>
      </c>
      <c r="R153" s="99" t="s">
        <v>104</v>
      </c>
      <c r="S153" s="99" t="s">
        <v>104</v>
      </c>
      <c r="T153" s="612">
        <f>VLOOKUP($E153,MIDS!$A$2:$I$17,MIDS!$I$1)</f>
        <v>1.57374485020966</v>
      </c>
      <c r="U153" s="613">
        <f>VLOOKUP($E153,MIDS!$A$2:$K$17,MIDS!$J$1)+0.01</f>
        <v>3.1305619821069497E-2</v>
      </c>
      <c r="V153" s="614">
        <f t="shared" ca="1" si="30"/>
        <v>0.98942552795222316</v>
      </c>
      <c r="W153" s="57">
        <v>37412</v>
      </c>
      <c r="X153" s="615">
        <f t="shared" ca="1" si="31"/>
        <v>263686.4398464188</v>
      </c>
    </row>
    <row r="154" spans="1:25" x14ac:dyDescent="0.25">
      <c r="A154" s="97"/>
      <c r="B154" s="97"/>
      <c r="C154" s="97"/>
      <c r="D154" s="97"/>
      <c r="E154" s="57">
        <v>37408</v>
      </c>
      <c r="F154" s="57">
        <v>37437</v>
      </c>
      <c r="G154" s="611">
        <f t="shared" si="28"/>
        <v>30</v>
      </c>
      <c r="H154" s="98">
        <v>-3500</v>
      </c>
      <c r="I154" s="98">
        <f t="shared" si="29"/>
        <v>-3317.3594576970322</v>
      </c>
      <c r="J154" s="99">
        <v>5.9749999999999996</v>
      </c>
      <c r="N154" s="99" t="s">
        <v>104</v>
      </c>
      <c r="O154" s="99" t="s">
        <v>104</v>
      </c>
      <c r="P154" s="612">
        <f>VLOOKUP($E154,MIDS!$A$2:$H$17,MIDS!$D$1)</f>
        <v>3.5931316541126339</v>
      </c>
      <c r="Q154" s="99" t="s">
        <v>104</v>
      </c>
      <c r="R154" s="99" t="s">
        <v>104</v>
      </c>
      <c r="S154" s="99" t="s">
        <v>104</v>
      </c>
      <c r="T154" s="612">
        <f>VLOOKUP($E154,MIDS!$A$2:$I$17,MIDS!$I$1)</f>
        <v>1.57366339164029</v>
      </c>
      <c r="U154" s="613">
        <f>VLOOKUP($E154,MIDS!$A$2:$K$17,MIDS!$J$1)+0.01</f>
        <v>3.1133399292978502E-2</v>
      </c>
      <c r="V154" s="614">
        <f t="shared" ca="1" si="30"/>
        <v>0.98697535973844219</v>
      </c>
      <c r="W154" s="57">
        <v>37442</v>
      </c>
      <c r="X154" s="615">
        <f t="shared" ca="1" si="31"/>
        <v>246838.76359083803</v>
      </c>
    </row>
    <row r="155" spans="1:25" x14ac:dyDescent="0.25">
      <c r="A155" s="97"/>
      <c r="B155" s="97"/>
      <c r="C155" s="97"/>
      <c r="D155" s="97"/>
      <c r="E155" s="57">
        <v>37438</v>
      </c>
      <c r="F155" s="57">
        <v>37468</v>
      </c>
      <c r="G155" s="611">
        <f t="shared" si="28"/>
        <v>31</v>
      </c>
      <c r="H155" s="98">
        <v>-3500</v>
      </c>
      <c r="I155" s="98">
        <f t="shared" si="29"/>
        <v>-3317.3594576970322</v>
      </c>
      <c r="J155" s="99">
        <v>5.9749999999999996</v>
      </c>
      <c r="N155" s="99" t="s">
        <v>104</v>
      </c>
      <c r="O155" s="99" t="s">
        <v>104</v>
      </c>
      <c r="P155" s="612">
        <f>VLOOKUP($E155,MIDS!$A$2:$H$17,MIDS!$D$1)</f>
        <v>3.6451361165589975</v>
      </c>
      <c r="Q155" s="99" t="s">
        <v>104</v>
      </c>
      <c r="R155" s="99" t="s">
        <v>104</v>
      </c>
      <c r="S155" s="99" t="s">
        <v>104</v>
      </c>
      <c r="T155" s="612">
        <f>VLOOKUP($E155,MIDS!$A$2:$I$17,MIDS!$I$1)</f>
        <v>1.57357722200993</v>
      </c>
      <c r="U155" s="613">
        <f>VLOOKUP($E155,MIDS!$A$2:$K$17,MIDS!$J$1)+0.01</f>
        <v>3.1195768243956999E-2</v>
      </c>
      <c r="V155" s="614">
        <f t="shared" ca="1" si="30"/>
        <v>0.9843600749242325</v>
      </c>
      <c r="W155" s="57">
        <v>37473</v>
      </c>
      <c r="X155" s="615">
        <f t="shared" ca="1" si="31"/>
        <v>248836.61107509639</v>
      </c>
    </row>
    <row r="156" spans="1:25" x14ac:dyDescent="0.25">
      <c r="A156" s="97"/>
      <c r="B156" s="97"/>
      <c r="C156" s="97"/>
      <c r="D156" s="97"/>
      <c r="E156" s="57">
        <v>37469</v>
      </c>
      <c r="F156" s="57">
        <v>37499</v>
      </c>
      <c r="G156" s="611">
        <f t="shared" si="28"/>
        <v>31</v>
      </c>
      <c r="H156" s="98">
        <v>-3500</v>
      </c>
      <c r="I156" s="98">
        <f t="shared" si="29"/>
        <v>-3317.3594576970322</v>
      </c>
      <c r="J156" s="99">
        <v>5.9749999999999996</v>
      </c>
      <c r="N156" s="99" t="s">
        <v>104</v>
      </c>
      <c r="O156" s="99" t="s">
        <v>104</v>
      </c>
      <c r="P156" s="612">
        <f>VLOOKUP($E156,MIDS!$A$2:$H$17,MIDS!$D$1)</f>
        <v>3.7000540003560993</v>
      </c>
      <c r="Q156" s="99" t="s">
        <v>104</v>
      </c>
      <c r="R156" s="99" t="s">
        <v>104</v>
      </c>
      <c r="S156" s="99" t="s">
        <v>104</v>
      </c>
      <c r="T156" s="612">
        <f>VLOOKUP($E156,MIDS!$A$2:$I$17,MIDS!$I$1)</f>
        <v>1.5734639957274099</v>
      </c>
      <c r="U156" s="613">
        <f>VLOOKUP($E156,MIDS!$A$2:$K$17,MIDS!$J$1)+0.01</f>
        <v>3.1540580621679998E-2</v>
      </c>
      <c r="V156" s="614">
        <f t="shared" ca="1" si="30"/>
        <v>0.98157930711247632</v>
      </c>
      <c r="W156" s="57">
        <v>37504</v>
      </c>
      <c r="X156" s="615">
        <f t="shared" ca="1" si="31"/>
        <v>242284.83110829041</v>
      </c>
    </row>
    <row r="157" spans="1:25" x14ac:dyDescent="0.25">
      <c r="A157" s="97"/>
      <c r="B157" s="97"/>
      <c r="C157" s="97"/>
      <c r="D157" s="97"/>
      <c r="E157" s="57">
        <v>37500</v>
      </c>
      <c r="F157" s="57">
        <v>37529</v>
      </c>
      <c r="G157" s="611">
        <f t="shared" si="28"/>
        <v>30</v>
      </c>
      <c r="H157" s="98">
        <v>-3500</v>
      </c>
      <c r="I157" s="98">
        <f t="shared" si="29"/>
        <v>-3317.3594576970322</v>
      </c>
      <c r="J157" s="99">
        <v>5.9749999999999996</v>
      </c>
      <c r="N157" s="99" t="s">
        <v>104</v>
      </c>
      <c r="O157" s="99" t="s">
        <v>104</v>
      </c>
      <c r="P157" s="612">
        <f>VLOOKUP($E157,MIDS!$A$2:$H$17,MIDS!$D$1)</f>
        <v>3.6996701462865471</v>
      </c>
      <c r="Q157" s="99" t="s">
        <v>104</v>
      </c>
      <c r="R157" s="99" t="s">
        <v>104</v>
      </c>
      <c r="S157" s="99" t="s">
        <v>104</v>
      </c>
      <c r="T157" s="612">
        <f>VLOOKUP($E157,MIDS!$A$2:$I$17,MIDS!$I$1)</f>
        <v>1.57330076012112</v>
      </c>
      <c r="U157" s="613">
        <f>VLOOKUP($E157,MIDS!$A$2:$K$17,MIDS!$J$1)+0.01</f>
        <v>3.1885393039658802E-2</v>
      </c>
      <c r="V157" s="614">
        <f t="shared" ca="1" si="30"/>
        <v>0.9788348012010003</v>
      </c>
      <c r="W157" s="57">
        <v>37534</v>
      </c>
      <c r="X157" s="615">
        <f t="shared" ca="1" si="31"/>
        <v>233853.06472776239</v>
      </c>
    </row>
    <row r="158" spans="1:25" x14ac:dyDescent="0.25">
      <c r="A158" s="97"/>
      <c r="B158" s="97"/>
      <c r="C158" s="97"/>
      <c r="D158" s="97"/>
      <c r="E158" s="57">
        <v>37530</v>
      </c>
      <c r="F158" s="57">
        <v>37560</v>
      </c>
      <c r="G158" s="611">
        <f t="shared" si="28"/>
        <v>31</v>
      </c>
      <c r="H158" s="98">
        <v>-3500</v>
      </c>
      <c r="I158" s="98">
        <f t="shared" si="29"/>
        <v>-3317.3594576970322</v>
      </c>
      <c r="J158" s="99">
        <v>5.9749999999999996</v>
      </c>
      <c r="N158" s="99" t="s">
        <v>104</v>
      </c>
      <c r="O158" s="99" t="s">
        <v>104</v>
      </c>
      <c r="P158" s="612">
        <f>VLOOKUP($E158,MIDS!$A$2:$H$17,MIDS!$D$1)</f>
        <v>3.7366479488022728</v>
      </c>
      <c r="Q158" s="99" t="s">
        <v>104</v>
      </c>
      <c r="R158" s="99" t="s">
        <v>104</v>
      </c>
      <c r="S158" s="99" t="s">
        <v>104</v>
      </c>
      <c r="T158" s="612">
        <f>VLOOKUP($E158,MIDS!$A$2:$I$17,MIDS!$I$1)</f>
        <v>1.57317351886334</v>
      </c>
      <c r="U158" s="613">
        <f>VLOOKUP($E158,MIDS!$A$2:$K$17,MIDS!$J$1)+0.01</f>
        <v>3.2363130588230399E-2</v>
      </c>
      <c r="V158" s="614">
        <f t="shared" ca="1" si="30"/>
        <v>0.97586098413794486</v>
      </c>
      <c r="W158" s="57">
        <v>37565</v>
      </c>
      <c r="X158" s="617">
        <f t="shared" ca="1" si="31"/>
        <v>236998.76725489664</v>
      </c>
    </row>
    <row r="159" spans="1:25" x14ac:dyDescent="0.25">
      <c r="A159" s="97"/>
      <c r="B159" s="97"/>
      <c r="C159" s="97"/>
      <c r="D159" s="97"/>
      <c r="G159" s="611"/>
      <c r="H159" s="98"/>
      <c r="I159" s="98"/>
      <c r="J159" s="99"/>
      <c r="N159" s="99"/>
      <c r="O159" s="612"/>
      <c r="P159" s="612"/>
      <c r="Q159" s="612"/>
      <c r="R159" s="612"/>
      <c r="S159" s="612"/>
      <c r="T159" s="612"/>
      <c r="W159" s="57"/>
      <c r="X159" s="616">
        <f ca="1">SUM(X152:X158)</f>
        <v>1734555.6097864886</v>
      </c>
      <c r="Y159" s="616">
        <f ca="1">$X159</f>
        <v>1734555.6097864886</v>
      </c>
    </row>
    <row r="160" spans="1:25" x14ac:dyDescent="0.25">
      <c r="A160" s="97"/>
      <c r="B160" s="97"/>
      <c r="C160" s="97"/>
      <c r="D160" s="97"/>
      <c r="G160" s="611"/>
      <c r="H160" s="98"/>
      <c r="I160" s="98"/>
      <c r="J160" s="99"/>
      <c r="N160" s="99"/>
      <c r="O160" s="612"/>
      <c r="P160" s="612"/>
      <c r="Q160" s="612"/>
      <c r="R160" s="612"/>
      <c r="S160" s="612"/>
      <c r="T160" s="612"/>
      <c r="W160" s="57"/>
      <c r="X160" s="615"/>
    </row>
    <row r="161" spans="1:25" x14ac:dyDescent="0.25">
      <c r="A161" s="97" t="s">
        <v>15</v>
      </c>
      <c r="B161" s="97" t="s">
        <v>30</v>
      </c>
      <c r="C161" s="97" t="s">
        <v>17</v>
      </c>
      <c r="D161" s="97" t="s">
        <v>18</v>
      </c>
      <c r="E161" s="57">
        <v>37347</v>
      </c>
      <c r="F161" s="57">
        <v>37376</v>
      </c>
      <c r="G161" s="611">
        <f t="shared" ref="G161:G167" si="32">F161-E161+1</f>
        <v>30</v>
      </c>
      <c r="H161" s="98">
        <v>3500</v>
      </c>
      <c r="I161" s="98">
        <f t="shared" ref="I161:I167" si="33">H161/1.055056</f>
        <v>3317.3594576970322</v>
      </c>
      <c r="J161" s="99">
        <v>5.33</v>
      </c>
      <c r="K161" s="28">
        <v>0</v>
      </c>
      <c r="L161" s="28">
        <v>386.6454</v>
      </c>
      <c r="M161" s="25">
        <v>1467372</v>
      </c>
      <c r="N161" s="99" t="s">
        <v>104</v>
      </c>
      <c r="O161" s="99" t="s">
        <v>104</v>
      </c>
      <c r="P161" s="612">
        <f>VLOOKUP($E161,MIDS!$A$2:$H$17,MIDS!$D$1)</f>
        <v>3.4590794328253582</v>
      </c>
      <c r="Q161" s="99" t="s">
        <v>104</v>
      </c>
      <c r="R161" s="99" t="s">
        <v>104</v>
      </c>
      <c r="S161" s="99" t="s">
        <v>104</v>
      </c>
      <c r="T161" s="612">
        <f>VLOOKUP($E161,MIDS!$A$2:$I$17,MIDS!$I$1)</f>
        <v>1.5737483872699398</v>
      </c>
      <c r="U161" s="613">
        <f>VLOOKUP($E161,MIDS!$A$2:$K$17,MIDS!$J$1)+0.01</f>
        <v>3.1472284857817501E-2</v>
      </c>
      <c r="V161" s="614">
        <f t="shared" ref="V161:V167" ca="1" si="34">(1+$U161/2)^(-($W161-$A$3)/(365.25/2))</f>
        <v>0.99199563127351786</v>
      </c>
      <c r="W161" s="57">
        <v>37381</v>
      </c>
      <c r="X161" s="615">
        <f t="shared" ref="X161:X167" ca="1" si="35">($P161-$J161)*$G161*$H161*$V161</f>
        <v>-194874.22805518677</v>
      </c>
    </row>
    <row r="162" spans="1:25" x14ac:dyDescent="0.25">
      <c r="A162" s="97"/>
      <c r="B162" s="97"/>
      <c r="C162" s="97"/>
      <c r="D162" s="97"/>
      <c r="E162" s="57">
        <v>37377</v>
      </c>
      <c r="F162" s="57">
        <v>37407</v>
      </c>
      <c r="G162" s="611">
        <f t="shared" si="32"/>
        <v>31</v>
      </c>
      <c r="H162" s="98">
        <v>3500</v>
      </c>
      <c r="I162" s="98">
        <f t="shared" si="33"/>
        <v>3317.3594576970322</v>
      </c>
      <c r="J162" s="99">
        <v>5.33</v>
      </c>
      <c r="N162" s="99" t="s">
        <v>104</v>
      </c>
      <c r="O162" s="99" t="s">
        <v>104</v>
      </c>
      <c r="P162" s="612">
        <f>VLOOKUP($E162,MIDS!$A$2:$H$17,MIDS!$D$1)</f>
        <v>3.5187365425575403</v>
      </c>
      <c r="Q162" s="99" t="s">
        <v>104</v>
      </c>
      <c r="R162" s="99" t="s">
        <v>104</v>
      </c>
      <c r="S162" s="99" t="s">
        <v>104</v>
      </c>
      <c r="T162" s="612">
        <f>VLOOKUP($E162,MIDS!$A$2:$I$17,MIDS!$I$1)</f>
        <v>1.57374485020966</v>
      </c>
      <c r="U162" s="613">
        <f>VLOOKUP($E162,MIDS!$A$2:$K$17,MIDS!$J$1)+0.01</f>
        <v>3.1305619821069497E-2</v>
      </c>
      <c r="V162" s="614">
        <f t="shared" ca="1" si="34"/>
        <v>0.98942552795222316</v>
      </c>
      <c r="W162" s="57">
        <v>37412</v>
      </c>
      <c r="X162" s="615">
        <f t="shared" ca="1" si="35"/>
        <v>-194443.96783650236</v>
      </c>
    </row>
    <row r="163" spans="1:25" x14ac:dyDescent="0.25">
      <c r="A163" s="97"/>
      <c r="B163" s="97"/>
      <c r="C163" s="97"/>
      <c r="D163" s="97"/>
      <c r="E163" s="57">
        <v>37408</v>
      </c>
      <c r="F163" s="57">
        <v>37437</v>
      </c>
      <c r="G163" s="611">
        <f t="shared" si="32"/>
        <v>30</v>
      </c>
      <c r="H163" s="98">
        <v>3500</v>
      </c>
      <c r="I163" s="98">
        <f t="shared" si="33"/>
        <v>3317.3594576970322</v>
      </c>
      <c r="J163" s="99">
        <v>5.33</v>
      </c>
      <c r="N163" s="99" t="s">
        <v>104</v>
      </c>
      <c r="O163" s="99" t="s">
        <v>104</v>
      </c>
      <c r="P163" s="612">
        <f>VLOOKUP($E163,MIDS!$A$2:$H$17,MIDS!$D$1)</f>
        <v>3.5931316541126339</v>
      </c>
      <c r="Q163" s="99" t="s">
        <v>104</v>
      </c>
      <c r="R163" s="99" t="s">
        <v>104</v>
      </c>
      <c r="S163" s="99" t="s">
        <v>104</v>
      </c>
      <c r="T163" s="612">
        <f>VLOOKUP($E163,MIDS!$A$2:$I$17,MIDS!$I$1)</f>
        <v>1.57366339164029</v>
      </c>
      <c r="U163" s="613">
        <f>VLOOKUP($E163,MIDS!$A$2:$K$17,MIDS!$J$1)+0.01</f>
        <v>3.1133399292978502E-2</v>
      </c>
      <c r="V163" s="614">
        <f t="shared" ca="1" si="34"/>
        <v>0.98697535973844219</v>
      </c>
      <c r="W163" s="57">
        <v>37442</v>
      </c>
      <c r="X163" s="615">
        <f t="shared" ca="1" si="35"/>
        <v>-179995.85735255209</v>
      </c>
    </row>
    <row r="164" spans="1:25" x14ac:dyDescent="0.25">
      <c r="A164" s="97"/>
      <c r="B164" s="97"/>
      <c r="C164" s="97"/>
      <c r="D164" s="97"/>
      <c r="E164" s="57">
        <v>37438</v>
      </c>
      <c r="F164" s="57">
        <v>37468</v>
      </c>
      <c r="G164" s="611">
        <f t="shared" si="32"/>
        <v>31</v>
      </c>
      <c r="H164" s="98">
        <v>3500</v>
      </c>
      <c r="I164" s="98">
        <f t="shared" si="33"/>
        <v>3317.3594576970322</v>
      </c>
      <c r="J164" s="99">
        <v>5.33</v>
      </c>
      <c r="N164" s="99" t="s">
        <v>104</v>
      </c>
      <c r="O164" s="99" t="s">
        <v>104</v>
      </c>
      <c r="P164" s="612">
        <f>VLOOKUP($E164,MIDS!$A$2:$H$17,MIDS!$D$1)</f>
        <v>3.6451361165589975</v>
      </c>
      <c r="Q164" s="99" t="s">
        <v>104</v>
      </c>
      <c r="R164" s="99" t="s">
        <v>104</v>
      </c>
      <c r="S164" s="99" t="s">
        <v>104</v>
      </c>
      <c r="T164" s="612">
        <f>VLOOKUP($E164,MIDS!$A$2:$I$17,MIDS!$I$1)</f>
        <v>1.57357722200993</v>
      </c>
      <c r="U164" s="613">
        <f>VLOOKUP($E164,MIDS!$A$2:$K$17,MIDS!$J$1)+0.01</f>
        <v>3.1195768243956999E-2</v>
      </c>
      <c r="V164" s="614">
        <f t="shared" ca="1" si="34"/>
        <v>0.9843600749242325</v>
      </c>
      <c r="W164" s="57">
        <v>37473</v>
      </c>
      <c r="X164" s="615">
        <f t="shared" ca="1" si="35"/>
        <v>-179948.63213171135</v>
      </c>
    </row>
    <row r="165" spans="1:25" x14ac:dyDescent="0.25">
      <c r="A165" s="97"/>
      <c r="B165" s="97"/>
      <c r="C165" s="97"/>
      <c r="D165" s="97"/>
      <c r="E165" s="57">
        <v>37469</v>
      </c>
      <c r="F165" s="57">
        <v>37499</v>
      </c>
      <c r="G165" s="611">
        <f t="shared" si="32"/>
        <v>31</v>
      </c>
      <c r="H165" s="98">
        <v>3500</v>
      </c>
      <c r="I165" s="98">
        <f t="shared" si="33"/>
        <v>3317.3594576970322</v>
      </c>
      <c r="J165" s="99">
        <v>5.33</v>
      </c>
      <c r="N165" s="99" t="s">
        <v>104</v>
      </c>
      <c r="O165" s="99" t="s">
        <v>104</v>
      </c>
      <c r="P165" s="612">
        <f>VLOOKUP($E165,MIDS!$A$2:$H$17,MIDS!$D$1)</f>
        <v>3.7000540003560993</v>
      </c>
      <c r="Q165" s="99" t="s">
        <v>104</v>
      </c>
      <c r="R165" s="99" t="s">
        <v>104</v>
      </c>
      <c r="S165" s="99" t="s">
        <v>104</v>
      </c>
      <c r="T165" s="612">
        <f>VLOOKUP($E165,MIDS!$A$2:$I$17,MIDS!$I$1)</f>
        <v>1.5734639957274099</v>
      </c>
      <c r="U165" s="613">
        <f>VLOOKUP($E165,MIDS!$A$2:$K$17,MIDS!$J$1)+0.01</f>
        <v>3.1540580621679998E-2</v>
      </c>
      <c r="V165" s="614">
        <f t="shared" ca="1" si="34"/>
        <v>0.98157930711247632</v>
      </c>
      <c r="W165" s="57">
        <v>37504</v>
      </c>
      <c r="X165" s="615">
        <f t="shared" ca="1" si="35"/>
        <v>-173591.45724829158</v>
      </c>
    </row>
    <row r="166" spans="1:25" x14ac:dyDescent="0.25">
      <c r="A166" s="97"/>
      <c r="B166" s="97"/>
      <c r="C166" s="97"/>
      <c r="D166" s="97"/>
      <c r="E166" s="57">
        <v>37500</v>
      </c>
      <c r="F166" s="57">
        <v>37529</v>
      </c>
      <c r="G166" s="611">
        <f t="shared" si="32"/>
        <v>30</v>
      </c>
      <c r="H166" s="98">
        <v>3500</v>
      </c>
      <c r="I166" s="98">
        <f t="shared" si="33"/>
        <v>3317.3594576970322</v>
      </c>
      <c r="J166" s="99">
        <v>5.33</v>
      </c>
      <c r="N166" s="99" t="s">
        <v>104</v>
      </c>
      <c r="O166" s="99" t="s">
        <v>104</v>
      </c>
      <c r="P166" s="612">
        <f>VLOOKUP($E166,MIDS!$A$2:$H$17,MIDS!$D$1)</f>
        <v>3.6996701462865471</v>
      </c>
      <c r="Q166" s="99" t="s">
        <v>104</v>
      </c>
      <c r="R166" s="99" t="s">
        <v>104</v>
      </c>
      <c r="S166" s="99" t="s">
        <v>104</v>
      </c>
      <c r="T166" s="612">
        <f>VLOOKUP($E166,MIDS!$A$2:$I$17,MIDS!$I$1)</f>
        <v>1.57330076012112</v>
      </c>
      <c r="U166" s="613">
        <f>VLOOKUP($E166,MIDS!$A$2:$K$17,MIDS!$J$1)+0.01</f>
        <v>3.1885393039658802E-2</v>
      </c>
      <c r="V166" s="614">
        <f t="shared" ca="1" si="34"/>
        <v>0.9788348012010003</v>
      </c>
      <c r="W166" s="57">
        <v>37534</v>
      </c>
      <c r="X166" s="615">
        <f t="shared" ca="1" si="35"/>
        <v>-167561.47781642471</v>
      </c>
    </row>
    <row r="167" spans="1:25" x14ac:dyDescent="0.25">
      <c r="A167" s="97"/>
      <c r="B167" s="97"/>
      <c r="C167" s="97"/>
      <c r="D167" s="97"/>
      <c r="E167" s="57">
        <v>37530</v>
      </c>
      <c r="F167" s="57">
        <v>37560</v>
      </c>
      <c r="G167" s="611">
        <f t="shared" si="32"/>
        <v>31</v>
      </c>
      <c r="H167" s="98">
        <v>3500</v>
      </c>
      <c r="I167" s="98">
        <f t="shared" si="33"/>
        <v>3317.3594576970322</v>
      </c>
      <c r="J167" s="99">
        <v>5.33</v>
      </c>
      <c r="N167" s="99" t="s">
        <v>104</v>
      </c>
      <c r="O167" s="99" t="s">
        <v>104</v>
      </c>
      <c r="P167" s="612">
        <f>VLOOKUP($E167,MIDS!$A$2:$H$17,MIDS!$D$1)</f>
        <v>3.7366479488022728</v>
      </c>
      <c r="Q167" s="99" t="s">
        <v>104</v>
      </c>
      <c r="R167" s="99" t="s">
        <v>104</v>
      </c>
      <c r="S167" s="99" t="s">
        <v>104</v>
      </c>
      <c r="T167" s="612">
        <f>VLOOKUP($E167,MIDS!$A$2:$I$17,MIDS!$I$1)</f>
        <v>1.57317351886334</v>
      </c>
      <c r="U167" s="613">
        <f>VLOOKUP($E167,MIDS!$A$2:$K$17,MIDS!$J$1)+0.01</f>
        <v>3.2363130588230399E-2</v>
      </c>
      <c r="V167" s="614">
        <f t="shared" ca="1" si="34"/>
        <v>0.97586098413794486</v>
      </c>
      <c r="W167" s="57">
        <v>37565</v>
      </c>
      <c r="X167" s="617">
        <f t="shared" ca="1" si="35"/>
        <v>-168705.57593246296</v>
      </c>
    </row>
    <row r="168" spans="1:25" x14ac:dyDescent="0.25">
      <c r="A168" s="97"/>
      <c r="B168" s="97"/>
      <c r="C168" s="97"/>
      <c r="D168" s="97"/>
      <c r="G168" s="611"/>
      <c r="H168" s="98"/>
      <c r="I168" s="98"/>
      <c r="J168" s="99"/>
      <c r="N168" s="99"/>
      <c r="O168" s="612"/>
      <c r="P168" s="612"/>
      <c r="Q168" s="612"/>
      <c r="R168" s="612"/>
      <c r="S168" s="612"/>
      <c r="T168" s="612"/>
      <c r="X168" s="616">
        <f ca="1">SUM(X161:X167)</f>
        <v>-1259121.1963731318</v>
      </c>
      <c r="Y168" s="616">
        <f ca="1">$X168</f>
        <v>-1259121.1963731318</v>
      </c>
    </row>
    <row r="169" spans="1:25" x14ac:dyDescent="0.25">
      <c r="A169" s="97"/>
      <c r="B169" s="97"/>
      <c r="C169" s="97"/>
      <c r="D169" s="97"/>
      <c r="G169" s="611"/>
      <c r="H169" s="98"/>
      <c r="I169" s="98"/>
      <c r="J169" s="99"/>
      <c r="N169" s="99"/>
      <c r="O169" s="612"/>
      <c r="P169" s="612"/>
      <c r="Q169" s="612"/>
      <c r="R169" s="612"/>
      <c r="S169" s="612"/>
      <c r="T169" s="612"/>
      <c r="X169" s="615"/>
    </row>
    <row r="170" spans="1:25" x14ac:dyDescent="0.25">
      <c r="A170" s="97" t="s">
        <v>15</v>
      </c>
      <c r="B170" s="97" t="s">
        <v>32</v>
      </c>
      <c r="C170" s="97" t="s">
        <v>17</v>
      </c>
      <c r="D170" s="97" t="s">
        <v>18</v>
      </c>
      <c r="E170" s="57">
        <v>37347</v>
      </c>
      <c r="F170" s="57">
        <v>37376</v>
      </c>
      <c r="G170" s="611">
        <f t="shared" ref="G170:G176" si="36">F170-E170+1</f>
        <v>30</v>
      </c>
      <c r="H170" s="98">
        <v>-3500</v>
      </c>
      <c r="I170" s="98">
        <f t="shared" ref="I170:I176" si="37">H170/1.055056</f>
        <v>-3317.3594576970322</v>
      </c>
      <c r="J170" s="99">
        <v>5.32</v>
      </c>
      <c r="K170" s="28">
        <v>0</v>
      </c>
      <c r="L170" s="28">
        <v>-468988.6201</v>
      </c>
      <c r="M170" s="25">
        <v>1467371</v>
      </c>
      <c r="N170" s="99" t="s">
        <v>104</v>
      </c>
      <c r="O170" s="99" t="s">
        <v>104</v>
      </c>
      <c r="P170" s="612">
        <f>VLOOKUP($E170,MIDS!$A$2:$H$17,MIDS!$D$1)</f>
        <v>3.4590794328253582</v>
      </c>
      <c r="Q170" s="99" t="s">
        <v>104</v>
      </c>
      <c r="R170" s="99" t="s">
        <v>104</v>
      </c>
      <c r="S170" s="99" t="s">
        <v>104</v>
      </c>
      <c r="T170" s="612">
        <f>VLOOKUP($E170,MIDS!$A$2:$I$17,MIDS!$I$1)</f>
        <v>1.5737483872699398</v>
      </c>
      <c r="U170" s="613">
        <f>VLOOKUP($E170,MIDS!$A$2:$K$17,MIDS!$J$1)+0.01</f>
        <v>3.1472284857817501E-2</v>
      </c>
      <c r="V170" s="614">
        <f t="shared" ref="V170:V176" ca="1" si="38">(1+$U170/2)^(-($W170-$A$3)/(365.25/2))</f>
        <v>0.99199563127351786</v>
      </c>
      <c r="W170" s="57">
        <v>37381</v>
      </c>
      <c r="X170" s="615">
        <f t="shared" ref="X170:X176" ca="1" si="39">($P170-$J170)*$G170*$H170*$V170</f>
        <v>193832.63264234961</v>
      </c>
    </row>
    <row r="171" spans="1:25" x14ac:dyDescent="0.25">
      <c r="A171" s="97"/>
      <c r="B171" s="97"/>
      <c r="C171" s="97"/>
      <c r="D171" s="97"/>
      <c r="E171" s="57">
        <v>37377</v>
      </c>
      <c r="F171" s="57">
        <v>37407</v>
      </c>
      <c r="G171" s="611">
        <f t="shared" si="36"/>
        <v>31</v>
      </c>
      <c r="H171" s="98">
        <v>-3500</v>
      </c>
      <c r="I171" s="98">
        <f t="shared" si="37"/>
        <v>-3317.3594576970322</v>
      </c>
      <c r="J171" s="99">
        <v>5.32</v>
      </c>
      <c r="N171" s="99" t="s">
        <v>104</v>
      </c>
      <c r="O171" s="99" t="s">
        <v>104</v>
      </c>
      <c r="P171" s="612">
        <f>VLOOKUP($E171,MIDS!$A$2:$H$17,MIDS!$D$1)</f>
        <v>3.5187365425575403</v>
      </c>
      <c r="Q171" s="99" t="s">
        <v>104</v>
      </c>
      <c r="R171" s="99" t="s">
        <v>104</v>
      </c>
      <c r="S171" s="99" t="s">
        <v>104</v>
      </c>
      <c r="T171" s="612">
        <f>VLOOKUP($E171,MIDS!$A$2:$I$17,MIDS!$I$1)</f>
        <v>1.57374485020966</v>
      </c>
      <c r="U171" s="613">
        <f>VLOOKUP($E171,MIDS!$A$2:$K$17,MIDS!$J$1)+0.01</f>
        <v>3.1305619821069497E-2</v>
      </c>
      <c r="V171" s="614">
        <f t="shared" ca="1" si="38"/>
        <v>0.98942552795222316</v>
      </c>
      <c r="W171" s="57">
        <v>37412</v>
      </c>
      <c r="X171" s="615">
        <f t="shared" ca="1" si="39"/>
        <v>193370.44113867424</v>
      </c>
    </row>
    <row r="172" spans="1:25" x14ac:dyDescent="0.25">
      <c r="A172" s="97"/>
      <c r="B172" s="97"/>
      <c r="C172" s="97"/>
      <c r="D172" s="97"/>
      <c r="E172" s="57">
        <v>37408</v>
      </c>
      <c r="F172" s="57">
        <v>37437</v>
      </c>
      <c r="G172" s="611">
        <f t="shared" si="36"/>
        <v>30</v>
      </c>
      <c r="H172" s="98">
        <v>-3500</v>
      </c>
      <c r="I172" s="98">
        <f t="shared" si="37"/>
        <v>-3317.3594576970322</v>
      </c>
      <c r="J172" s="99">
        <v>5.32</v>
      </c>
      <c r="N172" s="99" t="s">
        <v>104</v>
      </c>
      <c r="O172" s="99" t="s">
        <v>104</v>
      </c>
      <c r="P172" s="612">
        <f>VLOOKUP($E172,MIDS!$A$2:$H$17,MIDS!$D$1)</f>
        <v>3.5931316541126339</v>
      </c>
      <c r="Q172" s="99" t="s">
        <v>104</v>
      </c>
      <c r="R172" s="99" t="s">
        <v>104</v>
      </c>
      <c r="S172" s="99" t="s">
        <v>104</v>
      </c>
      <c r="T172" s="612">
        <f>VLOOKUP($E172,MIDS!$A$2:$I$17,MIDS!$I$1)</f>
        <v>1.57366339164029</v>
      </c>
      <c r="U172" s="613">
        <f>VLOOKUP($E172,MIDS!$A$2:$K$17,MIDS!$J$1)+0.01</f>
        <v>3.1133399292978502E-2</v>
      </c>
      <c r="V172" s="614">
        <f t="shared" ca="1" si="38"/>
        <v>0.98697535973844219</v>
      </c>
      <c r="W172" s="57">
        <v>37442</v>
      </c>
      <c r="X172" s="615">
        <f t="shared" ca="1" si="39"/>
        <v>178959.53322482677</v>
      </c>
    </row>
    <row r="173" spans="1:25" x14ac:dyDescent="0.25">
      <c r="A173" s="97"/>
      <c r="B173" s="97"/>
      <c r="C173" s="97"/>
      <c r="D173" s="97"/>
      <c r="E173" s="57">
        <v>37438</v>
      </c>
      <c r="F173" s="57">
        <v>37468</v>
      </c>
      <c r="G173" s="611">
        <f t="shared" si="36"/>
        <v>31</v>
      </c>
      <c r="H173" s="98">
        <v>-3500</v>
      </c>
      <c r="I173" s="98">
        <f t="shared" si="37"/>
        <v>-3317.3594576970322</v>
      </c>
      <c r="J173" s="99">
        <v>5.32</v>
      </c>
      <c r="N173" s="99" t="s">
        <v>104</v>
      </c>
      <c r="O173" s="99" t="s">
        <v>104</v>
      </c>
      <c r="P173" s="612">
        <f>VLOOKUP($E173,MIDS!$A$2:$H$17,MIDS!$D$1)</f>
        <v>3.6451361165589975</v>
      </c>
      <c r="Q173" s="99" t="s">
        <v>104</v>
      </c>
      <c r="R173" s="99" t="s">
        <v>104</v>
      </c>
      <c r="S173" s="99" t="s">
        <v>104</v>
      </c>
      <c r="T173" s="612">
        <f>VLOOKUP($E173,MIDS!$A$2:$I$17,MIDS!$I$1)</f>
        <v>1.57357722200993</v>
      </c>
      <c r="U173" s="613">
        <f>VLOOKUP($E173,MIDS!$A$2:$K$17,MIDS!$J$1)+0.01</f>
        <v>3.1195768243956999E-2</v>
      </c>
      <c r="V173" s="614">
        <f t="shared" ca="1" si="38"/>
        <v>0.9843600749242325</v>
      </c>
      <c r="W173" s="57">
        <v>37473</v>
      </c>
      <c r="X173" s="615">
        <f t="shared" ca="1" si="39"/>
        <v>178880.60145041859</v>
      </c>
    </row>
    <row r="174" spans="1:25" x14ac:dyDescent="0.25">
      <c r="A174" s="97"/>
      <c r="B174" s="97"/>
      <c r="C174" s="97"/>
      <c r="D174" s="97"/>
      <c r="E174" s="57">
        <v>37469</v>
      </c>
      <c r="F174" s="57">
        <v>37499</v>
      </c>
      <c r="G174" s="611">
        <f t="shared" si="36"/>
        <v>31</v>
      </c>
      <c r="H174" s="98">
        <v>-3500</v>
      </c>
      <c r="I174" s="98">
        <f t="shared" si="37"/>
        <v>-3317.3594576970322</v>
      </c>
      <c r="J174" s="99">
        <v>5.32</v>
      </c>
      <c r="N174" s="99" t="s">
        <v>104</v>
      </c>
      <c r="O174" s="99" t="s">
        <v>104</v>
      </c>
      <c r="P174" s="612">
        <f>VLOOKUP($E174,MIDS!$A$2:$H$17,MIDS!$D$1)</f>
        <v>3.7000540003560993</v>
      </c>
      <c r="Q174" s="99" t="s">
        <v>104</v>
      </c>
      <c r="R174" s="99" t="s">
        <v>104</v>
      </c>
      <c r="S174" s="99" t="s">
        <v>104</v>
      </c>
      <c r="T174" s="612">
        <f>VLOOKUP($E174,MIDS!$A$2:$I$17,MIDS!$I$1)</f>
        <v>1.5734639957274099</v>
      </c>
      <c r="U174" s="613">
        <f>VLOOKUP($E174,MIDS!$A$2:$K$17,MIDS!$J$1)+0.01</f>
        <v>3.1540580621679998E-2</v>
      </c>
      <c r="V174" s="614">
        <f t="shared" ca="1" si="38"/>
        <v>0.98157930711247632</v>
      </c>
      <c r="W174" s="57">
        <v>37504</v>
      </c>
      <c r="X174" s="615">
        <f t="shared" ca="1" si="39"/>
        <v>172526.44370007454</v>
      </c>
    </row>
    <row r="175" spans="1:25" x14ac:dyDescent="0.25">
      <c r="A175" s="97"/>
      <c r="B175" s="97"/>
      <c r="C175" s="97"/>
      <c r="D175" s="97"/>
      <c r="E175" s="57">
        <v>37500</v>
      </c>
      <c r="F175" s="57">
        <v>37529</v>
      </c>
      <c r="G175" s="611">
        <f t="shared" si="36"/>
        <v>30</v>
      </c>
      <c r="H175" s="98">
        <v>-3500</v>
      </c>
      <c r="I175" s="98">
        <f t="shared" si="37"/>
        <v>-3317.3594576970322</v>
      </c>
      <c r="J175" s="99">
        <v>5.32</v>
      </c>
      <c r="N175" s="99" t="s">
        <v>104</v>
      </c>
      <c r="O175" s="99" t="s">
        <v>104</v>
      </c>
      <c r="P175" s="612">
        <f>VLOOKUP($E175,MIDS!$A$2:$H$17,MIDS!$D$1)</f>
        <v>3.6996701462865471</v>
      </c>
      <c r="Q175" s="99" t="s">
        <v>104</v>
      </c>
      <c r="R175" s="99" t="s">
        <v>104</v>
      </c>
      <c r="S175" s="99" t="s">
        <v>104</v>
      </c>
      <c r="T175" s="612">
        <f>VLOOKUP($E175,MIDS!$A$2:$I$17,MIDS!$I$1)</f>
        <v>1.57330076012112</v>
      </c>
      <c r="U175" s="613">
        <f>VLOOKUP($E175,MIDS!$A$2:$K$17,MIDS!$J$1)+0.01</f>
        <v>3.1885393039658802E-2</v>
      </c>
      <c r="V175" s="614">
        <f t="shared" ca="1" si="38"/>
        <v>0.9788348012010003</v>
      </c>
      <c r="W175" s="57">
        <v>37534</v>
      </c>
      <c r="X175" s="615">
        <f t="shared" ca="1" si="39"/>
        <v>166533.70127516365</v>
      </c>
    </row>
    <row r="176" spans="1:25" x14ac:dyDescent="0.25">
      <c r="A176" s="97"/>
      <c r="B176" s="97"/>
      <c r="C176" s="97"/>
      <c r="D176" s="97"/>
      <c r="E176" s="57">
        <v>37530</v>
      </c>
      <c r="F176" s="57">
        <v>37560</v>
      </c>
      <c r="G176" s="611">
        <f t="shared" si="36"/>
        <v>31</v>
      </c>
      <c r="H176" s="98">
        <v>-3500</v>
      </c>
      <c r="I176" s="98">
        <f t="shared" si="37"/>
        <v>-3317.3594576970322</v>
      </c>
      <c r="J176" s="99">
        <v>5.32</v>
      </c>
      <c r="N176" s="99" t="s">
        <v>104</v>
      </c>
      <c r="O176" s="99" t="s">
        <v>104</v>
      </c>
      <c r="P176" s="612">
        <f>VLOOKUP($E176,MIDS!$A$2:$H$17,MIDS!$D$1)</f>
        <v>3.7366479488022728</v>
      </c>
      <c r="Q176" s="99" t="s">
        <v>104</v>
      </c>
      <c r="R176" s="99" t="s">
        <v>104</v>
      </c>
      <c r="S176" s="99" t="s">
        <v>104</v>
      </c>
      <c r="T176" s="612">
        <f>VLOOKUP($E176,MIDS!$A$2:$I$17,MIDS!$I$1)</f>
        <v>1.57317351886334</v>
      </c>
      <c r="U176" s="613">
        <f>VLOOKUP($E176,MIDS!$A$2:$K$17,MIDS!$J$1)+0.01</f>
        <v>3.2363130588230399E-2</v>
      </c>
      <c r="V176" s="614">
        <f t="shared" ca="1" si="38"/>
        <v>0.97586098413794486</v>
      </c>
      <c r="W176" s="57">
        <v>37565</v>
      </c>
      <c r="X176" s="617">
        <f t="shared" ca="1" si="39"/>
        <v>167646.76676467329</v>
      </c>
    </row>
    <row r="177" spans="1:25" x14ac:dyDescent="0.25">
      <c r="A177" s="97"/>
      <c r="B177" s="97"/>
      <c r="C177" s="97"/>
      <c r="D177" s="97"/>
      <c r="G177" s="611"/>
      <c r="H177" s="98"/>
      <c r="I177" s="98"/>
      <c r="J177" s="99"/>
      <c r="N177" s="99"/>
      <c r="O177" s="612"/>
      <c r="P177" s="612"/>
      <c r="Q177" s="612"/>
      <c r="R177" s="612"/>
      <c r="S177" s="612"/>
      <c r="T177" s="612"/>
      <c r="X177" s="616">
        <f ca="1">SUM(X170:X176)</f>
        <v>1251750.1201961809</v>
      </c>
      <c r="Y177" s="616">
        <f ca="1">$X177</f>
        <v>1251750.1201961809</v>
      </c>
    </row>
    <row r="178" spans="1:25" x14ac:dyDescent="0.25">
      <c r="A178" s="97"/>
      <c r="B178" s="97"/>
      <c r="C178" s="97"/>
      <c r="D178" s="97"/>
      <c r="G178" s="611"/>
      <c r="H178" s="98"/>
      <c r="I178" s="98"/>
      <c r="J178" s="99"/>
      <c r="N178" s="99"/>
      <c r="O178" s="612"/>
      <c r="P178" s="612"/>
      <c r="Q178" s="612"/>
      <c r="R178" s="612"/>
      <c r="S178" s="612"/>
      <c r="T178" s="612"/>
      <c r="X178" s="615"/>
    </row>
    <row r="179" spans="1:25" x14ac:dyDescent="0.25">
      <c r="A179" s="97" t="s">
        <v>15</v>
      </c>
      <c r="B179" s="97" t="s">
        <v>33</v>
      </c>
      <c r="C179" s="97" t="s">
        <v>17</v>
      </c>
      <c r="D179" s="97" t="s">
        <v>18</v>
      </c>
      <c r="E179" s="57">
        <v>37347</v>
      </c>
      <c r="F179" s="57">
        <v>37376</v>
      </c>
      <c r="G179" s="611">
        <f t="shared" ref="G179:G185" si="40">F179-E179+1</f>
        <v>30</v>
      </c>
      <c r="H179" s="98">
        <v>3500</v>
      </c>
      <c r="I179" s="98">
        <f t="shared" ref="I179:I185" si="41">H179/1.055056</f>
        <v>3317.3594576970322</v>
      </c>
      <c r="J179" s="99">
        <v>4.3899999999999997</v>
      </c>
      <c r="K179" s="28">
        <v>0</v>
      </c>
      <c r="L179" s="28">
        <v>95872.392900000006</v>
      </c>
      <c r="M179" s="25">
        <v>1467371</v>
      </c>
      <c r="N179" s="99" t="s">
        <v>104</v>
      </c>
      <c r="O179" s="99" t="s">
        <v>104</v>
      </c>
      <c r="P179" s="612">
        <f>VLOOKUP($E179,MIDS!$A$2:$H$17,MIDS!$D$1)</f>
        <v>3.4590794328253582</v>
      </c>
      <c r="Q179" s="99" t="s">
        <v>104</v>
      </c>
      <c r="R179" s="99" t="s">
        <v>104</v>
      </c>
      <c r="S179" s="99" t="s">
        <v>104</v>
      </c>
      <c r="T179" s="612">
        <f>VLOOKUP($E179,MIDS!$A$2:$I$17,MIDS!$I$1)</f>
        <v>1.5737483872699398</v>
      </c>
      <c r="U179" s="613">
        <f>VLOOKUP($E179,MIDS!$A$2:$K$17,MIDS!$J$1)+0.01</f>
        <v>3.1472284857817501E-2</v>
      </c>
      <c r="V179" s="614">
        <f t="shared" ref="V179:V185" ca="1" si="42">(1+$U179/2)^(-($W179-$A$3)/(365.25/2))</f>
        <v>0.99199563127351786</v>
      </c>
      <c r="W179" s="57">
        <v>37381</v>
      </c>
      <c r="X179" s="615">
        <f t="shared" ref="X179:X185" ca="1" si="43">($P179-$J179)*$G179*$H179*$V179</f>
        <v>-96964.259248490518</v>
      </c>
    </row>
    <row r="180" spans="1:25" x14ac:dyDescent="0.25">
      <c r="A180" s="97"/>
      <c r="B180" s="97"/>
      <c r="C180" s="97"/>
      <c r="D180" s="97"/>
      <c r="E180" s="57">
        <v>37377</v>
      </c>
      <c r="F180" s="57">
        <v>37407</v>
      </c>
      <c r="G180" s="611">
        <f t="shared" si="40"/>
        <v>31</v>
      </c>
      <c r="H180" s="98">
        <v>3500</v>
      </c>
      <c r="I180" s="98">
        <f t="shared" si="41"/>
        <v>3317.3594576970322</v>
      </c>
      <c r="J180" s="99">
        <v>4.3899999999999997</v>
      </c>
      <c r="N180" s="99" t="s">
        <v>104</v>
      </c>
      <c r="O180" s="99" t="s">
        <v>104</v>
      </c>
      <c r="P180" s="612">
        <f>VLOOKUP($E180,MIDS!$A$2:$H$17,MIDS!$D$1)</f>
        <v>3.5187365425575403</v>
      </c>
      <c r="Q180" s="99" t="s">
        <v>104</v>
      </c>
      <c r="R180" s="99" t="s">
        <v>104</v>
      </c>
      <c r="S180" s="99" t="s">
        <v>104</v>
      </c>
      <c r="T180" s="612">
        <f>VLOOKUP($E180,MIDS!$A$2:$I$17,MIDS!$I$1)</f>
        <v>1.57374485020966</v>
      </c>
      <c r="U180" s="613">
        <f>VLOOKUP($E180,MIDS!$A$2:$K$17,MIDS!$J$1)+0.01</f>
        <v>3.1305619821069497E-2</v>
      </c>
      <c r="V180" s="614">
        <f t="shared" ca="1" si="42"/>
        <v>0.98942552795222316</v>
      </c>
      <c r="W180" s="57">
        <v>37412</v>
      </c>
      <c r="X180" s="615">
        <f t="shared" ca="1" si="43"/>
        <v>-93532.458240655076</v>
      </c>
    </row>
    <row r="181" spans="1:25" x14ac:dyDescent="0.25">
      <c r="A181" s="97"/>
      <c r="B181" s="97"/>
      <c r="C181" s="97"/>
      <c r="D181" s="97"/>
      <c r="E181" s="57">
        <v>37408</v>
      </c>
      <c r="F181" s="57">
        <v>37437</v>
      </c>
      <c r="G181" s="611">
        <f t="shared" si="40"/>
        <v>30</v>
      </c>
      <c r="H181" s="98">
        <v>3500</v>
      </c>
      <c r="I181" s="98">
        <f t="shared" si="41"/>
        <v>3317.3594576970322</v>
      </c>
      <c r="J181" s="99">
        <v>4.3899999999999997</v>
      </c>
      <c r="N181" s="99" t="s">
        <v>104</v>
      </c>
      <c r="O181" s="99" t="s">
        <v>104</v>
      </c>
      <c r="P181" s="612">
        <f>VLOOKUP($E181,MIDS!$A$2:$H$17,MIDS!$D$1)</f>
        <v>3.5931316541126339</v>
      </c>
      <c r="Q181" s="99" t="s">
        <v>104</v>
      </c>
      <c r="R181" s="99" t="s">
        <v>104</v>
      </c>
      <c r="S181" s="99" t="s">
        <v>104</v>
      </c>
      <c r="T181" s="612">
        <f>VLOOKUP($E181,MIDS!$A$2:$I$17,MIDS!$I$1)</f>
        <v>1.57366339164029</v>
      </c>
      <c r="U181" s="613">
        <f>VLOOKUP($E181,MIDS!$A$2:$K$17,MIDS!$J$1)+0.01</f>
        <v>3.1133399292978502E-2</v>
      </c>
      <c r="V181" s="614">
        <f t="shared" ca="1" si="42"/>
        <v>0.98697535973844219</v>
      </c>
      <c r="W181" s="57">
        <v>37442</v>
      </c>
      <c r="X181" s="615">
        <f t="shared" ca="1" si="43"/>
        <v>-82581.389346367825</v>
      </c>
    </row>
    <row r="182" spans="1:25" x14ac:dyDescent="0.25">
      <c r="A182" s="97"/>
      <c r="B182" s="97"/>
      <c r="C182" s="97"/>
      <c r="D182" s="97"/>
      <c r="E182" s="57">
        <v>37438</v>
      </c>
      <c r="F182" s="57">
        <v>37468</v>
      </c>
      <c r="G182" s="611">
        <f t="shared" si="40"/>
        <v>31</v>
      </c>
      <c r="H182" s="98">
        <v>3500</v>
      </c>
      <c r="I182" s="98">
        <f t="shared" si="41"/>
        <v>3317.3594576970322</v>
      </c>
      <c r="J182" s="99">
        <v>4.3899999999999997</v>
      </c>
      <c r="N182" s="99" t="s">
        <v>104</v>
      </c>
      <c r="O182" s="99" t="s">
        <v>104</v>
      </c>
      <c r="P182" s="612">
        <f>VLOOKUP($E182,MIDS!$A$2:$H$17,MIDS!$D$1)</f>
        <v>3.6451361165589975</v>
      </c>
      <c r="Q182" s="99" t="s">
        <v>104</v>
      </c>
      <c r="R182" s="99" t="s">
        <v>104</v>
      </c>
      <c r="S182" s="99" t="s">
        <v>104</v>
      </c>
      <c r="T182" s="612">
        <f>VLOOKUP($E182,MIDS!$A$2:$I$17,MIDS!$I$1)</f>
        <v>1.57357722200993</v>
      </c>
      <c r="U182" s="613">
        <f>VLOOKUP($E182,MIDS!$A$2:$K$17,MIDS!$J$1)+0.01</f>
        <v>3.1195768243956999E-2</v>
      </c>
      <c r="V182" s="614">
        <f t="shared" ca="1" si="42"/>
        <v>0.9843600749242325</v>
      </c>
      <c r="W182" s="57">
        <v>37473</v>
      </c>
      <c r="X182" s="615">
        <f t="shared" ca="1" si="43"/>
        <v>-79553.748090188848</v>
      </c>
    </row>
    <row r="183" spans="1:25" x14ac:dyDescent="0.25">
      <c r="A183" s="97"/>
      <c r="B183" s="97"/>
      <c r="C183" s="97"/>
      <c r="D183" s="97"/>
      <c r="E183" s="57">
        <v>37469</v>
      </c>
      <c r="F183" s="57">
        <v>37499</v>
      </c>
      <c r="G183" s="611">
        <f t="shared" si="40"/>
        <v>31</v>
      </c>
      <c r="H183" s="98">
        <v>3500</v>
      </c>
      <c r="I183" s="98">
        <f t="shared" si="41"/>
        <v>3317.3594576970322</v>
      </c>
      <c r="J183" s="99">
        <v>4.3899999999999997</v>
      </c>
      <c r="N183" s="99" t="s">
        <v>104</v>
      </c>
      <c r="O183" s="99" t="s">
        <v>104</v>
      </c>
      <c r="P183" s="612">
        <f>VLOOKUP($E183,MIDS!$A$2:$H$17,MIDS!$D$1)</f>
        <v>3.7000540003560993</v>
      </c>
      <c r="Q183" s="99" t="s">
        <v>104</v>
      </c>
      <c r="R183" s="99" t="s">
        <v>104</v>
      </c>
      <c r="S183" s="99" t="s">
        <v>104</v>
      </c>
      <c r="T183" s="612">
        <f>VLOOKUP($E183,MIDS!$A$2:$I$17,MIDS!$I$1)</f>
        <v>1.5734639957274099</v>
      </c>
      <c r="U183" s="613">
        <f>VLOOKUP($E183,MIDS!$A$2:$K$17,MIDS!$J$1)+0.01</f>
        <v>3.1540580621679998E-2</v>
      </c>
      <c r="V183" s="614">
        <f t="shared" ca="1" si="42"/>
        <v>0.98157930711247632</v>
      </c>
      <c r="W183" s="57">
        <v>37504</v>
      </c>
      <c r="X183" s="615">
        <f t="shared" ca="1" si="43"/>
        <v>-73480.183715890074</v>
      </c>
    </row>
    <row r="184" spans="1:25" x14ac:dyDescent="0.25">
      <c r="A184" s="97"/>
      <c r="B184" s="97"/>
      <c r="C184" s="97"/>
      <c r="D184" s="97"/>
      <c r="E184" s="57">
        <v>37500</v>
      </c>
      <c r="F184" s="57">
        <v>37529</v>
      </c>
      <c r="G184" s="611">
        <f t="shared" si="40"/>
        <v>30</v>
      </c>
      <c r="H184" s="98">
        <v>3500</v>
      </c>
      <c r="I184" s="98">
        <f t="shared" si="41"/>
        <v>3317.3594576970322</v>
      </c>
      <c r="J184" s="99">
        <v>4.3899999999999997</v>
      </c>
      <c r="N184" s="99" t="s">
        <v>104</v>
      </c>
      <c r="O184" s="99" t="s">
        <v>104</v>
      </c>
      <c r="P184" s="612">
        <f>VLOOKUP($E184,MIDS!$A$2:$H$17,MIDS!$D$1)</f>
        <v>3.6996701462865471</v>
      </c>
      <c r="Q184" s="99" t="s">
        <v>104</v>
      </c>
      <c r="R184" s="99" t="s">
        <v>104</v>
      </c>
      <c r="S184" s="99" t="s">
        <v>104</v>
      </c>
      <c r="T184" s="612">
        <f>VLOOKUP($E184,MIDS!$A$2:$I$17,MIDS!$I$1)</f>
        <v>1.57330076012112</v>
      </c>
      <c r="U184" s="613">
        <f>VLOOKUP($E184,MIDS!$A$2:$K$17,MIDS!$J$1)+0.01</f>
        <v>3.1885393039658802E-2</v>
      </c>
      <c r="V184" s="614">
        <f t="shared" ca="1" si="42"/>
        <v>0.9788348012010003</v>
      </c>
      <c r="W184" s="57">
        <v>37534</v>
      </c>
      <c r="X184" s="615">
        <f t="shared" ca="1" si="43"/>
        <v>-70950.482937885914</v>
      </c>
    </row>
    <row r="185" spans="1:25" x14ac:dyDescent="0.25">
      <c r="A185" s="97"/>
      <c r="B185" s="97"/>
      <c r="C185" s="97"/>
      <c r="D185" s="97"/>
      <c r="E185" s="57">
        <v>37530</v>
      </c>
      <c r="F185" s="57">
        <v>37560</v>
      </c>
      <c r="G185" s="611">
        <f t="shared" si="40"/>
        <v>31</v>
      </c>
      <c r="H185" s="98">
        <v>3500</v>
      </c>
      <c r="I185" s="98">
        <f t="shared" si="41"/>
        <v>3317.3594576970322</v>
      </c>
      <c r="J185" s="99">
        <v>4.3899999999999997</v>
      </c>
      <c r="N185" s="99" t="s">
        <v>104</v>
      </c>
      <c r="O185" s="99" t="s">
        <v>104</v>
      </c>
      <c r="P185" s="612">
        <f>VLOOKUP($E185,MIDS!$A$2:$H$17,MIDS!$D$1)</f>
        <v>3.7366479488022728</v>
      </c>
      <c r="Q185" s="99" t="s">
        <v>104</v>
      </c>
      <c r="R185" s="99" t="s">
        <v>104</v>
      </c>
      <c r="S185" s="99" t="s">
        <v>104</v>
      </c>
      <c r="T185" s="612">
        <f>VLOOKUP($E185,MIDS!$A$2:$I$17,MIDS!$I$1)</f>
        <v>1.57317351886334</v>
      </c>
      <c r="U185" s="613">
        <f>VLOOKUP($E185,MIDS!$A$2:$K$17,MIDS!$J$1)+0.01</f>
        <v>3.2363130588230399E-2</v>
      </c>
      <c r="V185" s="614">
        <f t="shared" ca="1" si="42"/>
        <v>0.97586098413794486</v>
      </c>
      <c r="W185" s="57">
        <v>37565</v>
      </c>
      <c r="X185" s="617">
        <f t="shared" ca="1" si="43"/>
        <v>-69177.514160233914</v>
      </c>
    </row>
    <row r="186" spans="1:25" x14ac:dyDescent="0.25">
      <c r="A186" s="29"/>
      <c r="B186" s="29"/>
      <c r="C186" s="29"/>
      <c r="D186" s="29"/>
      <c r="E186" s="29"/>
      <c r="F186" s="29"/>
      <c r="G186" s="611"/>
      <c r="H186" s="29"/>
      <c r="I186" s="29"/>
      <c r="J186" s="29"/>
      <c r="K186" s="28">
        <v>0</v>
      </c>
      <c r="L186" s="28">
        <v>-161.82760000000002</v>
      </c>
      <c r="M186" s="25">
        <v>1467372</v>
      </c>
      <c r="N186" s="99"/>
      <c r="O186" s="612"/>
      <c r="P186" s="612"/>
      <c r="Q186" s="612"/>
      <c r="R186" s="612"/>
      <c r="S186" s="612"/>
      <c r="T186" s="612"/>
      <c r="X186" s="616">
        <f ca="1">SUM(X179:X185)</f>
        <v>-566240.03573971207</v>
      </c>
      <c r="Y186" s="616">
        <f ca="1">$X186</f>
        <v>-566240.03573971207</v>
      </c>
    </row>
    <row r="187" spans="1:25" x14ac:dyDescent="0.25">
      <c r="A187" s="29"/>
      <c r="B187" s="29"/>
      <c r="C187" s="29"/>
      <c r="D187" s="29"/>
      <c r="E187" s="29"/>
      <c r="F187" s="29"/>
      <c r="G187" s="611"/>
      <c r="H187" s="29"/>
      <c r="I187" s="29"/>
      <c r="J187" s="29"/>
      <c r="N187" s="99"/>
      <c r="O187" s="612"/>
      <c r="P187" s="612"/>
      <c r="Q187" s="612"/>
      <c r="R187" s="612"/>
      <c r="S187" s="612"/>
      <c r="T187" s="612"/>
      <c r="X187" s="615"/>
    </row>
    <row r="188" spans="1:25" x14ac:dyDescent="0.25">
      <c r="A188" s="97" t="s">
        <v>15</v>
      </c>
      <c r="B188" s="97" t="s">
        <v>51</v>
      </c>
      <c r="C188" s="97" t="s">
        <v>17</v>
      </c>
      <c r="D188" s="97" t="s">
        <v>49</v>
      </c>
      <c r="E188" s="57">
        <v>37257</v>
      </c>
      <c r="F188" s="57">
        <v>37287</v>
      </c>
      <c r="G188" s="611">
        <f>F188-E188+1</f>
        <v>31</v>
      </c>
      <c r="H188" s="98">
        <v>18956.339757142858</v>
      </c>
      <c r="I188" s="98">
        <f>H188/1.055056</f>
        <v>17967.140850478892</v>
      </c>
      <c r="J188" s="99">
        <v>0</v>
      </c>
      <c r="K188" s="28">
        <v>0</v>
      </c>
      <c r="L188" s="28">
        <v>7440</v>
      </c>
      <c r="M188" s="25">
        <v>1467371</v>
      </c>
      <c r="N188" s="99" t="s">
        <v>104</v>
      </c>
      <c r="O188" s="99" t="s">
        <v>104</v>
      </c>
      <c r="P188" s="612">
        <f>VLOOKUP($E188,MIDS!$A$2:$H$17,MIDS!$D$1)</f>
        <v>3.6024195705517839</v>
      </c>
      <c r="Q188" s="99" t="s">
        <v>104</v>
      </c>
      <c r="R188" s="99" t="s">
        <v>104</v>
      </c>
      <c r="S188" s="612">
        <f>VLOOKUP($E188,MIDS!$A$2:$K$17,MIDS!$H$1)</f>
        <v>0</v>
      </c>
      <c r="T188" s="612">
        <f>VLOOKUP($E188,MIDS!$A$2:$I$17,MIDS!$I$1)</f>
        <v>1.57315992650169</v>
      </c>
      <c r="U188" s="613">
        <f>VLOOKUP($E188,MIDS!$A$2:$K$17,MIDS!$J$1)+0.01</f>
        <v>3.2954232758230402E-2</v>
      </c>
      <c r="V188" s="614">
        <f ca="1">(1+$U188/2)^(-($W188-$A$3)/(365.25/2))</f>
        <v>0.99955265746841604</v>
      </c>
      <c r="W188" s="57">
        <v>37292</v>
      </c>
      <c r="X188" s="615">
        <f ca="1">($J188-$S188)*$G188*$H188*$V188</f>
        <v>0</v>
      </c>
    </row>
    <row r="189" spans="1:25" x14ac:dyDescent="0.25">
      <c r="A189" s="97"/>
      <c r="B189" s="97"/>
      <c r="C189" s="97"/>
      <c r="D189" s="97"/>
      <c r="E189" s="57">
        <v>37288</v>
      </c>
      <c r="F189" s="57">
        <v>37315</v>
      </c>
      <c r="G189" s="611">
        <f>F189-E189+1</f>
        <v>28</v>
      </c>
      <c r="H189" s="98">
        <v>18956.339757142858</v>
      </c>
      <c r="I189" s="98">
        <f>H189/1.055056</f>
        <v>17967.140850478892</v>
      </c>
      <c r="J189" s="99">
        <v>0</v>
      </c>
      <c r="N189" s="99" t="s">
        <v>104</v>
      </c>
      <c r="O189" s="99" t="s">
        <v>104</v>
      </c>
      <c r="P189" s="612">
        <f>VLOOKUP($E189,MIDS!$A$2:$H$17,MIDS!$D$1)</f>
        <v>3.58786018550654</v>
      </c>
      <c r="Q189" s="99" t="s">
        <v>104</v>
      </c>
      <c r="R189" s="99" t="s">
        <v>104</v>
      </c>
      <c r="S189" s="612">
        <f>VLOOKUP($E189,MIDS!$A$2:$K$17,MIDS!$H$1)</f>
        <v>0</v>
      </c>
      <c r="T189" s="612">
        <f>VLOOKUP($E189,MIDS!$A$2:$I$17,MIDS!$I$1)</f>
        <v>1.5733139716873599</v>
      </c>
      <c r="U189" s="613">
        <f>VLOOKUP($E189,MIDS!$A$2:$K$17,MIDS!$J$1)+0.01</f>
        <v>3.2315322690867697E-2</v>
      </c>
      <c r="V189" s="614">
        <f ca="1">(1+$U189/2)^(-($W189-$A$3)/(365.25/2))</f>
        <v>0.99710786714873956</v>
      </c>
      <c r="W189" s="57">
        <v>37320</v>
      </c>
      <c r="X189" s="615">
        <f ca="1">($J189-$S189)*$G189*$H189*$V189</f>
        <v>0</v>
      </c>
    </row>
    <row r="190" spans="1:25" x14ac:dyDescent="0.25">
      <c r="A190" s="97"/>
      <c r="B190" s="97"/>
      <c r="C190" s="97"/>
      <c r="D190" s="97"/>
      <c r="E190" s="57">
        <v>37316</v>
      </c>
      <c r="F190" s="57">
        <v>37346</v>
      </c>
      <c r="G190" s="611">
        <f>F190-E190+1</f>
        <v>31</v>
      </c>
      <c r="H190" s="98">
        <v>18956.339757142858</v>
      </c>
      <c r="I190" s="98">
        <f>H190/1.055056</f>
        <v>17967.140850478892</v>
      </c>
      <c r="J190" s="99">
        <v>0</v>
      </c>
      <c r="N190" s="99" t="s">
        <v>104</v>
      </c>
      <c r="O190" s="99" t="s">
        <v>104</v>
      </c>
      <c r="P190" s="612">
        <f>VLOOKUP($E190,MIDS!$A$2:$H$17,MIDS!$D$1)</f>
        <v>3.5326984173450482</v>
      </c>
      <c r="Q190" s="99" t="s">
        <v>104</v>
      </c>
      <c r="R190" s="99" t="s">
        <v>104</v>
      </c>
      <c r="S190" s="612">
        <f>VLOOKUP($E190,MIDS!$A$2:$K$17,MIDS!$H$1)</f>
        <v>0</v>
      </c>
      <c r="T190" s="612">
        <f>VLOOKUP($E190,MIDS!$A$2:$I$17,MIDS!$I$1)</f>
        <v>1.5733198233053598</v>
      </c>
      <c r="U190" s="613">
        <f>VLOOKUP($E190,MIDS!$A$2:$K$17,MIDS!$J$1)+0.01</f>
        <v>3.1600630962241402E-2</v>
      </c>
      <c r="V190" s="614">
        <f ca="1">(1+$U190/2)^(-($W190-$A$3)/(365.25/2))</f>
        <v>0.99452121250029935</v>
      </c>
      <c r="W190" s="57">
        <v>37351</v>
      </c>
      <c r="X190" s="617">
        <f ca="1">($J190-$S190)*$G190*$H190*$V190</f>
        <v>0</v>
      </c>
    </row>
    <row r="191" spans="1:25" x14ac:dyDescent="0.25">
      <c r="A191" s="97"/>
      <c r="B191" s="97"/>
      <c r="C191" s="97"/>
      <c r="D191" s="97"/>
      <c r="G191" s="611"/>
      <c r="H191" s="98"/>
      <c r="I191" s="98"/>
      <c r="J191" s="99"/>
      <c r="N191" s="99"/>
      <c r="O191" s="99"/>
      <c r="P191" s="612"/>
      <c r="Q191" s="99"/>
      <c r="R191" s="99"/>
      <c r="S191" s="612"/>
      <c r="T191" s="612"/>
      <c r="U191" s="613"/>
      <c r="V191" s="614"/>
      <c r="W191" s="57"/>
      <c r="X191" s="615">
        <f ca="1">SUM(X188:X190)</f>
        <v>0</v>
      </c>
      <c r="Y191" s="616">
        <f ca="1">$X191</f>
        <v>0</v>
      </c>
    </row>
    <row r="192" spans="1:25" x14ac:dyDescent="0.25">
      <c r="A192" s="97"/>
      <c r="B192" s="97"/>
      <c r="C192" s="97"/>
      <c r="D192" s="97"/>
      <c r="G192" s="611"/>
      <c r="H192" s="98"/>
      <c r="I192" s="98"/>
      <c r="J192" s="99"/>
      <c r="N192" s="99"/>
      <c r="O192" s="612"/>
      <c r="P192" s="612"/>
      <c r="Q192" s="612"/>
      <c r="R192" s="612"/>
      <c r="S192" s="612"/>
      <c r="T192" s="612"/>
      <c r="X192" s="615"/>
    </row>
    <row r="193" spans="1:25" x14ac:dyDescent="0.25">
      <c r="A193" s="97" t="s">
        <v>15</v>
      </c>
      <c r="B193" s="97" t="s">
        <v>52</v>
      </c>
      <c r="C193" s="97" t="s">
        <v>17</v>
      </c>
      <c r="D193" s="97" t="s">
        <v>49</v>
      </c>
      <c r="E193" s="57">
        <v>37257</v>
      </c>
      <c r="F193" s="57">
        <v>37287</v>
      </c>
      <c r="G193" s="611">
        <f>F193-E193+1</f>
        <v>31</v>
      </c>
      <c r="H193" s="98">
        <v>18956.339757142858</v>
      </c>
      <c r="I193" s="98">
        <f>H193/1.055056</f>
        <v>17967.140850478892</v>
      </c>
      <c r="J193" s="99">
        <v>0</v>
      </c>
      <c r="K193" s="28">
        <v>0</v>
      </c>
      <c r="L193" s="28">
        <v>-99870.343399999998</v>
      </c>
      <c r="M193" s="25">
        <v>1467371</v>
      </c>
      <c r="N193" s="99" t="s">
        <v>104</v>
      </c>
      <c r="O193" s="99" t="s">
        <v>104</v>
      </c>
      <c r="P193" s="612">
        <f>VLOOKUP($E193,MIDS!$A$2:$H$17,MIDS!$D$1)</f>
        <v>3.6024195705517839</v>
      </c>
      <c r="Q193" s="99" t="s">
        <v>104</v>
      </c>
      <c r="R193" s="99" t="s">
        <v>104</v>
      </c>
      <c r="S193" s="612">
        <f>VLOOKUP($E193,MIDS!$A$2:$K$17,MIDS!$H$1)</f>
        <v>0</v>
      </c>
      <c r="T193" s="612">
        <f>VLOOKUP($E193,MIDS!$A$2:$I$17,MIDS!$I$1)</f>
        <v>1.57315992650169</v>
      </c>
      <c r="U193" s="613">
        <f>VLOOKUP($E193,MIDS!$A$2:$K$17,MIDS!$J$1)+0.01</f>
        <v>3.2954232758230402E-2</v>
      </c>
      <c r="V193" s="614">
        <f ca="1">(1+$U193/2)^(-($W193-$A$3)/(365.25/2))</f>
        <v>0.99955265746841604</v>
      </c>
      <c r="W193" s="57">
        <v>37292</v>
      </c>
      <c r="X193" s="615">
        <f ca="1">($J193-$S193)*$G193*$H193*$V193</f>
        <v>0</v>
      </c>
    </row>
    <row r="194" spans="1:25" x14ac:dyDescent="0.25">
      <c r="A194" s="97"/>
      <c r="B194" s="97"/>
      <c r="C194" s="97"/>
      <c r="D194" s="97"/>
      <c r="E194" s="57">
        <v>37288</v>
      </c>
      <c r="F194" s="57">
        <v>37315</v>
      </c>
      <c r="G194" s="611">
        <f>F194-E194+1</f>
        <v>28</v>
      </c>
      <c r="H194" s="98">
        <v>18956.339757142858</v>
      </c>
      <c r="I194" s="98">
        <f>H194/1.055056</f>
        <v>17967.140850478892</v>
      </c>
      <c r="J194" s="99">
        <v>0</v>
      </c>
      <c r="N194" s="99" t="s">
        <v>104</v>
      </c>
      <c r="O194" s="99" t="s">
        <v>104</v>
      </c>
      <c r="P194" s="612">
        <f>VLOOKUP($E194,MIDS!$A$2:$H$17,MIDS!$D$1)</f>
        <v>3.58786018550654</v>
      </c>
      <c r="Q194" s="99" t="s">
        <v>104</v>
      </c>
      <c r="R194" s="99" t="s">
        <v>104</v>
      </c>
      <c r="S194" s="612">
        <f>VLOOKUP($E194,MIDS!$A$2:$K$17,MIDS!$H$1)</f>
        <v>0</v>
      </c>
      <c r="T194" s="612">
        <f>VLOOKUP($E194,MIDS!$A$2:$I$17,MIDS!$I$1)</f>
        <v>1.5733139716873599</v>
      </c>
      <c r="U194" s="613">
        <f>VLOOKUP($E194,MIDS!$A$2:$K$17,MIDS!$J$1)+0.01</f>
        <v>3.2315322690867697E-2</v>
      </c>
      <c r="V194" s="614">
        <f ca="1">(1+$U194/2)^(-($W194-$A$3)/(365.25/2))</f>
        <v>0.99710786714873956</v>
      </c>
      <c r="W194" s="57">
        <v>37320</v>
      </c>
      <c r="X194" s="615">
        <f ca="1">($J194-$S194)*$G194*$H194*$V194</f>
        <v>0</v>
      </c>
    </row>
    <row r="195" spans="1:25" x14ac:dyDescent="0.25">
      <c r="A195" s="97"/>
      <c r="B195" s="97"/>
      <c r="C195" s="97"/>
      <c r="D195" s="97"/>
      <c r="E195" s="57">
        <v>37316</v>
      </c>
      <c r="F195" s="57">
        <v>37346</v>
      </c>
      <c r="G195" s="611">
        <f>F195-E195+1</f>
        <v>31</v>
      </c>
      <c r="H195" s="98">
        <v>18956.339757142858</v>
      </c>
      <c r="I195" s="98">
        <f>H195/1.055056</f>
        <v>17967.140850478892</v>
      </c>
      <c r="J195" s="99">
        <v>0</v>
      </c>
      <c r="N195" s="99" t="s">
        <v>104</v>
      </c>
      <c r="O195" s="99" t="s">
        <v>104</v>
      </c>
      <c r="P195" s="612">
        <f>VLOOKUP($E195,MIDS!$A$2:$H$17,MIDS!$D$1)</f>
        <v>3.5326984173450482</v>
      </c>
      <c r="Q195" s="99" t="s">
        <v>104</v>
      </c>
      <c r="R195" s="99" t="s">
        <v>104</v>
      </c>
      <c r="S195" s="612">
        <f>VLOOKUP($E195,MIDS!$A$2:$K$17,MIDS!$H$1)</f>
        <v>0</v>
      </c>
      <c r="T195" s="612">
        <f>VLOOKUP($E195,MIDS!$A$2:$I$17,MIDS!$I$1)</f>
        <v>1.5733198233053598</v>
      </c>
      <c r="U195" s="613">
        <f>VLOOKUP($E195,MIDS!$A$2:$K$17,MIDS!$J$1)+0.01</f>
        <v>3.1600630962241402E-2</v>
      </c>
      <c r="V195" s="614">
        <f ca="1">(1+$U195/2)^(-($W195-$A$3)/(365.25/2))</f>
        <v>0.99452121250029935</v>
      </c>
      <c r="W195" s="57">
        <v>37351</v>
      </c>
      <c r="X195" s="617">
        <f ca="1">($J195-$S195)*$G195*$H195*$V195</f>
        <v>0</v>
      </c>
    </row>
    <row r="196" spans="1:25" x14ac:dyDescent="0.25">
      <c r="A196" s="29"/>
      <c r="B196" s="29"/>
      <c r="C196" s="29"/>
      <c r="D196" s="29"/>
      <c r="E196" s="29"/>
      <c r="F196" s="29"/>
      <c r="G196" s="611"/>
      <c r="H196" s="29"/>
      <c r="I196" s="29"/>
      <c r="J196" s="29"/>
      <c r="N196" s="99"/>
      <c r="X196" s="615">
        <f ca="1">SUM(X193:X195)</f>
        <v>0</v>
      </c>
      <c r="Y196" s="616">
        <f ca="1">$X196</f>
        <v>0</v>
      </c>
    </row>
    <row r="197" spans="1:25" x14ac:dyDescent="0.25">
      <c r="A197" s="29"/>
      <c r="B197" s="29"/>
      <c r="C197" s="29"/>
      <c r="D197" s="29"/>
      <c r="E197" s="29"/>
      <c r="F197" s="29"/>
      <c r="G197" s="611"/>
      <c r="H197" s="29"/>
      <c r="I197" s="29"/>
      <c r="J197" s="29"/>
      <c r="N197" s="99"/>
      <c r="X197" s="615"/>
    </row>
    <row r="198" spans="1:25" x14ac:dyDescent="0.25">
      <c r="A198" s="56" t="s">
        <v>15</v>
      </c>
      <c r="B198" s="56" t="s">
        <v>47</v>
      </c>
      <c r="C198" s="56" t="s">
        <v>17</v>
      </c>
      <c r="D198" s="56" t="s">
        <v>39</v>
      </c>
      <c r="E198" s="57">
        <v>37257</v>
      </c>
      <c r="F198" s="57">
        <v>37287</v>
      </c>
      <c r="G198" s="611">
        <f>F198-E198+1</f>
        <v>31</v>
      </c>
      <c r="H198" s="98">
        <v>2000</v>
      </c>
      <c r="I198" s="98">
        <f>H198/1.055056</f>
        <v>1895.6339758268755</v>
      </c>
      <c r="J198" s="99">
        <v>0.22</v>
      </c>
      <c r="N198" s="99" t="s">
        <v>104</v>
      </c>
      <c r="O198" s="99" t="s">
        <v>104</v>
      </c>
      <c r="P198" s="612">
        <f>VLOOKUP($E198,MIDS!$A$2:$H$17,MIDS!$F$1)-VLOOKUP($E198,MIDS!$A$3:$K$17,MIDS!$D$1)</f>
        <v>0.25</v>
      </c>
      <c r="Q198" s="99" t="s">
        <v>104</v>
      </c>
      <c r="R198" s="99" t="s">
        <v>104</v>
      </c>
      <c r="S198" s="99" t="s">
        <v>104</v>
      </c>
      <c r="T198" s="612">
        <f>VLOOKUP($E198,MIDS!$A$2:$I$17,MIDS!$I$1)</f>
        <v>1.57315992650169</v>
      </c>
      <c r="U198" s="613">
        <f>VLOOKUP($E198,MIDS!$A$2:$K$17,MIDS!$J$1)+0.01</f>
        <v>3.2954232758230402E-2</v>
      </c>
      <c r="V198" s="614">
        <f ca="1">(1+$U198/2)^(-($W198-$A$3)/(365.25/2))</f>
        <v>0.99955265746841604</v>
      </c>
      <c r="W198" s="57">
        <v>37292</v>
      </c>
      <c r="X198" s="615">
        <f ca="1">($P198-$J198)*$G198*$H198*$V198</f>
        <v>1859.1679428912537</v>
      </c>
    </row>
    <row r="199" spans="1:25" x14ac:dyDescent="0.25">
      <c r="E199" s="57">
        <v>37288</v>
      </c>
      <c r="F199" s="57">
        <v>37315</v>
      </c>
      <c r="G199" s="611">
        <f>F199-E199+1</f>
        <v>28</v>
      </c>
      <c r="H199" s="98">
        <v>2000</v>
      </c>
      <c r="I199" s="98">
        <f>H199/1.055056</f>
        <v>1895.6339758268755</v>
      </c>
      <c r="J199" s="99">
        <v>0.22</v>
      </c>
      <c r="N199" s="99" t="s">
        <v>104</v>
      </c>
      <c r="O199" s="99" t="s">
        <v>104</v>
      </c>
      <c r="P199" s="612">
        <f>VLOOKUP($E199,MIDS!$A$2:$H$17,MIDS!$F$1)-VLOOKUP($E199,MIDS!$A$3:$K$17,MIDS!$D$1)</f>
        <v>0.14999999999999991</v>
      </c>
      <c r="Q199" s="99" t="s">
        <v>104</v>
      </c>
      <c r="R199" s="99" t="s">
        <v>104</v>
      </c>
      <c r="S199" s="99" t="s">
        <v>104</v>
      </c>
      <c r="T199" s="612">
        <f>VLOOKUP($E199,MIDS!$A$2:$I$17,MIDS!$I$1)</f>
        <v>1.5733139716873599</v>
      </c>
      <c r="U199" s="613">
        <f>VLOOKUP($E199,MIDS!$A$2:$K$17,MIDS!$J$1)+0.01</f>
        <v>3.2315322690867697E-2</v>
      </c>
      <c r="V199" s="614">
        <f ca="1">(1+$U199/2)^(-($W199-$A$3)/(365.25/2))</f>
        <v>0.99710786714873956</v>
      </c>
      <c r="W199" s="57">
        <v>37320</v>
      </c>
      <c r="X199" s="615">
        <f ca="1">($P199-$J199)*$G199*$H199*$V199</f>
        <v>-3908.6628392230646</v>
      </c>
    </row>
    <row r="200" spans="1:25" x14ac:dyDescent="0.25">
      <c r="E200" s="57">
        <v>37316</v>
      </c>
      <c r="F200" s="57">
        <v>37346</v>
      </c>
      <c r="G200" s="611">
        <f>F200-E200+1</f>
        <v>31</v>
      </c>
      <c r="H200" s="98">
        <v>2000</v>
      </c>
      <c r="I200" s="98">
        <f>H200/1.055056</f>
        <v>1895.6339758268755</v>
      </c>
      <c r="J200" s="99">
        <v>0.22</v>
      </c>
      <c r="N200" s="99" t="s">
        <v>104</v>
      </c>
      <c r="O200" s="99" t="s">
        <v>104</v>
      </c>
      <c r="P200" s="612">
        <f>VLOOKUP($E200,MIDS!$A$2:$H$17,MIDS!$F$1)-VLOOKUP($E200,MIDS!$A$3:$K$17,MIDS!$D$1)</f>
        <v>4.9999999999999822E-2</v>
      </c>
      <c r="Q200" s="99" t="s">
        <v>104</v>
      </c>
      <c r="R200" s="99" t="s">
        <v>104</v>
      </c>
      <c r="S200" s="99" t="s">
        <v>104</v>
      </c>
      <c r="T200" s="612">
        <f>VLOOKUP($E200,MIDS!$A$2:$I$17,MIDS!$I$1)</f>
        <v>1.5733198233053598</v>
      </c>
      <c r="U200" s="613">
        <f>VLOOKUP($E200,MIDS!$A$2:$K$17,MIDS!$J$1)+0.01</f>
        <v>3.1600630962241402E-2</v>
      </c>
      <c r="V200" s="614">
        <f ca="1">(1+$U200/2)^(-($W200-$A$3)/(365.25/2))</f>
        <v>0.99452121250029935</v>
      </c>
      <c r="W200" s="57">
        <v>37351</v>
      </c>
      <c r="X200" s="617">
        <f ca="1">($P200-$J200)*$G200*$H200*$V200</f>
        <v>-10482.253579753165</v>
      </c>
    </row>
    <row r="201" spans="1:25" x14ac:dyDescent="0.25">
      <c r="G201" s="611"/>
      <c r="H201" s="98"/>
      <c r="I201" s="98"/>
      <c r="J201" s="99"/>
      <c r="N201" s="99"/>
      <c r="O201" s="99"/>
      <c r="P201" s="612"/>
      <c r="Q201" s="99"/>
      <c r="R201" s="99"/>
      <c r="S201" s="99"/>
      <c r="T201" s="612"/>
      <c r="U201" s="613"/>
      <c r="V201" s="614"/>
      <c r="W201" s="57"/>
      <c r="X201" s="618">
        <f ca="1">SUM(X198:X200)</f>
        <v>-12531.748476084977</v>
      </c>
      <c r="Y201" s="616">
        <f ca="1">$X201</f>
        <v>-12531.748476084977</v>
      </c>
    </row>
    <row r="202" spans="1:25" x14ac:dyDescent="0.25">
      <c r="G202" s="611"/>
      <c r="H202" s="98"/>
      <c r="I202" s="98"/>
      <c r="J202" s="99"/>
      <c r="N202" s="99"/>
      <c r="X202" s="615"/>
    </row>
    <row r="203" spans="1:25" x14ac:dyDescent="0.25">
      <c r="A203" s="97" t="s">
        <v>15</v>
      </c>
      <c r="B203" s="97" t="s">
        <v>38</v>
      </c>
      <c r="C203" s="97" t="s">
        <v>17</v>
      </c>
      <c r="D203" s="97" t="s">
        <v>39</v>
      </c>
      <c r="E203" s="57">
        <v>37257</v>
      </c>
      <c r="F203" s="57">
        <v>37287</v>
      </c>
      <c r="G203" s="611">
        <f>F203-E203+1</f>
        <v>31</v>
      </c>
      <c r="H203" s="98">
        <v>10000</v>
      </c>
      <c r="I203" s="98">
        <f>H203/1.055056</f>
        <v>9478.169879134377</v>
      </c>
      <c r="J203" s="99">
        <v>0.22</v>
      </c>
      <c r="N203" s="99" t="s">
        <v>104</v>
      </c>
      <c r="O203" s="99" t="s">
        <v>104</v>
      </c>
      <c r="P203" s="612">
        <f>VLOOKUP($E203,MIDS!$A$2:$H$17,MIDS!$F$1)-VLOOKUP($E203,MIDS!$A$3:$K$17,MIDS!$D$1)</f>
        <v>0.25</v>
      </c>
      <c r="Q203" s="99" t="s">
        <v>104</v>
      </c>
      <c r="R203" s="99" t="s">
        <v>104</v>
      </c>
      <c r="S203" s="99" t="s">
        <v>104</v>
      </c>
      <c r="T203" s="612">
        <f>VLOOKUP($E203,MIDS!$A$2:$I$17,MIDS!$I$1)</f>
        <v>1.57315992650169</v>
      </c>
      <c r="U203" s="613">
        <f>VLOOKUP($E203,MIDS!$A$2:$K$17,MIDS!$J$1)+0.01</f>
        <v>3.2954232758230402E-2</v>
      </c>
      <c r="V203" s="614">
        <f ca="1">(1+$U203/2)^(-($W203-$A$3)/(365.25/2))</f>
        <v>0.99955265746841604</v>
      </c>
      <c r="W203" s="57">
        <v>37292</v>
      </c>
      <c r="X203" s="615">
        <f ca="1">($P203-$J203)*$G203*$H203*$V203</f>
        <v>9295.8397144562696</v>
      </c>
    </row>
    <row r="204" spans="1:25" x14ac:dyDescent="0.25">
      <c r="A204" s="97"/>
      <c r="B204" s="97"/>
      <c r="C204" s="97"/>
      <c r="D204" s="97"/>
      <c r="E204" s="57">
        <v>37288</v>
      </c>
      <c r="F204" s="57">
        <v>37315</v>
      </c>
      <c r="G204" s="611">
        <f>F204-E204+1</f>
        <v>28</v>
      </c>
      <c r="H204" s="98">
        <v>10000</v>
      </c>
      <c r="I204" s="98">
        <f>H204/1.055056</f>
        <v>9478.169879134377</v>
      </c>
      <c r="J204" s="99">
        <v>0.22</v>
      </c>
      <c r="N204" s="99" t="s">
        <v>104</v>
      </c>
      <c r="O204" s="99" t="s">
        <v>104</v>
      </c>
      <c r="P204" s="612">
        <f>VLOOKUP($E204,MIDS!$A$2:$H$17,MIDS!$F$1)-VLOOKUP($E204,MIDS!$A$3:$K$17,MIDS!$D$1)</f>
        <v>0.14999999999999991</v>
      </c>
      <c r="Q204" s="99" t="s">
        <v>104</v>
      </c>
      <c r="R204" s="99" t="s">
        <v>104</v>
      </c>
      <c r="S204" s="99" t="s">
        <v>104</v>
      </c>
      <c r="T204" s="612">
        <f>VLOOKUP($E204,MIDS!$A$2:$I$17,MIDS!$I$1)</f>
        <v>1.5733139716873599</v>
      </c>
      <c r="U204" s="613">
        <f>VLOOKUP($E204,MIDS!$A$2:$K$17,MIDS!$J$1)+0.01</f>
        <v>3.2315322690867697E-2</v>
      </c>
      <c r="V204" s="614">
        <f ca="1">(1+$U204/2)^(-($W204-$A$3)/(365.25/2))</f>
        <v>0.99710786714873956</v>
      </c>
      <c r="W204" s="57">
        <v>37320</v>
      </c>
      <c r="X204" s="615">
        <f ca="1">($P204-$J204)*$G204*$H204*$V204</f>
        <v>-19543.31419611532</v>
      </c>
    </row>
    <row r="205" spans="1:25" x14ac:dyDescent="0.25">
      <c r="A205" s="97"/>
      <c r="B205" s="97"/>
      <c r="C205" s="97"/>
      <c r="D205" s="97"/>
      <c r="E205" s="57">
        <v>37316</v>
      </c>
      <c r="F205" s="57">
        <v>37346</v>
      </c>
      <c r="G205" s="611">
        <f>F205-E205+1</f>
        <v>31</v>
      </c>
      <c r="H205" s="98">
        <v>10000</v>
      </c>
      <c r="I205" s="98">
        <f>H205/1.055056</f>
        <v>9478.169879134377</v>
      </c>
      <c r="J205" s="99">
        <v>0.22</v>
      </c>
      <c r="N205" s="99" t="s">
        <v>104</v>
      </c>
      <c r="O205" s="99" t="s">
        <v>104</v>
      </c>
      <c r="P205" s="612">
        <f>VLOOKUP($E205,MIDS!$A$2:$H$17,MIDS!$F$1)-VLOOKUP($E205,MIDS!$A$3:$K$17,MIDS!$D$1)</f>
        <v>4.9999999999999822E-2</v>
      </c>
      <c r="Q205" s="99" t="s">
        <v>104</v>
      </c>
      <c r="R205" s="99" t="s">
        <v>104</v>
      </c>
      <c r="S205" s="99" t="s">
        <v>104</v>
      </c>
      <c r="T205" s="612">
        <f>VLOOKUP($E205,MIDS!$A$2:$I$17,MIDS!$I$1)</f>
        <v>1.5733198233053598</v>
      </c>
      <c r="U205" s="613">
        <f>VLOOKUP($E205,MIDS!$A$2:$K$17,MIDS!$J$1)+0.01</f>
        <v>3.1600630962241402E-2</v>
      </c>
      <c r="V205" s="614">
        <f ca="1">(1+$U205/2)^(-($W205-$A$3)/(365.25/2))</f>
        <v>0.99452121250029935</v>
      </c>
      <c r="W205" s="57">
        <v>37351</v>
      </c>
      <c r="X205" s="617">
        <f ca="1">($P205-$J205)*$G205*$H205*$V205</f>
        <v>-52411.267898765836</v>
      </c>
    </row>
    <row r="206" spans="1:25" x14ac:dyDescent="0.25">
      <c r="A206" s="97"/>
      <c r="B206" s="97"/>
      <c r="C206" s="97"/>
      <c r="D206" s="97"/>
      <c r="G206" s="611"/>
      <c r="H206" s="98"/>
      <c r="I206" s="98"/>
      <c r="J206" s="99"/>
      <c r="N206" s="99"/>
      <c r="O206" s="99"/>
      <c r="P206" s="612"/>
      <c r="Q206" s="99"/>
      <c r="R206" s="99"/>
      <c r="S206" s="99"/>
      <c r="T206" s="612"/>
      <c r="U206" s="613"/>
      <c r="V206" s="614"/>
      <c r="W206" s="57"/>
      <c r="X206" s="618">
        <f ca="1">SUM(X203:X205)</f>
        <v>-62658.742380424883</v>
      </c>
      <c r="Y206" s="616">
        <f ca="1">$X206</f>
        <v>-62658.742380424883</v>
      </c>
    </row>
    <row r="207" spans="1:25" x14ac:dyDescent="0.25">
      <c r="A207" s="97"/>
      <c r="B207" s="97"/>
      <c r="C207" s="97"/>
      <c r="D207" s="97"/>
      <c r="G207" s="611"/>
      <c r="H207" s="98"/>
      <c r="I207" s="98"/>
      <c r="J207" s="99"/>
      <c r="N207" s="99"/>
      <c r="X207" s="615"/>
    </row>
    <row r="208" spans="1:25" x14ac:dyDescent="0.25">
      <c r="A208" s="97" t="s">
        <v>15</v>
      </c>
      <c r="B208" s="97" t="s">
        <v>41</v>
      </c>
      <c r="C208" s="97" t="s">
        <v>17</v>
      </c>
      <c r="D208" s="97" t="s">
        <v>39</v>
      </c>
      <c r="E208" s="57">
        <v>37347</v>
      </c>
      <c r="F208" s="57">
        <v>37376</v>
      </c>
      <c r="G208" s="611">
        <f t="shared" ref="G208:G214" si="44">F208-E208+1</f>
        <v>30</v>
      </c>
      <c r="H208" s="98">
        <v>5000</v>
      </c>
      <c r="I208" s="98">
        <f t="shared" ref="I208:I214" si="45">H208/1.055056</f>
        <v>4739.0849395671885</v>
      </c>
      <c r="J208" s="99">
        <v>0.12</v>
      </c>
      <c r="N208" s="99" t="s">
        <v>104</v>
      </c>
      <c r="O208" s="99" t="s">
        <v>104</v>
      </c>
      <c r="P208" s="612">
        <f>VLOOKUP($E208,MIDS!$A$2:$H$17,MIDS!$F$1)-VLOOKUP($E208,MIDS!$A$3:$K$17,MIDS!$D$1)</f>
        <v>6.0000000000000053E-2</v>
      </c>
      <c r="Q208" s="99" t="s">
        <v>104</v>
      </c>
      <c r="R208" s="99" t="s">
        <v>104</v>
      </c>
      <c r="S208" s="99" t="s">
        <v>104</v>
      </c>
      <c r="T208" s="612">
        <f>VLOOKUP($E208,MIDS!$A$2:$I$17,MIDS!$I$1)</f>
        <v>1.5737483872699398</v>
      </c>
      <c r="U208" s="613">
        <f>VLOOKUP($E208,MIDS!$A$2:$K$17,MIDS!$J$1)+0.01</f>
        <v>3.1472284857817501E-2</v>
      </c>
      <c r="V208" s="614">
        <f t="shared" ref="V208:V214" ca="1" si="46">(1+$U208/2)^(-($W208-$A$3)/(365.25/2))</f>
        <v>0.99199563127351786</v>
      </c>
      <c r="W208" s="57">
        <v>37381</v>
      </c>
      <c r="X208" s="615">
        <f t="shared" ref="X208:X214" ca="1" si="47">($P208-$J208)*$G208*$H208*$V208</f>
        <v>-8927.9606814616509</v>
      </c>
    </row>
    <row r="209" spans="1:25" x14ac:dyDescent="0.25">
      <c r="A209" s="97"/>
      <c r="B209" s="97"/>
      <c r="C209" s="97"/>
      <c r="D209" s="97"/>
      <c r="E209" s="57">
        <v>37377</v>
      </c>
      <c r="F209" s="57">
        <v>37407</v>
      </c>
      <c r="G209" s="611">
        <f t="shared" si="44"/>
        <v>31</v>
      </c>
      <c r="H209" s="98">
        <v>5000</v>
      </c>
      <c r="I209" s="98">
        <f t="shared" si="45"/>
        <v>4739.0849395671885</v>
      </c>
      <c r="J209" s="99">
        <v>0.12</v>
      </c>
      <c r="N209" s="99" t="s">
        <v>104</v>
      </c>
      <c r="O209" s="99" t="s">
        <v>104</v>
      </c>
      <c r="P209" s="612">
        <f>VLOOKUP($E209,MIDS!$A$2:$H$17,MIDS!$F$1)-VLOOKUP($E209,MIDS!$A$3:$K$17,MIDS!$D$1)</f>
        <v>6.0000000000000053E-2</v>
      </c>
      <c r="Q209" s="99" t="s">
        <v>104</v>
      </c>
      <c r="R209" s="99" t="s">
        <v>104</v>
      </c>
      <c r="S209" s="99" t="s">
        <v>104</v>
      </c>
      <c r="T209" s="612">
        <f>VLOOKUP($E209,MIDS!$A$2:$I$17,MIDS!$I$1)</f>
        <v>1.57374485020966</v>
      </c>
      <c r="U209" s="613">
        <f>VLOOKUP($E209,MIDS!$A$2:$K$17,MIDS!$J$1)+0.01</f>
        <v>3.1305619821069497E-2</v>
      </c>
      <c r="V209" s="614">
        <f t="shared" ca="1" si="46"/>
        <v>0.98942552795222316</v>
      </c>
      <c r="W209" s="57">
        <v>37412</v>
      </c>
      <c r="X209" s="615">
        <f t="shared" ca="1" si="47"/>
        <v>-9201.6574099556656</v>
      </c>
    </row>
    <row r="210" spans="1:25" x14ac:dyDescent="0.25">
      <c r="A210" s="97"/>
      <c r="B210" s="97"/>
      <c r="C210" s="97"/>
      <c r="D210" s="97"/>
      <c r="E210" s="57">
        <v>37408</v>
      </c>
      <c r="F210" s="57">
        <v>37437</v>
      </c>
      <c r="G210" s="611">
        <f t="shared" si="44"/>
        <v>30</v>
      </c>
      <c r="H210" s="98">
        <v>5000</v>
      </c>
      <c r="I210" s="98">
        <f t="shared" si="45"/>
        <v>4739.0849395671885</v>
      </c>
      <c r="J210" s="99">
        <v>0.12</v>
      </c>
      <c r="N210" s="99" t="s">
        <v>104</v>
      </c>
      <c r="O210" s="99" t="s">
        <v>104</v>
      </c>
      <c r="P210" s="612">
        <f>VLOOKUP($E210,MIDS!$A$2:$H$17,MIDS!$F$1)-VLOOKUP($E210,MIDS!$A$3:$K$17,MIDS!$D$1)</f>
        <v>6.0000000000000053E-2</v>
      </c>
      <c r="Q210" s="99" t="s">
        <v>104</v>
      </c>
      <c r="R210" s="99" t="s">
        <v>104</v>
      </c>
      <c r="S210" s="99" t="s">
        <v>104</v>
      </c>
      <c r="T210" s="612">
        <f>VLOOKUP($E210,MIDS!$A$2:$I$17,MIDS!$I$1)</f>
        <v>1.57366339164029</v>
      </c>
      <c r="U210" s="613">
        <f>VLOOKUP($E210,MIDS!$A$2:$K$17,MIDS!$J$1)+0.01</f>
        <v>3.1133399292978502E-2</v>
      </c>
      <c r="V210" s="614">
        <f t="shared" ca="1" si="46"/>
        <v>0.98697535973844219</v>
      </c>
      <c r="W210" s="57">
        <v>37442</v>
      </c>
      <c r="X210" s="615">
        <f t="shared" ca="1" si="47"/>
        <v>-8882.7782376459709</v>
      </c>
    </row>
    <row r="211" spans="1:25" x14ac:dyDescent="0.25">
      <c r="A211" s="97"/>
      <c r="B211" s="97"/>
      <c r="C211" s="97"/>
      <c r="D211" s="97"/>
      <c r="E211" s="57">
        <v>37438</v>
      </c>
      <c r="F211" s="57">
        <v>37468</v>
      </c>
      <c r="G211" s="611">
        <f t="shared" si="44"/>
        <v>31</v>
      </c>
      <c r="H211" s="98">
        <v>5000</v>
      </c>
      <c r="I211" s="98">
        <f t="shared" si="45"/>
        <v>4739.0849395671885</v>
      </c>
      <c r="J211" s="99">
        <v>0.12</v>
      </c>
      <c r="N211" s="99" t="s">
        <v>104</v>
      </c>
      <c r="O211" s="99" t="s">
        <v>104</v>
      </c>
      <c r="P211" s="612">
        <f>VLOOKUP($E211,MIDS!$A$2:$H$17,MIDS!$F$1)-VLOOKUP($E211,MIDS!$A$3:$K$17,MIDS!$D$1)</f>
        <v>6.0000000000000053E-2</v>
      </c>
      <c r="Q211" s="99" t="s">
        <v>104</v>
      </c>
      <c r="R211" s="99" t="s">
        <v>104</v>
      </c>
      <c r="S211" s="99" t="s">
        <v>104</v>
      </c>
      <c r="T211" s="612">
        <f>VLOOKUP($E211,MIDS!$A$2:$I$17,MIDS!$I$1)</f>
        <v>1.57357722200993</v>
      </c>
      <c r="U211" s="613">
        <f>VLOOKUP($E211,MIDS!$A$2:$K$17,MIDS!$J$1)+0.01</f>
        <v>3.1195768243956999E-2</v>
      </c>
      <c r="V211" s="614">
        <f t="shared" ca="1" si="46"/>
        <v>0.9843600749242325</v>
      </c>
      <c r="W211" s="57">
        <v>37473</v>
      </c>
      <c r="X211" s="615">
        <f t="shared" ca="1" si="47"/>
        <v>-9154.548696795353</v>
      </c>
    </row>
    <row r="212" spans="1:25" x14ac:dyDescent="0.25">
      <c r="A212" s="97"/>
      <c r="B212" s="97"/>
      <c r="C212" s="97"/>
      <c r="D212" s="97"/>
      <c r="E212" s="57">
        <v>37469</v>
      </c>
      <c r="F212" s="57">
        <v>37499</v>
      </c>
      <c r="G212" s="611">
        <f t="shared" si="44"/>
        <v>31</v>
      </c>
      <c r="H212" s="98">
        <v>5000</v>
      </c>
      <c r="I212" s="98">
        <f t="shared" si="45"/>
        <v>4739.0849395671885</v>
      </c>
      <c r="J212" s="99">
        <v>0.12</v>
      </c>
      <c r="N212" s="99" t="s">
        <v>104</v>
      </c>
      <c r="O212" s="99" t="s">
        <v>104</v>
      </c>
      <c r="P212" s="612">
        <f>VLOOKUP($E212,MIDS!$A$2:$H$17,MIDS!$F$1)-VLOOKUP($E212,MIDS!$A$3:$K$17,MIDS!$D$1)</f>
        <v>6.0000000000000053E-2</v>
      </c>
      <c r="Q212" s="99" t="s">
        <v>104</v>
      </c>
      <c r="R212" s="99" t="s">
        <v>104</v>
      </c>
      <c r="S212" s="99" t="s">
        <v>104</v>
      </c>
      <c r="T212" s="612">
        <f>VLOOKUP($E212,MIDS!$A$2:$I$17,MIDS!$I$1)</f>
        <v>1.5734639957274099</v>
      </c>
      <c r="U212" s="613">
        <f>VLOOKUP($E212,MIDS!$A$2:$K$17,MIDS!$J$1)+0.01</f>
        <v>3.1540580621679998E-2</v>
      </c>
      <c r="V212" s="614">
        <f t="shared" ca="1" si="46"/>
        <v>0.98157930711247632</v>
      </c>
      <c r="W212" s="57">
        <v>37504</v>
      </c>
      <c r="X212" s="615">
        <f t="shared" ca="1" si="47"/>
        <v>-9128.6875561460201</v>
      </c>
    </row>
    <row r="213" spans="1:25" x14ac:dyDescent="0.25">
      <c r="A213" s="97"/>
      <c r="B213" s="97"/>
      <c r="C213" s="97"/>
      <c r="D213" s="97"/>
      <c r="E213" s="57">
        <v>37500</v>
      </c>
      <c r="F213" s="57">
        <v>37529</v>
      </c>
      <c r="G213" s="611">
        <f t="shared" si="44"/>
        <v>30</v>
      </c>
      <c r="H213" s="98">
        <v>5000</v>
      </c>
      <c r="I213" s="98">
        <f t="shared" si="45"/>
        <v>4739.0849395671885</v>
      </c>
      <c r="J213" s="99">
        <v>0.12</v>
      </c>
      <c r="N213" s="99" t="s">
        <v>104</v>
      </c>
      <c r="O213" s="99" t="s">
        <v>104</v>
      </c>
      <c r="P213" s="612">
        <f>VLOOKUP($E213,MIDS!$A$2:$H$17,MIDS!$F$1)-VLOOKUP($E213,MIDS!$A$3:$K$17,MIDS!$D$1)</f>
        <v>6.0000000000000053E-2</v>
      </c>
      <c r="Q213" s="99" t="s">
        <v>104</v>
      </c>
      <c r="R213" s="99" t="s">
        <v>104</v>
      </c>
      <c r="S213" s="99" t="s">
        <v>104</v>
      </c>
      <c r="T213" s="612">
        <f>VLOOKUP($E213,MIDS!$A$2:$I$17,MIDS!$I$1)</f>
        <v>1.57330076012112</v>
      </c>
      <c r="U213" s="613">
        <f>VLOOKUP($E213,MIDS!$A$2:$K$17,MIDS!$J$1)+0.01</f>
        <v>3.1885393039658802E-2</v>
      </c>
      <c r="V213" s="614">
        <f t="shared" ca="1" si="46"/>
        <v>0.9788348012010003</v>
      </c>
      <c r="W213" s="57">
        <v>37534</v>
      </c>
      <c r="X213" s="615">
        <f t="shared" ca="1" si="47"/>
        <v>-8809.5132108089947</v>
      </c>
    </row>
    <row r="214" spans="1:25" x14ac:dyDescent="0.25">
      <c r="A214" s="97"/>
      <c r="B214" s="97"/>
      <c r="C214" s="97"/>
      <c r="D214" s="97"/>
      <c r="E214" s="57">
        <v>37530</v>
      </c>
      <c r="F214" s="57">
        <v>37560</v>
      </c>
      <c r="G214" s="611">
        <f t="shared" si="44"/>
        <v>31</v>
      </c>
      <c r="H214" s="98">
        <v>5000</v>
      </c>
      <c r="I214" s="98">
        <f t="shared" si="45"/>
        <v>4739.0849395671885</v>
      </c>
      <c r="J214" s="99">
        <v>0.12</v>
      </c>
      <c r="N214" s="99" t="s">
        <v>104</v>
      </c>
      <c r="O214" s="99" t="s">
        <v>104</v>
      </c>
      <c r="P214" s="612">
        <f>VLOOKUP($E214,MIDS!$A$2:$H$17,MIDS!$F$1)-VLOOKUP($E214,MIDS!$A$3:$K$17,MIDS!$D$1)</f>
        <v>6.0000000000000053E-2</v>
      </c>
      <c r="Q214" s="99" t="s">
        <v>104</v>
      </c>
      <c r="R214" s="99" t="s">
        <v>104</v>
      </c>
      <c r="S214" s="99" t="s">
        <v>104</v>
      </c>
      <c r="T214" s="612">
        <f>VLOOKUP($E214,MIDS!$A$2:$I$17,MIDS!$I$1)</f>
        <v>1.57317351886334</v>
      </c>
      <c r="U214" s="613">
        <f>VLOOKUP($E214,MIDS!$A$2:$K$17,MIDS!$J$1)+0.01</f>
        <v>3.2363130588230399E-2</v>
      </c>
      <c r="V214" s="614">
        <f t="shared" ca="1" si="46"/>
        <v>0.97586098413794486</v>
      </c>
      <c r="W214" s="57">
        <v>37565</v>
      </c>
      <c r="X214" s="617">
        <f t="shared" ca="1" si="47"/>
        <v>-9075.5071524828782</v>
      </c>
    </row>
    <row r="215" spans="1:25" x14ac:dyDescent="0.25">
      <c r="A215" s="97"/>
      <c r="B215" s="97"/>
      <c r="C215" s="97"/>
      <c r="D215" s="97"/>
      <c r="G215" s="611"/>
      <c r="H215" s="98"/>
      <c r="I215" s="98"/>
      <c r="J215" s="99"/>
      <c r="N215" s="99"/>
      <c r="O215" s="99"/>
      <c r="P215" s="612"/>
      <c r="Q215" s="99"/>
      <c r="R215" s="99"/>
      <c r="S215" s="99"/>
      <c r="T215" s="612"/>
      <c r="U215" s="613"/>
      <c r="V215" s="614"/>
      <c r="W215" s="57"/>
      <c r="X215" s="618">
        <f ca="1">SUM(X208:X214)</f>
        <v>-63180.652945296533</v>
      </c>
      <c r="Y215" s="616">
        <f ca="1">$X215</f>
        <v>-63180.652945296533</v>
      </c>
    </row>
    <row r="216" spans="1:25" x14ac:dyDescent="0.25">
      <c r="A216" s="97"/>
      <c r="B216" s="97"/>
      <c r="C216" s="97"/>
      <c r="D216" s="97"/>
      <c r="G216" s="611"/>
      <c r="H216" s="98"/>
      <c r="I216" s="98"/>
      <c r="J216" s="99"/>
      <c r="N216" s="99"/>
      <c r="X216" s="615"/>
    </row>
    <row r="217" spans="1:25" x14ac:dyDescent="0.25">
      <c r="A217" s="56" t="s">
        <v>15</v>
      </c>
      <c r="B217" s="56" t="s">
        <v>43</v>
      </c>
      <c r="C217" s="56" t="s">
        <v>17</v>
      </c>
      <c r="D217" s="56" t="s">
        <v>39</v>
      </c>
      <c r="E217" s="57">
        <v>37347</v>
      </c>
      <c r="F217" s="57">
        <v>37376</v>
      </c>
      <c r="G217" s="611">
        <f t="shared" ref="G217:G223" si="48">F217-E217+1</f>
        <v>30</v>
      </c>
      <c r="H217" s="98">
        <v>5000</v>
      </c>
      <c r="I217" s="98">
        <f t="shared" ref="I217:I223" si="49">H217/1.055056</f>
        <v>4739.0849395671885</v>
      </c>
      <c r="J217" s="99">
        <v>0.11</v>
      </c>
      <c r="N217" s="99" t="s">
        <v>104</v>
      </c>
      <c r="O217" s="99" t="s">
        <v>104</v>
      </c>
      <c r="P217" s="612">
        <f>VLOOKUP($E217,MIDS!$A$2:$H$17,MIDS!$F$1)-VLOOKUP($E217,MIDS!$A$3:$K$17,MIDS!$D$1)</f>
        <v>6.0000000000000053E-2</v>
      </c>
      <c r="Q217" s="99" t="s">
        <v>104</v>
      </c>
      <c r="R217" s="99" t="s">
        <v>104</v>
      </c>
      <c r="S217" s="99" t="s">
        <v>104</v>
      </c>
      <c r="T217" s="612">
        <f>VLOOKUP($E217,MIDS!$A$2:$I$17,MIDS!$I$1)</f>
        <v>1.5737483872699398</v>
      </c>
      <c r="U217" s="613">
        <f>VLOOKUP($E217,MIDS!$A$2:$K$17,MIDS!$J$1)+0.01</f>
        <v>3.1472284857817501E-2</v>
      </c>
      <c r="V217" s="614">
        <f t="shared" ref="V217:V223" ca="1" si="50">(1+$U217/2)^(-($W217-$A$3)/(365.25/2))</f>
        <v>0.99199563127351786</v>
      </c>
      <c r="W217" s="57">
        <v>37381</v>
      </c>
      <c r="X217" s="615">
        <f t="shared" ref="X217:X223" ca="1" si="51">($P217-$J217)*$G217*$H217*$V217</f>
        <v>-7439.9672345513754</v>
      </c>
    </row>
    <row r="218" spans="1:25" x14ac:dyDescent="0.25">
      <c r="E218" s="57">
        <v>37377</v>
      </c>
      <c r="F218" s="57">
        <v>37407</v>
      </c>
      <c r="G218" s="611">
        <f t="shared" si="48"/>
        <v>31</v>
      </c>
      <c r="H218" s="98">
        <v>5000</v>
      </c>
      <c r="I218" s="98">
        <f t="shared" si="49"/>
        <v>4739.0849395671885</v>
      </c>
      <c r="J218" s="99">
        <v>0.11</v>
      </c>
      <c r="N218" s="99" t="s">
        <v>104</v>
      </c>
      <c r="O218" s="99" t="s">
        <v>104</v>
      </c>
      <c r="P218" s="612">
        <f>VLOOKUP($E218,MIDS!$A$2:$H$17,MIDS!$F$1)-VLOOKUP($E218,MIDS!$A$3:$K$17,MIDS!$D$1)</f>
        <v>6.0000000000000053E-2</v>
      </c>
      <c r="Q218" s="99" t="s">
        <v>104</v>
      </c>
      <c r="R218" s="99" t="s">
        <v>104</v>
      </c>
      <c r="S218" s="99" t="s">
        <v>104</v>
      </c>
      <c r="T218" s="612">
        <f>VLOOKUP($E218,MIDS!$A$2:$I$17,MIDS!$I$1)</f>
        <v>1.57374485020966</v>
      </c>
      <c r="U218" s="613">
        <f>VLOOKUP($E218,MIDS!$A$2:$K$17,MIDS!$J$1)+0.01</f>
        <v>3.1305619821069497E-2</v>
      </c>
      <c r="V218" s="614">
        <f t="shared" ca="1" si="50"/>
        <v>0.98942552795222316</v>
      </c>
      <c r="W218" s="57">
        <v>37412</v>
      </c>
      <c r="X218" s="615">
        <f t="shared" ca="1" si="51"/>
        <v>-7668.0478416297201</v>
      </c>
    </row>
    <row r="219" spans="1:25" x14ac:dyDescent="0.25">
      <c r="E219" s="57">
        <v>37408</v>
      </c>
      <c r="F219" s="57">
        <v>37437</v>
      </c>
      <c r="G219" s="611">
        <f t="shared" si="48"/>
        <v>30</v>
      </c>
      <c r="H219" s="98">
        <v>5000</v>
      </c>
      <c r="I219" s="98">
        <f t="shared" si="49"/>
        <v>4739.0849395671885</v>
      </c>
      <c r="J219" s="99">
        <v>0.11</v>
      </c>
      <c r="N219" s="99" t="s">
        <v>104</v>
      </c>
      <c r="O219" s="99" t="s">
        <v>104</v>
      </c>
      <c r="P219" s="612">
        <f>VLOOKUP($E219,MIDS!$A$2:$H$17,MIDS!$F$1)-VLOOKUP($E219,MIDS!$A$3:$K$17,MIDS!$D$1)</f>
        <v>6.0000000000000053E-2</v>
      </c>
      <c r="Q219" s="99" t="s">
        <v>104</v>
      </c>
      <c r="R219" s="99" t="s">
        <v>104</v>
      </c>
      <c r="S219" s="99" t="s">
        <v>104</v>
      </c>
      <c r="T219" s="612">
        <f>VLOOKUP($E219,MIDS!$A$2:$I$17,MIDS!$I$1)</f>
        <v>1.57366339164029</v>
      </c>
      <c r="U219" s="613">
        <f>VLOOKUP($E219,MIDS!$A$2:$K$17,MIDS!$J$1)+0.01</f>
        <v>3.1133399292978502E-2</v>
      </c>
      <c r="V219" s="614">
        <f t="shared" ca="1" si="50"/>
        <v>0.98697535973844219</v>
      </c>
      <c r="W219" s="57">
        <v>37442</v>
      </c>
      <c r="X219" s="615">
        <f t="shared" ca="1" si="51"/>
        <v>-7402.3151980383082</v>
      </c>
    </row>
    <row r="220" spans="1:25" x14ac:dyDescent="0.25">
      <c r="E220" s="57">
        <v>37438</v>
      </c>
      <c r="F220" s="57">
        <v>37468</v>
      </c>
      <c r="G220" s="611">
        <f t="shared" si="48"/>
        <v>31</v>
      </c>
      <c r="H220" s="98">
        <v>5000</v>
      </c>
      <c r="I220" s="98">
        <f t="shared" si="49"/>
        <v>4739.0849395671885</v>
      </c>
      <c r="J220" s="99">
        <v>0.11</v>
      </c>
      <c r="N220" s="99" t="s">
        <v>104</v>
      </c>
      <c r="O220" s="99" t="s">
        <v>104</v>
      </c>
      <c r="P220" s="612">
        <f>VLOOKUP($E220,MIDS!$A$2:$H$17,MIDS!$F$1)-VLOOKUP($E220,MIDS!$A$3:$K$17,MIDS!$D$1)</f>
        <v>6.0000000000000053E-2</v>
      </c>
      <c r="Q220" s="99" t="s">
        <v>104</v>
      </c>
      <c r="R220" s="99" t="s">
        <v>104</v>
      </c>
      <c r="S220" s="99" t="s">
        <v>104</v>
      </c>
      <c r="T220" s="612">
        <f>VLOOKUP($E220,MIDS!$A$2:$I$17,MIDS!$I$1)</f>
        <v>1.57357722200993</v>
      </c>
      <c r="U220" s="613">
        <f>VLOOKUP($E220,MIDS!$A$2:$K$17,MIDS!$J$1)+0.01</f>
        <v>3.1195768243956999E-2</v>
      </c>
      <c r="V220" s="614">
        <f t="shared" ca="1" si="50"/>
        <v>0.9843600749242325</v>
      </c>
      <c r="W220" s="57">
        <v>37473</v>
      </c>
      <c r="X220" s="615">
        <f t="shared" ca="1" si="51"/>
        <v>-7628.7905806627932</v>
      </c>
    </row>
    <row r="221" spans="1:25" x14ac:dyDescent="0.25">
      <c r="E221" s="57">
        <v>37469</v>
      </c>
      <c r="F221" s="57">
        <v>37499</v>
      </c>
      <c r="G221" s="611">
        <f t="shared" si="48"/>
        <v>31</v>
      </c>
      <c r="H221" s="98">
        <v>5000</v>
      </c>
      <c r="I221" s="98">
        <f t="shared" si="49"/>
        <v>4739.0849395671885</v>
      </c>
      <c r="J221" s="99">
        <v>0.11</v>
      </c>
      <c r="N221" s="99" t="s">
        <v>104</v>
      </c>
      <c r="O221" s="99" t="s">
        <v>104</v>
      </c>
      <c r="P221" s="612">
        <f>VLOOKUP($E221,MIDS!$A$2:$H$17,MIDS!$F$1)-VLOOKUP($E221,MIDS!$A$3:$K$17,MIDS!$D$1)</f>
        <v>6.0000000000000053E-2</v>
      </c>
      <c r="Q221" s="99" t="s">
        <v>104</v>
      </c>
      <c r="R221" s="99" t="s">
        <v>104</v>
      </c>
      <c r="S221" s="99" t="s">
        <v>104</v>
      </c>
      <c r="T221" s="612">
        <f>VLOOKUP($E221,MIDS!$A$2:$I$17,MIDS!$I$1)</f>
        <v>1.5734639957274099</v>
      </c>
      <c r="U221" s="613">
        <f>VLOOKUP($E221,MIDS!$A$2:$K$17,MIDS!$J$1)+0.01</f>
        <v>3.1540580621679998E-2</v>
      </c>
      <c r="V221" s="614">
        <f t="shared" ca="1" si="50"/>
        <v>0.98157930711247632</v>
      </c>
      <c r="W221" s="57">
        <v>37504</v>
      </c>
      <c r="X221" s="615">
        <f t="shared" ca="1" si="51"/>
        <v>-7607.2396301216822</v>
      </c>
    </row>
    <row r="222" spans="1:25" x14ac:dyDescent="0.25">
      <c r="E222" s="57">
        <v>37500</v>
      </c>
      <c r="F222" s="57">
        <v>37529</v>
      </c>
      <c r="G222" s="611">
        <f t="shared" si="48"/>
        <v>30</v>
      </c>
      <c r="H222" s="98">
        <v>5000</v>
      </c>
      <c r="I222" s="98">
        <f t="shared" si="49"/>
        <v>4739.0849395671885</v>
      </c>
      <c r="J222" s="99">
        <v>0.11</v>
      </c>
      <c r="N222" s="99" t="s">
        <v>104</v>
      </c>
      <c r="O222" s="99" t="s">
        <v>104</v>
      </c>
      <c r="P222" s="612">
        <f>VLOOKUP($E222,MIDS!$A$2:$H$17,MIDS!$F$1)-VLOOKUP($E222,MIDS!$A$3:$K$17,MIDS!$D$1)</f>
        <v>6.0000000000000053E-2</v>
      </c>
      <c r="Q222" s="99" t="s">
        <v>104</v>
      </c>
      <c r="R222" s="99" t="s">
        <v>104</v>
      </c>
      <c r="S222" s="99" t="s">
        <v>104</v>
      </c>
      <c r="T222" s="612">
        <f>VLOOKUP($E222,MIDS!$A$2:$I$17,MIDS!$I$1)</f>
        <v>1.57330076012112</v>
      </c>
      <c r="U222" s="613">
        <f>VLOOKUP($E222,MIDS!$A$2:$K$17,MIDS!$J$1)+0.01</f>
        <v>3.1885393039658802E-2</v>
      </c>
      <c r="V222" s="614">
        <f t="shared" ca="1" si="50"/>
        <v>0.9788348012010003</v>
      </c>
      <c r="W222" s="57">
        <v>37534</v>
      </c>
      <c r="X222" s="615">
        <f t="shared" ca="1" si="51"/>
        <v>-7341.2610090074941</v>
      </c>
    </row>
    <row r="223" spans="1:25" x14ac:dyDescent="0.25">
      <c r="E223" s="57">
        <v>37530</v>
      </c>
      <c r="F223" s="57">
        <v>37560</v>
      </c>
      <c r="G223" s="611">
        <f t="shared" si="48"/>
        <v>31</v>
      </c>
      <c r="H223" s="98">
        <v>5000</v>
      </c>
      <c r="I223" s="98">
        <f t="shared" si="49"/>
        <v>4739.0849395671885</v>
      </c>
      <c r="J223" s="99">
        <v>0.11</v>
      </c>
      <c r="N223" s="99" t="s">
        <v>104</v>
      </c>
      <c r="O223" s="99" t="s">
        <v>104</v>
      </c>
      <c r="P223" s="612">
        <f>VLOOKUP($E223,MIDS!$A$2:$H$17,MIDS!$F$1)-VLOOKUP($E223,MIDS!$A$3:$K$17,MIDS!$D$1)</f>
        <v>6.0000000000000053E-2</v>
      </c>
      <c r="Q223" s="99" t="s">
        <v>104</v>
      </c>
      <c r="R223" s="99" t="s">
        <v>104</v>
      </c>
      <c r="S223" s="99" t="s">
        <v>104</v>
      </c>
      <c r="T223" s="612">
        <f>VLOOKUP($E223,MIDS!$A$2:$I$17,MIDS!$I$1)</f>
        <v>1.57317351886334</v>
      </c>
      <c r="U223" s="613">
        <f>VLOOKUP($E223,MIDS!$A$2:$K$17,MIDS!$J$1)+0.01</f>
        <v>3.2363130588230399E-2</v>
      </c>
      <c r="V223" s="614">
        <f t="shared" ca="1" si="50"/>
        <v>0.97586098413794486</v>
      </c>
      <c r="W223" s="57">
        <v>37565</v>
      </c>
      <c r="X223" s="617">
        <f t="shared" ca="1" si="51"/>
        <v>-7562.9226270690642</v>
      </c>
    </row>
    <row r="224" spans="1:25" x14ac:dyDescent="0.25">
      <c r="G224" s="611"/>
      <c r="H224" s="98"/>
      <c r="I224" s="98"/>
      <c r="J224" s="99"/>
      <c r="N224" s="99"/>
      <c r="X224" s="616">
        <f ca="1">SUM(X217:X223)</f>
        <v>-52650.544121080435</v>
      </c>
      <c r="Y224" s="616">
        <f ca="1">$X224</f>
        <v>-52650.544121080435</v>
      </c>
    </row>
    <row r="225" spans="1:25" x14ac:dyDescent="0.25">
      <c r="G225" s="611"/>
      <c r="H225" s="98"/>
      <c r="I225" s="98"/>
      <c r="J225" s="99"/>
      <c r="N225" s="99"/>
      <c r="X225" s="615"/>
    </row>
    <row r="226" spans="1:25" ht="13.8" thickBot="1" x14ac:dyDescent="0.3">
      <c r="A226" s="29"/>
      <c r="B226" s="29"/>
      <c r="C226" s="29"/>
      <c r="D226" s="29"/>
      <c r="E226" s="29"/>
      <c r="F226" s="29"/>
      <c r="G226" s="611"/>
      <c r="H226" s="29"/>
      <c r="I226" s="29"/>
      <c r="J226" s="29"/>
      <c r="N226" s="99"/>
      <c r="X226" s="615"/>
      <c r="Y226" s="619">
        <f ca="1">SUM(Y20:Y224)</f>
        <v>24586015.052790351</v>
      </c>
    </row>
    <row r="227" spans="1:25" ht="13.8" thickTop="1" x14ac:dyDescent="0.25">
      <c r="A227" s="29"/>
      <c r="B227" s="29"/>
      <c r="C227" s="29"/>
      <c r="D227" s="29"/>
      <c r="E227" s="29"/>
      <c r="F227" s="29"/>
      <c r="G227" s="611"/>
      <c r="H227" s="29"/>
      <c r="I227" s="29"/>
      <c r="J227" s="29"/>
      <c r="N227" s="99"/>
      <c r="X227" s="615"/>
    </row>
    <row r="228" spans="1:25" x14ac:dyDescent="0.25">
      <c r="A228" s="29"/>
      <c r="B228" s="29"/>
      <c r="C228" s="29"/>
      <c r="D228" s="29"/>
      <c r="E228" s="29"/>
      <c r="F228" s="29"/>
      <c r="G228" s="611"/>
      <c r="H228" s="29"/>
      <c r="I228" s="29"/>
      <c r="J228" s="29"/>
      <c r="N228" s="99"/>
      <c r="X228" s="615"/>
    </row>
    <row r="229" spans="1:25" x14ac:dyDescent="0.25">
      <c r="G229" s="611"/>
      <c r="N229" s="99"/>
      <c r="X229" s="615"/>
    </row>
    <row r="230" spans="1:25" x14ac:dyDescent="0.25">
      <c r="G230" s="611"/>
      <c r="N230" s="99"/>
      <c r="X230" s="615"/>
    </row>
    <row r="231" spans="1:25" x14ac:dyDescent="0.25">
      <c r="G231" s="611"/>
      <c r="N231" s="99"/>
      <c r="X231" s="615"/>
    </row>
    <row r="232" spans="1:25" x14ac:dyDescent="0.25">
      <c r="G232" s="611"/>
      <c r="N232" s="99"/>
      <c r="X232" s="615"/>
    </row>
    <row r="233" spans="1:25" x14ac:dyDescent="0.25">
      <c r="G233" s="611"/>
      <c r="N233" s="99"/>
      <c r="X233" s="615"/>
    </row>
    <row r="234" spans="1:25" x14ac:dyDescent="0.25">
      <c r="G234" s="611"/>
      <c r="N234" s="99"/>
      <c r="X234" s="615"/>
    </row>
    <row r="235" spans="1:25" x14ac:dyDescent="0.25">
      <c r="G235" s="611"/>
      <c r="N235" s="99"/>
      <c r="X235" s="615"/>
    </row>
    <row r="236" spans="1:25" x14ac:dyDescent="0.25">
      <c r="G236" s="611"/>
      <c r="N236" s="99"/>
      <c r="X236" s="615"/>
    </row>
    <row r="237" spans="1:25" x14ac:dyDescent="0.25">
      <c r="G237" s="611"/>
      <c r="N237" s="99"/>
      <c r="X237" s="615"/>
    </row>
    <row r="238" spans="1:25" x14ac:dyDescent="0.25">
      <c r="G238" s="611"/>
      <c r="N238" s="99"/>
      <c r="X238" s="615"/>
    </row>
    <row r="239" spans="1:25" x14ac:dyDescent="0.25">
      <c r="G239" s="611"/>
      <c r="N239" s="99"/>
      <c r="X239" s="615"/>
    </row>
    <row r="240" spans="1:25" x14ac:dyDescent="0.25">
      <c r="G240" s="611"/>
      <c r="N240" s="99"/>
      <c r="X240" s="615"/>
    </row>
    <row r="241" spans="7:24" x14ac:dyDescent="0.25">
      <c r="G241" s="611"/>
      <c r="N241" s="99"/>
      <c r="X241" s="615"/>
    </row>
    <row r="242" spans="7:24" x14ac:dyDescent="0.25">
      <c r="G242" s="611"/>
      <c r="N242" s="99"/>
      <c r="X242" s="615"/>
    </row>
    <row r="243" spans="7:24" x14ac:dyDescent="0.25">
      <c r="G243" s="611"/>
      <c r="N243" s="99"/>
      <c r="X243" s="615"/>
    </row>
    <row r="244" spans="7:24" x14ac:dyDescent="0.25">
      <c r="G244" s="611"/>
      <c r="N244" s="99"/>
      <c r="X244" s="615"/>
    </row>
    <row r="245" spans="7:24" x14ac:dyDescent="0.25">
      <c r="G245" s="611"/>
      <c r="N245" s="99"/>
      <c r="X245" s="615"/>
    </row>
    <row r="246" spans="7:24" x14ac:dyDescent="0.25">
      <c r="G246" s="611"/>
      <c r="N246" s="99"/>
      <c r="X246" s="615"/>
    </row>
    <row r="247" spans="7:24" x14ac:dyDescent="0.25">
      <c r="G247" s="611"/>
      <c r="N247" s="99"/>
      <c r="X247" s="615"/>
    </row>
    <row r="248" spans="7:24" x14ac:dyDescent="0.25">
      <c r="G248" s="611"/>
      <c r="N248" s="99"/>
      <c r="X248" s="615"/>
    </row>
    <row r="249" spans="7:24" x14ac:dyDescent="0.25">
      <c r="G249" s="611"/>
      <c r="N249" s="99"/>
      <c r="X249" s="615"/>
    </row>
    <row r="250" spans="7:24" x14ac:dyDescent="0.25">
      <c r="G250" s="611"/>
      <c r="N250" s="99"/>
      <c r="X250" s="615"/>
    </row>
    <row r="251" spans="7:24" x14ac:dyDescent="0.25">
      <c r="G251" s="611"/>
      <c r="N251" s="99"/>
      <c r="X251" s="615"/>
    </row>
    <row r="252" spans="7:24" x14ac:dyDescent="0.25">
      <c r="G252" s="611"/>
      <c r="N252" s="99"/>
      <c r="X252" s="615"/>
    </row>
    <row r="253" spans="7:24" x14ac:dyDescent="0.25">
      <c r="G253" s="611"/>
      <c r="N253" s="99"/>
      <c r="X253" s="615"/>
    </row>
    <row r="254" spans="7:24" x14ac:dyDescent="0.25">
      <c r="G254" s="611"/>
      <c r="N254" s="99"/>
      <c r="X254" s="615"/>
    </row>
    <row r="255" spans="7:24" x14ac:dyDescent="0.25">
      <c r="G255" s="611"/>
      <c r="N255" s="99"/>
      <c r="X255" s="615"/>
    </row>
    <row r="256" spans="7:24" x14ac:dyDescent="0.25">
      <c r="G256" s="611"/>
      <c r="N256" s="99"/>
      <c r="X256" s="615"/>
    </row>
    <row r="257" spans="7:24" x14ac:dyDescent="0.25">
      <c r="G257" s="611"/>
      <c r="N257" s="99"/>
      <c r="X257" s="615"/>
    </row>
    <row r="258" spans="7:24" x14ac:dyDescent="0.25">
      <c r="G258" s="611"/>
      <c r="N258" s="99"/>
      <c r="X258" s="615"/>
    </row>
    <row r="259" spans="7:24" x14ac:dyDescent="0.25">
      <c r="G259" s="611"/>
      <c r="N259" s="99"/>
      <c r="X259" s="615"/>
    </row>
    <row r="260" spans="7:24" x14ac:dyDescent="0.25">
      <c r="G260" s="611"/>
      <c r="N260" s="99"/>
      <c r="X260" s="615"/>
    </row>
    <row r="261" spans="7:24" x14ac:dyDescent="0.25">
      <c r="G261" s="611"/>
      <c r="N261" s="99"/>
      <c r="X261" s="615"/>
    </row>
    <row r="262" spans="7:24" x14ac:dyDescent="0.25">
      <c r="G262" s="611"/>
      <c r="N262" s="99"/>
      <c r="X262" s="615"/>
    </row>
    <row r="263" spans="7:24" x14ac:dyDescent="0.25">
      <c r="G263" s="611"/>
      <c r="N263" s="99"/>
      <c r="X263" s="615"/>
    </row>
    <row r="264" spans="7:24" x14ac:dyDescent="0.25">
      <c r="G264" s="611"/>
      <c r="N264" s="99"/>
      <c r="X264" s="615"/>
    </row>
    <row r="265" spans="7:24" x14ac:dyDescent="0.25">
      <c r="G265" s="611"/>
      <c r="N265" s="99"/>
      <c r="X265" s="615"/>
    </row>
    <row r="266" spans="7:24" x14ac:dyDescent="0.25">
      <c r="G266" s="611"/>
      <c r="N266" s="99"/>
      <c r="X266" s="615"/>
    </row>
    <row r="267" spans="7:24" x14ac:dyDescent="0.25">
      <c r="G267" s="611"/>
      <c r="N267" s="99"/>
      <c r="X267" s="615"/>
    </row>
    <row r="268" spans="7:24" x14ac:dyDescent="0.25">
      <c r="G268" s="611"/>
      <c r="N268" s="99"/>
      <c r="X268" s="615"/>
    </row>
    <row r="269" spans="7:24" x14ac:dyDescent="0.25">
      <c r="G269" s="611"/>
      <c r="N269" s="99"/>
      <c r="X269" s="615"/>
    </row>
    <row r="270" spans="7:24" x14ac:dyDescent="0.25">
      <c r="G270" s="611"/>
      <c r="N270" s="99"/>
      <c r="X270" s="615"/>
    </row>
    <row r="271" spans="7:24" x14ac:dyDescent="0.25">
      <c r="G271" s="611"/>
      <c r="N271" s="99"/>
      <c r="X271" s="615"/>
    </row>
    <row r="272" spans="7:24" x14ac:dyDescent="0.25">
      <c r="G272" s="611"/>
      <c r="N272" s="99"/>
      <c r="X272" s="615"/>
    </row>
    <row r="273" spans="7:24" x14ac:dyDescent="0.25">
      <c r="G273" s="611"/>
      <c r="N273" s="99"/>
      <c r="X273" s="615"/>
    </row>
    <row r="274" spans="7:24" x14ac:dyDescent="0.25">
      <c r="G274" s="611"/>
      <c r="N274" s="99"/>
      <c r="X274" s="615"/>
    </row>
    <row r="275" spans="7:24" x14ac:dyDescent="0.25">
      <c r="G275" s="611"/>
      <c r="N275" s="99"/>
      <c r="X275" s="615"/>
    </row>
    <row r="276" spans="7:24" x14ac:dyDescent="0.25">
      <c r="G276" s="611"/>
      <c r="N276" s="99"/>
      <c r="X276" s="615"/>
    </row>
    <row r="277" spans="7:24" x14ac:dyDescent="0.25">
      <c r="G277" s="611"/>
      <c r="N277" s="99"/>
      <c r="X277" s="615"/>
    </row>
    <row r="278" spans="7:24" x14ac:dyDescent="0.25">
      <c r="G278" s="611"/>
      <c r="N278" s="99"/>
      <c r="X278" s="615"/>
    </row>
    <row r="279" spans="7:24" x14ac:dyDescent="0.25">
      <c r="G279" s="611"/>
      <c r="N279" s="99"/>
      <c r="X279" s="615"/>
    </row>
    <row r="280" spans="7:24" x14ac:dyDescent="0.25">
      <c r="G280" s="611"/>
      <c r="N280" s="99"/>
      <c r="X280" s="615"/>
    </row>
    <row r="281" spans="7:24" x14ac:dyDescent="0.25">
      <c r="G281" s="611"/>
      <c r="N281" s="99"/>
      <c r="X281" s="615"/>
    </row>
    <row r="282" spans="7:24" x14ac:dyDescent="0.25">
      <c r="G282" s="611"/>
      <c r="N282" s="99"/>
      <c r="X282" s="615"/>
    </row>
    <row r="283" spans="7:24" x14ac:dyDescent="0.25">
      <c r="G283" s="611"/>
      <c r="N283" s="99"/>
      <c r="X283" s="615"/>
    </row>
    <row r="284" spans="7:24" x14ac:dyDescent="0.25">
      <c r="G284" s="611"/>
      <c r="N284" s="99"/>
      <c r="X284" s="615"/>
    </row>
    <row r="285" spans="7:24" x14ac:dyDescent="0.25">
      <c r="G285" s="611"/>
      <c r="N285" s="99"/>
      <c r="X285" s="615"/>
    </row>
    <row r="286" spans="7:24" x14ac:dyDescent="0.25">
      <c r="G286" s="611"/>
      <c r="N286" s="99"/>
      <c r="X286" s="615"/>
    </row>
    <row r="287" spans="7:24" x14ac:dyDescent="0.25">
      <c r="G287" s="611"/>
      <c r="N287" s="99"/>
      <c r="X287" s="615"/>
    </row>
    <row r="288" spans="7:24" x14ac:dyDescent="0.25">
      <c r="G288" s="611"/>
      <c r="N288" s="99"/>
      <c r="X288" s="615"/>
    </row>
    <row r="289" spans="7:24" x14ac:dyDescent="0.25">
      <c r="G289" s="611"/>
      <c r="N289" s="99"/>
      <c r="X289" s="615"/>
    </row>
    <row r="290" spans="7:24" x14ac:dyDescent="0.25">
      <c r="G290" s="611"/>
      <c r="N290" s="99"/>
      <c r="X290" s="615"/>
    </row>
    <row r="291" spans="7:24" x14ac:dyDescent="0.25">
      <c r="G291" s="611"/>
      <c r="N291" s="99"/>
      <c r="X291" s="615"/>
    </row>
    <row r="292" spans="7:24" x14ac:dyDescent="0.25">
      <c r="G292" s="611"/>
      <c r="N292" s="99"/>
      <c r="X292" s="615"/>
    </row>
    <row r="293" spans="7:24" x14ac:dyDescent="0.25">
      <c r="G293" s="611"/>
      <c r="N293" s="99"/>
      <c r="X293" s="615"/>
    </row>
    <row r="294" spans="7:24" x14ac:dyDescent="0.25">
      <c r="G294" s="611"/>
      <c r="N294" s="99"/>
      <c r="X294" s="615"/>
    </row>
    <row r="295" spans="7:24" x14ac:dyDescent="0.25">
      <c r="G295" s="611"/>
      <c r="N295" s="99"/>
      <c r="X295" s="615"/>
    </row>
    <row r="296" spans="7:24" x14ac:dyDescent="0.25">
      <c r="G296" s="611"/>
      <c r="N296" s="99"/>
      <c r="X296" s="615"/>
    </row>
    <row r="297" spans="7:24" x14ac:dyDescent="0.25">
      <c r="G297" s="611"/>
      <c r="N297" s="99"/>
      <c r="X297" s="615"/>
    </row>
    <row r="298" spans="7:24" x14ac:dyDescent="0.25">
      <c r="G298" s="611"/>
      <c r="N298" s="99"/>
      <c r="X298" s="615"/>
    </row>
    <row r="299" spans="7:24" x14ac:dyDescent="0.25">
      <c r="G299" s="611"/>
      <c r="N299" s="99"/>
      <c r="X299" s="615"/>
    </row>
    <row r="300" spans="7:24" x14ac:dyDescent="0.25">
      <c r="G300" s="611"/>
      <c r="N300" s="99"/>
      <c r="X300" s="615"/>
    </row>
    <row r="301" spans="7:24" x14ac:dyDescent="0.25">
      <c r="G301" s="611"/>
      <c r="N301" s="99"/>
      <c r="X301" s="615"/>
    </row>
    <row r="302" spans="7:24" x14ac:dyDescent="0.25">
      <c r="G302" s="611"/>
      <c r="N302" s="99"/>
      <c r="X302" s="615"/>
    </row>
    <row r="303" spans="7:24" x14ac:dyDescent="0.25">
      <c r="G303" s="611"/>
      <c r="N303" s="99"/>
      <c r="X303" s="615"/>
    </row>
    <row r="304" spans="7:24" x14ac:dyDescent="0.25">
      <c r="G304" s="611"/>
      <c r="N304" s="99"/>
      <c r="X304" s="615"/>
    </row>
    <row r="305" spans="7:24" x14ac:dyDescent="0.25">
      <c r="G305" s="611"/>
      <c r="N305" s="99"/>
      <c r="X305" s="615"/>
    </row>
    <row r="306" spans="7:24" x14ac:dyDescent="0.25">
      <c r="G306" s="611"/>
      <c r="N306" s="99"/>
      <c r="X306" s="615"/>
    </row>
    <row r="307" spans="7:24" x14ac:dyDescent="0.25">
      <c r="G307" s="611"/>
      <c r="N307" s="99"/>
      <c r="X307" s="615"/>
    </row>
    <row r="308" spans="7:24" x14ac:dyDescent="0.25">
      <c r="G308" s="611"/>
      <c r="N308" s="99"/>
      <c r="X308" s="615"/>
    </row>
    <row r="309" spans="7:24" x14ac:dyDescent="0.25">
      <c r="G309" s="611"/>
      <c r="N309" s="99"/>
      <c r="X309" s="615"/>
    </row>
    <row r="310" spans="7:24" x14ac:dyDescent="0.25">
      <c r="G310" s="611"/>
      <c r="N310" s="99"/>
      <c r="X310" s="615"/>
    </row>
    <row r="311" spans="7:24" x14ac:dyDescent="0.25">
      <c r="G311" s="611"/>
      <c r="N311" s="99"/>
      <c r="X311" s="615"/>
    </row>
    <row r="312" spans="7:24" x14ac:dyDescent="0.25">
      <c r="G312" s="611"/>
      <c r="N312" s="99"/>
      <c r="X312" s="615"/>
    </row>
    <row r="313" spans="7:24" x14ac:dyDescent="0.25">
      <c r="G313" s="611"/>
      <c r="N313" s="99"/>
      <c r="X313" s="615"/>
    </row>
    <row r="314" spans="7:24" x14ac:dyDescent="0.25">
      <c r="G314" s="611"/>
      <c r="N314" s="99"/>
      <c r="X314" s="615"/>
    </row>
    <row r="315" spans="7:24" x14ac:dyDescent="0.25">
      <c r="G315" s="611"/>
      <c r="N315" s="99"/>
      <c r="X315" s="615"/>
    </row>
    <row r="316" spans="7:24" x14ac:dyDescent="0.25">
      <c r="G316" s="611"/>
      <c r="N316" s="99"/>
      <c r="X316" s="615"/>
    </row>
    <row r="317" spans="7:24" x14ac:dyDescent="0.25">
      <c r="G317" s="611"/>
      <c r="N317" s="99"/>
      <c r="X317" s="615"/>
    </row>
    <row r="318" spans="7:24" x14ac:dyDescent="0.25">
      <c r="G318" s="611"/>
      <c r="N318" s="99"/>
      <c r="X318" s="615"/>
    </row>
    <row r="319" spans="7:24" x14ac:dyDescent="0.25">
      <c r="G319" s="611"/>
      <c r="N319" s="99"/>
      <c r="X319" s="615"/>
    </row>
    <row r="320" spans="7:24" x14ac:dyDescent="0.25">
      <c r="G320" s="611"/>
      <c r="N320" s="99"/>
      <c r="X320" s="615"/>
    </row>
    <row r="321" spans="7:24" x14ac:dyDescent="0.25">
      <c r="G321" s="611"/>
      <c r="N321" s="99"/>
      <c r="X321" s="615"/>
    </row>
    <row r="322" spans="7:24" x14ac:dyDescent="0.25">
      <c r="G322" s="611"/>
      <c r="N322" s="99"/>
      <c r="X322" s="615"/>
    </row>
    <row r="323" spans="7:24" x14ac:dyDescent="0.25">
      <c r="G323" s="611"/>
      <c r="N323" s="99"/>
      <c r="X323" s="615"/>
    </row>
    <row r="324" spans="7:24" x14ac:dyDescent="0.25">
      <c r="G324" s="611"/>
      <c r="N324" s="99"/>
      <c r="X324" s="615"/>
    </row>
    <row r="325" spans="7:24" x14ac:dyDescent="0.25">
      <c r="G325" s="611"/>
      <c r="N325" s="99"/>
      <c r="X325" s="615"/>
    </row>
    <row r="326" spans="7:24" x14ac:dyDescent="0.25">
      <c r="G326" s="611"/>
      <c r="N326" s="99"/>
      <c r="X326" s="615"/>
    </row>
    <row r="327" spans="7:24" x14ac:dyDescent="0.25">
      <c r="G327" s="611"/>
      <c r="N327" s="99"/>
      <c r="X327" s="615"/>
    </row>
    <row r="328" spans="7:24" x14ac:dyDescent="0.25">
      <c r="G328" s="611"/>
      <c r="N328" s="99"/>
      <c r="X328" s="615"/>
    </row>
    <row r="329" spans="7:24" x14ac:dyDescent="0.25">
      <c r="G329" s="611"/>
      <c r="N329" s="99"/>
      <c r="X329" s="615"/>
    </row>
    <row r="330" spans="7:24" x14ac:dyDescent="0.25">
      <c r="G330" s="611"/>
      <c r="N330" s="99"/>
      <c r="X330" s="615"/>
    </row>
    <row r="331" spans="7:24" x14ac:dyDescent="0.25">
      <c r="G331" s="611"/>
      <c r="N331" s="99"/>
      <c r="X331" s="615"/>
    </row>
    <row r="332" spans="7:24" x14ac:dyDescent="0.25">
      <c r="G332" s="611"/>
      <c r="N332" s="99"/>
      <c r="X332" s="615"/>
    </row>
    <row r="333" spans="7:24" x14ac:dyDescent="0.25">
      <c r="G333" s="611"/>
      <c r="N333" s="99"/>
      <c r="X333" s="615"/>
    </row>
    <row r="334" spans="7:24" x14ac:dyDescent="0.25">
      <c r="G334" s="611"/>
      <c r="N334" s="99"/>
      <c r="X334" s="615"/>
    </row>
    <row r="335" spans="7:24" x14ac:dyDescent="0.25">
      <c r="G335" s="611"/>
      <c r="X335" s="615"/>
    </row>
    <row r="336" spans="7:24" x14ac:dyDescent="0.25">
      <c r="G336" s="611"/>
      <c r="X336" s="615"/>
    </row>
    <row r="337" spans="7:24" x14ac:dyDescent="0.25">
      <c r="G337" s="611"/>
      <c r="X337" s="615"/>
    </row>
    <row r="338" spans="7:24" x14ac:dyDescent="0.25">
      <c r="G338" s="611"/>
      <c r="X338" s="615"/>
    </row>
    <row r="339" spans="7:24" x14ac:dyDescent="0.25">
      <c r="G339" s="611"/>
      <c r="X339" s="615"/>
    </row>
    <row r="340" spans="7:24" x14ac:dyDescent="0.25">
      <c r="G340" s="611"/>
      <c r="X340" s="615"/>
    </row>
    <row r="341" spans="7:24" x14ac:dyDescent="0.25">
      <c r="G341" s="611"/>
      <c r="X341" s="615"/>
    </row>
    <row r="342" spans="7:24" x14ac:dyDescent="0.25">
      <c r="G342" s="611"/>
      <c r="X342" s="615"/>
    </row>
    <row r="343" spans="7:24" x14ac:dyDescent="0.25">
      <c r="G343" s="611"/>
      <c r="X343" s="615"/>
    </row>
    <row r="344" spans="7:24" x14ac:dyDescent="0.25">
      <c r="G344" s="611"/>
      <c r="X344" s="615"/>
    </row>
    <row r="345" spans="7:24" x14ac:dyDescent="0.25">
      <c r="G345" s="611"/>
      <c r="X345" s="615"/>
    </row>
    <row r="346" spans="7:24" x14ac:dyDescent="0.25">
      <c r="G346" s="611"/>
      <c r="X346" s="615"/>
    </row>
    <row r="347" spans="7:24" x14ac:dyDescent="0.25">
      <c r="G347" s="611"/>
      <c r="X347" s="615"/>
    </row>
    <row r="348" spans="7:24" x14ac:dyDescent="0.25">
      <c r="G348" s="611"/>
      <c r="X348" s="615"/>
    </row>
    <row r="349" spans="7:24" x14ac:dyDescent="0.25">
      <c r="G349" s="611"/>
      <c r="X349" s="615"/>
    </row>
    <row r="350" spans="7:24" x14ac:dyDescent="0.25">
      <c r="G350" s="611"/>
      <c r="X350" s="615"/>
    </row>
    <row r="351" spans="7:24" x14ac:dyDescent="0.25">
      <c r="G351" s="611"/>
      <c r="X351" s="615"/>
    </row>
    <row r="352" spans="7:24" x14ac:dyDescent="0.25">
      <c r="G352" s="611"/>
      <c r="X352" s="615"/>
    </row>
    <row r="353" spans="7:24" x14ac:dyDescent="0.25">
      <c r="G353" s="611"/>
      <c r="X353" s="615"/>
    </row>
    <row r="354" spans="7:24" x14ac:dyDescent="0.25">
      <c r="G354" s="611"/>
      <c r="X354" s="615"/>
    </row>
    <row r="355" spans="7:24" x14ac:dyDescent="0.25">
      <c r="G355" s="611"/>
      <c r="X355" s="615"/>
    </row>
    <row r="356" spans="7:24" x14ac:dyDescent="0.25">
      <c r="G356" s="611"/>
      <c r="X356" s="615"/>
    </row>
    <row r="357" spans="7:24" x14ac:dyDescent="0.25">
      <c r="G357" s="611"/>
      <c r="X357" s="615"/>
    </row>
    <row r="358" spans="7:24" x14ac:dyDescent="0.25">
      <c r="G358" s="611"/>
      <c r="X358" s="615"/>
    </row>
    <row r="359" spans="7:24" x14ac:dyDescent="0.25">
      <c r="G359" s="611"/>
      <c r="X359" s="615"/>
    </row>
    <row r="360" spans="7:24" x14ac:dyDescent="0.25">
      <c r="G360" s="611"/>
      <c r="X360" s="615"/>
    </row>
    <row r="361" spans="7:24" x14ac:dyDescent="0.25">
      <c r="G361" s="611"/>
      <c r="X361" s="615"/>
    </row>
    <row r="362" spans="7:24" x14ac:dyDescent="0.25">
      <c r="G362" s="611"/>
      <c r="X362" s="615"/>
    </row>
    <row r="363" spans="7:24" x14ac:dyDescent="0.25">
      <c r="G363" s="611"/>
      <c r="X363" s="615"/>
    </row>
    <row r="364" spans="7:24" x14ac:dyDescent="0.25">
      <c r="G364" s="611"/>
      <c r="X364" s="615"/>
    </row>
    <row r="365" spans="7:24" x14ac:dyDescent="0.25">
      <c r="G365" s="611"/>
      <c r="X365" s="615"/>
    </row>
    <row r="366" spans="7:24" x14ac:dyDescent="0.25">
      <c r="G366" s="611"/>
      <c r="X366" s="615"/>
    </row>
    <row r="367" spans="7:24" x14ac:dyDescent="0.25">
      <c r="G367" s="611"/>
      <c r="X367" s="615"/>
    </row>
    <row r="368" spans="7:24" x14ac:dyDescent="0.25">
      <c r="G368" s="611"/>
      <c r="X368" s="615"/>
    </row>
    <row r="369" spans="7:24" x14ac:dyDescent="0.25">
      <c r="G369" s="611"/>
      <c r="X369" s="615"/>
    </row>
    <row r="370" spans="7:24" x14ac:dyDescent="0.25">
      <c r="G370" s="611"/>
      <c r="X370" s="615"/>
    </row>
    <row r="371" spans="7:24" x14ac:dyDescent="0.25">
      <c r="G371" s="611"/>
      <c r="X371" s="615"/>
    </row>
    <row r="372" spans="7:24" x14ac:dyDescent="0.25">
      <c r="G372" s="611"/>
      <c r="X372" s="615"/>
    </row>
    <row r="373" spans="7:24" x14ac:dyDescent="0.25">
      <c r="G373" s="611"/>
      <c r="X373" s="615"/>
    </row>
    <row r="374" spans="7:24" x14ac:dyDescent="0.25">
      <c r="G374" s="611"/>
      <c r="X374" s="615"/>
    </row>
    <row r="375" spans="7:24" x14ac:dyDescent="0.25">
      <c r="G375" s="611"/>
      <c r="X375" s="615"/>
    </row>
    <row r="376" spans="7:24" x14ac:dyDescent="0.25">
      <c r="G376" s="611"/>
      <c r="X376" s="615"/>
    </row>
    <row r="377" spans="7:24" x14ac:dyDescent="0.25">
      <c r="G377" s="611"/>
      <c r="X377" s="615"/>
    </row>
    <row r="378" spans="7:24" x14ac:dyDescent="0.25">
      <c r="G378" s="611"/>
      <c r="X378" s="615"/>
    </row>
    <row r="379" spans="7:24" x14ac:dyDescent="0.25">
      <c r="G379" s="611"/>
      <c r="X379" s="615"/>
    </row>
    <row r="380" spans="7:24" x14ac:dyDescent="0.25">
      <c r="G380" s="611"/>
      <c r="X380" s="615"/>
    </row>
    <row r="381" spans="7:24" x14ac:dyDescent="0.25">
      <c r="G381" s="611"/>
      <c r="X381" s="615"/>
    </row>
    <row r="382" spans="7:24" x14ac:dyDescent="0.25">
      <c r="G382" s="611"/>
      <c r="X382" s="615"/>
    </row>
    <row r="383" spans="7:24" x14ac:dyDescent="0.25">
      <c r="G383" s="611"/>
      <c r="X383" s="615"/>
    </row>
    <row r="384" spans="7:24" x14ac:dyDescent="0.25">
      <c r="G384" s="611"/>
      <c r="X384" s="615"/>
    </row>
    <row r="385" spans="7:24" x14ac:dyDescent="0.25">
      <c r="G385" s="611"/>
      <c r="X385" s="615"/>
    </row>
    <row r="386" spans="7:24" x14ac:dyDescent="0.25">
      <c r="G386" s="611"/>
      <c r="X386" s="615"/>
    </row>
    <row r="387" spans="7:24" x14ac:dyDescent="0.25">
      <c r="G387" s="611"/>
      <c r="X387" s="615"/>
    </row>
    <row r="388" spans="7:24" x14ac:dyDescent="0.25">
      <c r="G388" s="611"/>
      <c r="X388" s="615"/>
    </row>
    <row r="389" spans="7:24" x14ac:dyDescent="0.25">
      <c r="G389" s="611"/>
      <c r="X389" s="615"/>
    </row>
    <row r="390" spans="7:24" x14ac:dyDescent="0.25">
      <c r="G390" s="611"/>
      <c r="X390" s="615"/>
    </row>
    <row r="391" spans="7:24" x14ac:dyDescent="0.25">
      <c r="G391" s="611"/>
      <c r="X391" s="615"/>
    </row>
    <row r="392" spans="7:24" x14ac:dyDescent="0.25">
      <c r="G392" s="611"/>
      <c r="X392" s="615"/>
    </row>
    <row r="393" spans="7:24" x14ac:dyDescent="0.25">
      <c r="G393" s="611"/>
      <c r="X393" s="615"/>
    </row>
    <row r="394" spans="7:24" x14ac:dyDescent="0.25">
      <c r="G394" s="611"/>
      <c r="X394" s="615"/>
    </row>
    <row r="395" spans="7:24" x14ac:dyDescent="0.25">
      <c r="G395" s="611"/>
      <c r="X395" s="615"/>
    </row>
    <row r="396" spans="7:24" x14ac:dyDescent="0.25">
      <c r="G396" s="611"/>
      <c r="X396" s="615"/>
    </row>
    <row r="397" spans="7:24" x14ac:dyDescent="0.25">
      <c r="G397" s="611"/>
      <c r="X397" s="615"/>
    </row>
    <row r="398" spans="7:24" x14ac:dyDescent="0.25">
      <c r="G398" s="611"/>
      <c r="X398" s="615"/>
    </row>
    <row r="399" spans="7:24" x14ac:dyDescent="0.25">
      <c r="G399" s="611"/>
      <c r="X399" s="615"/>
    </row>
    <row r="400" spans="7:24" x14ac:dyDescent="0.25">
      <c r="G400" s="611"/>
      <c r="X400" s="615"/>
    </row>
    <row r="401" spans="7:24" x14ac:dyDescent="0.25">
      <c r="G401" s="611"/>
      <c r="X401" s="615"/>
    </row>
    <row r="402" spans="7:24" x14ac:dyDescent="0.25">
      <c r="G402" s="611"/>
      <c r="X402" s="615"/>
    </row>
    <row r="403" spans="7:24" x14ac:dyDescent="0.25">
      <c r="G403" s="611"/>
      <c r="X403" s="615"/>
    </row>
    <row r="404" spans="7:24" x14ac:dyDescent="0.25">
      <c r="G404" s="611"/>
      <c r="X404" s="615"/>
    </row>
    <row r="405" spans="7:24" x14ac:dyDescent="0.25">
      <c r="G405" s="611"/>
      <c r="X405" s="615"/>
    </row>
    <row r="406" spans="7:24" x14ac:dyDescent="0.25">
      <c r="G406" s="611"/>
      <c r="X406" s="615"/>
    </row>
    <row r="407" spans="7:24" x14ac:dyDescent="0.25">
      <c r="G407" s="611"/>
      <c r="X407" s="615"/>
    </row>
    <row r="408" spans="7:24" x14ac:dyDescent="0.25">
      <c r="G408" s="611"/>
      <c r="X408" s="615"/>
    </row>
    <row r="409" spans="7:24" x14ac:dyDescent="0.25">
      <c r="G409" s="611"/>
      <c r="X409" s="615"/>
    </row>
    <row r="410" spans="7:24" x14ac:dyDescent="0.25">
      <c r="G410" s="611"/>
      <c r="X410" s="615"/>
    </row>
    <row r="411" spans="7:24" x14ac:dyDescent="0.25">
      <c r="G411" s="611"/>
      <c r="X411" s="615"/>
    </row>
    <row r="412" spans="7:24" x14ac:dyDescent="0.25">
      <c r="G412" s="611"/>
      <c r="X412" s="615"/>
    </row>
    <row r="413" spans="7:24" x14ac:dyDescent="0.25">
      <c r="G413" s="611"/>
      <c r="X413" s="615"/>
    </row>
    <row r="414" spans="7:24" x14ac:dyDescent="0.25">
      <c r="G414" s="611"/>
      <c r="X414" s="615"/>
    </row>
    <row r="415" spans="7:24" x14ac:dyDescent="0.25">
      <c r="G415" s="611"/>
      <c r="X415" s="615"/>
    </row>
    <row r="416" spans="7:24" x14ac:dyDescent="0.25">
      <c r="G416" s="611"/>
      <c r="X416" s="615"/>
    </row>
    <row r="417" spans="7:24" x14ac:dyDescent="0.25">
      <c r="G417" s="611"/>
      <c r="X417" s="615"/>
    </row>
    <row r="418" spans="7:24" x14ac:dyDescent="0.25">
      <c r="G418" s="611"/>
      <c r="X418" s="615"/>
    </row>
    <row r="419" spans="7:24" x14ac:dyDescent="0.25">
      <c r="G419" s="611"/>
      <c r="X419" s="615"/>
    </row>
    <row r="420" spans="7:24" x14ac:dyDescent="0.25">
      <c r="G420" s="611"/>
      <c r="X420" s="615"/>
    </row>
    <row r="421" spans="7:24" x14ac:dyDescent="0.25">
      <c r="G421" s="611"/>
      <c r="X421" s="615"/>
    </row>
    <row r="422" spans="7:24" x14ac:dyDescent="0.25">
      <c r="G422" s="611"/>
      <c r="X422" s="615"/>
    </row>
    <row r="423" spans="7:24" x14ac:dyDescent="0.25">
      <c r="G423" s="611"/>
      <c r="X423" s="615"/>
    </row>
    <row r="424" spans="7:24" x14ac:dyDescent="0.25">
      <c r="G424" s="611"/>
      <c r="X424" s="615"/>
    </row>
    <row r="425" spans="7:24" x14ac:dyDescent="0.25">
      <c r="G425" s="611"/>
      <c r="X425" s="615"/>
    </row>
    <row r="426" spans="7:24" x14ac:dyDescent="0.25">
      <c r="G426" s="611"/>
      <c r="X426" s="615"/>
    </row>
    <row r="427" spans="7:24" x14ac:dyDescent="0.25">
      <c r="G427" s="611"/>
      <c r="X427" s="615"/>
    </row>
    <row r="428" spans="7:24" x14ac:dyDescent="0.25">
      <c r="G428" s="611"/>
      <c r="X428" s="615"/>
    </row>
    <row r="429" spans="7:24" x14ac:dyDescent="0.25">
      <c r="G429" s="611"/>
      <c r="X429" s="615"/>
    </row>
    <row r="430" spans="7:24" x14ac:dyDescent="0.25">
      <c r="G430" s="611"/>
      <c r="X430" s="615"/>
    </row>
    <row r="431" spans="7:24" x14ac:dyDescent="0.25">
      <c r="G431" s="611"/>
      <c r="X431" s="615"/>
    </row>
    <row r="432" spans="7:24" x14ac:dyDescent="0.25">
      <c r="G432" s="611"/>
      <c r="X432" s="615"/>
    </row>
    <row r="433" spans="7:24" x14ac:dyDescent="0.25">
      <c r="G433" s="611"/>
      <c r="X433" s="615"/>
    </row>
    <row r="434" spans="7:24" x14ac:dyDescent="0.25">
      <c r="G434" s="611"/>
      <c r="X434" s="615"/>
    </row>
    <row r="435" spans="7:24" x14ac:dyDescent="0.25">
      <c r="G435" s="611"/>
      <c r="X435" s="615"/>
    </row>
    <row r="436" spans="7:24" x14ac:dyDescent="0.25">
      <c r="G436" s="611"/>
      <c r="X436" s="615"/>
    </row>
    <row r="437" spans="7:24" x14ac:dyDescent="0.25">
      <c r="G437" s="611"/>
      <c r="X437" s="615"/>
    </row>
    <row r="438" spans="7:24" x14ac:dyDescent="0.25">
      <c r="G438" s="611"/>
      <c r="X438" s="615"/>
    </row>
    <row r="439" spans="7:24" x14ac:dyDescent="0.25">
      <c r="G439" s="611"/>
      <c r="X439" s="615"/>
    </row>
    <row r="440" spans="7:24" x14ac:dyDescent="0.25">
      <c r="G440" s="611"/>
      <c r="X440" s="615"/>
    </row>
    <row r="441" spans="7:24" x14ac:dyDescent="0.25">
      <c r="G441" s="611"/>
      <c r="X441" s="615"/>
    </row>
    <row r="442" spans="7:24" x14ac:dyDescent="0.25">
      <c r="G442" s="611"/>
      <c r="X442" s="615"/>
    </row>
    <row r="443" spans="7:24" x14ac:dyDescent="0.25">
      <c r="G443" s="611"/>
      <c r="X443" s="615"/>
    </row>
    <row r="444" spans="7:24" x14ac:dyDescent="0.25">
      <c r="G444" s="611"/>
      <c r="X444" s="615"/>
    </row>
    <row r="445" spans="7:24" x14ac:dyDescent="0.25">
      <c r="G445" s="611"/>
      <c r="X445" s="615"/>
    </row>
    <row r="446" spans="7:24" x14ac:dyDescent="0.25">
      <c r="G446" s="611"/>
      <c r="X446" s="615"/>
    </row>
    <row r="447" spans="7:24" x14ac:dyDescent="0.25">
      <c r="G447" s="611"/>
      <c r="X447" s="615"/>
    </row>
    <row r="448" spans="7:24" x14ac:dyDescent="0.25">
      <c r="G448" s="611"/>
      <c r="X448" s="615"/>
    </row>
    <row r="449" spans="7:24" x14ac:dyDescent="0.25">
      <c r="G449" s="611"/>
      <c r="X449" s="615"/>
    </row>
    <row r="450" spans="7:24" x14ac:dyDescent="0.25">
      <c r="G450" s="611"/>
      <c r="X450" s="615"/>
    </row>
    <row r="451" spans="7:24" x14ac:dyDescent="0.25">
      <c r="G451" s="611"/>
      <c r="X451" s="615"/>
    </row>
    <row r="452" spans="7:24" x14ac:dyDescent="0.25">
      <c r="G452" s="611"/>
      <c r="X452" s="615"/>
    </row>
    <row r="453" spans="7:24" x14ac:dyDescent="0.25">
      <c r="G453" s="611"/>
      <c r="X453" s="615"/>
    </row>
    <row r="454" spans="7:24" x14ac:dyDescent="0.25">
      <c r="G454" s="611"/>
      <c r="X454" s="615"/>
    </row>
    <row r="455" spans="7:24" x14ac:dyDescent="0.25">
      <c r="G455" s="611"/>
      <c r="X455" s="615"/>
    </row>
    <row r="456" spans="7:24" x14ac:dyDescent="0.25">
      <c r="G456" s="611"/>
      <c r="X456" s="615"/>
    </row>
    <row r="457" spans="7:24" x14ac:dyDescent="0.25">
      <c r="G457" s="611"/>
      <c r="X457" s="615"/>
    </row>
    <row r="458" spans="7:24" x14ac:dyDescent="0.25">
      <c r="G458" s="611"/>
      <c r="X458" s="615"/>
    </row>
    <row r="459" spans="7:24" x14ac:dyDescent="0.25">
      <c r="G459" s="611"/>
      <c r="X459" s="615"/>
    </row>
    <row r="460" spans="7:24" x14ac:dyDescent="0.25">
      <c r="G460" s="611"/>
      <c r="X460" s="615"/>
    </row>
    <row r="461" spans="7:24" x14ac:dyDescent="0.25">
      <c r="G461" s="611"/>
      <c r="X461" s="615"/>
    </row>
    <row r="462" spans="7:24" x14ac:dyDescent="0.25">
      <c r="G462" s="611"/>
      <c r="X462" s="615"/>
    </row>
    <row r="463" spans="7:24" x14ac:dyDescent="0.25">
      <c r="G463" s="611"/>
      <c r="X463" s="615"/>
    </row>
    <row r="464" spans="7:24" x14ac:dyDescent="0.25">
      <c r="G464" s="611"/>
      <c r="X464" s="615"/>
    </row>
    <row r="465" spans="7:24" x14ac:dyDescent="0.25">
      <c r="G465" s="611"/>
      <c r="X465" s="615"/>
    </row>
    <row r="466" spans="7:24" x14ac:dyDescent="0.25">
      <c r="G466" s="611"/>
      <c r="X466" s="615"/>
    </row>
    <row r="467" spans="7:24" x14ac:dyDescent="0.25">
      <c r="G467" s="611"/>
      <c r="X467" s="615"/>
    </row>
    <row r="468" spans="7:24" x14ac:dyDescent="0.25">
      <c r="G468" s="611"/>
      <c r="X468" s="615"/>
    </row>
    <row r="469" spans="7:24" x14ac:dyDescent="0.25">
      <c r="G469" s="611"/>
      <c r="X469" s="615"/>
    </row>
    <row r="470" spans="7:24" x14ac:dyDescent="0.25">
      <c r="G470" s="611"/>
      <c r="X470" s="615"/>
    </row>
    <row r="471" spans="7:24" x14ac:dyDescent="0.25">
      <c r="G471" s="611"/>
      <c r="X471" s="615"/>
    </row>
    <row r="472" spans="7:24" x14ac:dyDescent="0.25">
      <c r="G472" s="611"/>
      <c r="X472" s="615"/>
    </row>
    <row r="473" spans="7:24" x14ac:dyDescent="0.25">
      <c r="G473" s="611"/>
      <c r="X473" s="615"/>
    </row>
    <row r="474" spans="7:24" x14ac:dyDescent="0.25">
      <c r="G474" s="611"/>
      <c r="X474" s="615"/>
    </row>
    <row r="475" spans="7:24" x14ac:dyDescent="0.25">
      <c r="G475" s="611"/>
      <c r="X475" s="615"/>
    </row>
    <row r="476" spans="7:24" x14ac:dyDescent="0.25">
      <c r="G476" s="611"/>
      <c r="X476" s="615"/>
    </row>
    <row r="477" spans="7:24" x14ac:dyDescent="0.25">
      <c r="G477" s="611"/>
      <c r="X477" s="615"/>
    </row>
    <row r="478" spans="7:24" x14ac:dyDescent="0.25">
      <c r="G478" s="611"/>
      <c r="X478" s="615"/>
    </row>
    <row r="479" spans="7:24" x14ac:dyDescent="0.25">
      <c r="G479" s="611"/>
      <c r="X479" s="615"/>
    </row>
    <row r="480" spans="7:24" x14ac:dyDescent="0.25">
      <c r="G480" s="611"/>
      <c r="X480" s="615"/>
    </row>
    <row r="481" spans="7:24" x14ac:dyDescent="0.25">
      <c r="G481" s="611"/>
      <c r="X481" s="615"/>
    </row>
    <row r="482" spans="7:24" x14ac:dyDescent="0.25">
      <c r="G482" s="611"/>
      <c r="X482" s="615"/>
    </row>
    <row r="483" spans="7:24" x14ac:dyDescent="0.25">
      <c r="G483" s="611"/>
      <c r="X483" s="615"/>
    </row>
    <row r="484" spans="7:24" x14ac:dyDescent="0.25">
      <c r="G484" s="611"/>
      <c r="X484" s="615"/>
    </row>
    <row r="485" spans="7:24" x14ac:dyDescent="0.25">
      <c r="G485" s="611"/>
      <c r="X485" s="615"/>
    </row>
    <row r="486" spans="7:24" x14ac:dyDescent="0.25">
      <c r="G486" s="611"/>
      <c r="X486" s="615"/>
    </row>
    <row r="487" spans="7:24" x14ac:dyDescent="0.25">
      <c r="G487" s="611"/>
      <c r="X487" s="615"/>
    </row>
    <row r="488" spans="7:24" x14ac:dyDescent="0.25">
      <c r="G488" s="611"/>
      <c r="X488" s="615"/>
    </row>
    <row r="489" spans="7:24" x14ac:dyDescent="0.25">
      <c r="G489" s="611"/>
      <c r="X489" s="615"/>
    </row>
    <row r="490" spans="7:24" x14ac:dyDescent="0.25">
      <c r="G490" s="611"/>
      <c r="X490" s="615"/>
    </row>
    <row r="491" spans="7:24" x14ac:dyDescent="0.25">
      <c r="G491" s="611"/>
      <c r="X491" s="615"/>
    </row>
    <row r="492" spans="7:24" x14ac:dyDescent="0.25">
      <c r="G492" s="611"/>
      <c r="X492" s="615"/>
    </row>
    <row r="493" spans="7:24" x14ac:dyDescent="0.25">
      <c r="G493" s="611"/>
      <c r="X493" s="615"/>
    </row>
    <row r="494" spans="7:24" x14ac:dyDescent="0.25">
      <c r="G494" s="611"/>
      <c r="X494" s="615"/>
    </row>
    <row r="495" spans="7:24" x14ac:dyDescent="0.25">
      <c r="G495" s="611"/>
      <c r="X495" s="615"/>
    </row>
    <row r="496" spans="7:24" x14ac:dyDescent="0.25">
      <c r="G496" s="611"/>
      <c r="X496" s="615"/>
    </row>
    <row r="497" spans="7:24" x14ac:dyDescent="0.25">
      <c r="G497" s="611"/>
      <c r="X497" s="615"/>
    </row>
    <row r="498" spans="7:24" x14ac:dyDescent="0.25">
      <c r="G498" s="611"/>
      <c r="X498" s="615"/>
    </row>
    <row r="499" spans="7:24" x14ac:dyDescent="0.25">
      <c r="G499" s="611"/>
      <c r="X499" s="615"/>
    </row>
    <row r="500" spans="7:24" x14ac:dyDescent="0.25">
      <c r="G500" s="611"/>
      <c r="X500" s="615"/>
    </row>
    <row r="501" spans="7:24" x14ac:dyDescent="0.25">
      <c r="G501" s="611"/>
      <c r="X501" s="615"/>
    </row>
    <row r="502" spans="7:24" x14ac:dyDescent="0.25">
      <c r="G502" s="611"/>
      <c r="X502" s="615"/>
    </row>
    <row r="503" spans="7:24" x14ac:dyDescent="0.25">
      <c r="G503" s="611"/>
      <c r="X503" s="615"/>
    </row>
    <row r="504" spans="7:24" x14ac:dyDescent="0.25">
      <c r="G504" s="611"/>
      <c r="X504" s="615"/>
    </row>
    <row r="505" spans="7:24" x14ac:dyDescent="0.25">
      <c r="G505" s="611"/>
      <c r="X505" s="615"/>
    </row>
    <row r="506" spans="7:24" x14ac:dyDescent="0.25">
      <c r="G506" s="611"/>
      <c r="X506" s="615"/>
    </row>
    <row r="507" spans="7:24" x14ac:dyDescent="0.25">
      <c r="G507" s="611"/>
      <c r="X507" s="615"/>
    </row>
    <row r="508" spans="7:24" x14ac:dyDescent="0.25">
      <c r="G508" s="611"/>
      <c r="X508" s="615"/>
    </row>
    <row r="509" spans="7:24" x14ac:dyDescent="0.25">
      <c r="G509" s="611"/>
      <c r="X509" s="615"/>
    </row>
    <row r="510" spans="7:24" x14ac:dyDescent="0.25">
      <c r="G510" s="611"/>
      <c r="X510" s="615"/>
    </row>
    <row r="511" spans="7:24" x14ac:dyDescent="0.25">
      <c r="G511" s="611"/>
      <c r="X511" s="615"/>
    </row>
    <row r="512" spans="7:24" x14ac:dyDescent="0.25">
      <c r="G512" s="611"/>
      <c r="X512" s="615"/>
    </row>
    <row r="513" spans="7:24" x14ac:dyDescent="0.25">
      <c r="G513" s="611"/>
      <c r="X513" s="615"/>
    </row>
    <row r="514" spans="7:24" x14ac:dyDescent="0.25">
      <c r="G514" s="611"/>
      <c r="X514" s="615"/>
    </row>
    <row r="515" spans="7:24" x14ac:dyDescent="0.25">
      <c r="G515" s="611"/>
      <c r="X515" s="615"/>
    </row>
    <row r="516" spans="7:24" x14ac:dyDescent="0.25">
      <c r="G516" s="611"/>
      <c r="X516" s="615"/>
    </row>
    <row r="517" spans="7:24" x14ac:dyDescent="0.25">
      <c r="G517" s="611"/>
      <c r="X517" s="615"/>
    </row>
    <row r="518" spans="7:24" x14ac:dyDescent="0.25">
      <c r="G518" s="611"/>
      <c r="X518" s="615"/>
    </row>
    <row r="519" spans="7:24" x14ac:dyDescent="0.25">
      <c r="G519" s="611"/>
      <c r="X519" s="615"/>
    </row>
    <row r="520" spans="7:24" x14ac:dyDescent="0.25">
      <c r="G520" s="611"/>
      <c r="X520" s="615"/>
    </row>
    <row r="521" spans="7:24" x14ac:dyDescent="0.25">
      <c r="G521" s="611"/>
      <c r="X521" s="615"/>
    </row>
    <row r="522" spans="7:24" x14ac:dyDescent="0.25">
      <c r="G522" s="611"/>
      <c r="X522" s="615"/>
    </row>
    <row r="523" spans="7:24" x14ac:dyDescent="0.25">
      <c r="G523" s="611"/>
      <c r="X523" s="615"/>
    </row>
    <row r="524" spans="7:24" x14ac:dyDescent="0.25">
      <c r="G524" s="611"/>
      <c r="X524" s="615"/>
    </row>
    <row r="525" spans="7:24" x14ac:dyDescent="0.25">
      <c r="G525" s="611"/>
      <c r="X525" s="615"/>
    </row>
    <row r="526" spans="7:24" x14ac:dyDescent="0.25">
      <c r="G526" s="611"/>
      <c r="X526" s="615"/>
    </row>
    <row r="527" spans="7:24" x14ac:dyDescent="0.25">
      <c r="G527" s="611"/>
      <c r="X527" s="615"/>
    </row>
    <row r="528" spans="7:24" x14ac:dyDescent="0.25">
      <c r="G528" s="611"/>
      <c r="X528" s="615"/>
    </row>
    <row r="529" spans="7:24" x14ac:dyDescent="0.25">
      <c r="G529" s="611"/>
      <c r="X529" s="615"/>
    </row>
    <row r="530" spans="7:24" x14ac:dyDescent="0.25">
      <c r="G530" s="611"/>
      <c r="X530" s="615"/>
    </row>
    <row r="531" spans="7:24" x14ac:dyDescent="0.25">
      <c r="G531" s="611"/>
      <c r="X531" s="615"/>
    </row>
    <row r="532" spans="7:24" x14ac:dyDescent="0.25">
      <c r="G532" s="611"/>
      <c r="X532" s="615"/>
    </row>
    <row r="533" spans="7:24" x14ac:dyDescent="0.25">
      <c r="G533" s="611"/>
      <c r="X533" s="615"/>
    </row>
    <row r="534" spans="7:24" x14ac:dyDescent="0.25">
      <c r="G534" s="611"/>
      <c r="X534" s="615"/>
    </row>
    <row r="535" spans="7:24" x14ac:dyDescent="0.25">
      <c r="G535" s="611"/>
      <c r="X535" s="615"/>
    </row>
    <row r="536" spans="7:24" x14ac:dyDescent="0.25">
      <c r="G536" s="611"/>
      <c r="X536" s="615"/>
    </row>
    <row r="537" spans="7:24" x14ac:dyDescent="0.25">
      <c r="G537" s="611"/>
      <c r="X537" s="615"/>
    </row>
    <row r="538" spans="7:24" x14ac:dyDescent="0.25">
      <c r="G538" s="611"/>
      <c r="X538" s="615"/>
    </row>
    <row r="539" spans="7:24" x14ac:dyDescent="0.25">
      <c r="G539" s="611"/>
      <c r="X539" s="615"/>
    </row>
    <row r="540" spans="7:24" x14ac:dyDescent="0.25">
      <c r="G540" s="611"/>
      <c r="X540" s="615"/>
    </row>
    <row r="541" spans="7:24" x14ac:dyDescent="0.25">
      <c r="G541" s="611"/>
      <c r="X541" s="615"/>
    </row>
    <row r="542" spans="7:24" x14ac:dyDescent="0.25">
      <c r="G542" s="611"/>
      <c r="X542" s="615"/>
    </row>
    <row r="543" spans="7:24" x14ac:dyDescent="0.25">
      <c r="G543" s="611"/>
      <c r="X543" s="615"/>
    </row>
    <row r="544" spans="7:24" x14ac:dyDescent="0.25">
      <c r="G544" s="611"/>
      <c r="X544" s="615"/>
    </row>
    <row r="545" spans="7:24" x14ac:dyDescent="0.25">
      <c r="G545" s="611"/>
      <c r="X545" s="615"/>
    </row>
    <row r="546" spans="7:24" x14ac:dyDescent="0.25">
      <c r="G546" s="611"/>
      <c r="X546" s="615"/>
    </row>
    <row r="547" spans="7:24" x14ac:dyDescent="0.25">
      <c r="G547" s="611"/>
      <c r="X547" s="615"/>
    </row>
    <row r="548" spans="7:24" x14ac:dyDescent="0.25">
      <c r="G548" s="611"/>
      <c r="X548" s="615"/>
    </row>
    <row r="549" spans="7:24" x14ac:dyDescent="0.25">
      <c r="G549" s="611"/>
      <c r="X549" s="615"/>
    </row>
    <row r="550" spans="7:24" x14ac:dyDescent="0.25">
      <c r="G550" s="611"/>
      <c r="X550" s="615"/>
    </row>
    <row r="551" spans="7:24" x14ac:dyDescent="0.25">
      <c r="G551" s="611"/>
      <c r="X551" s="615"/>
    </row>
    <row r="552" spans="7:24" x14ac:dyDescent="0.25">
      <c r="G552" s="611"/>
      <c r="X552" s="615"/>
    </row>
    <row r="553" spans="7:24" x14ac:dyDescent="0.25">
      <c r="G553" s="611"/>
      <c r="X553" s="615"/>
    </row>
    <row r="554" spans="7:24" x14ac:dyDescent="0.25">
      <c r="G554" s="611"/>
      <c r="X554" s="615"/>
    </row>
    <row r="555" spans="7:24" x14ac:dyDescent="0.25">
      <c r="G555" s="611"/>
      <c r="X555" s="615"/>
    </row>
    <row r="556" spans="7:24" x14ac:dyDescent="0.25">
      <c r="G556" s="611"/>
      <c r="X556" s="615"/>
    </row>
    <row r="557" spans="7:24" x14ac:dyDescent="0.25">
      <c r="G557" s="611"/>
      <c r="X557" s="615"/>
    </row>
    <row r="558" spans="7:24" x14ac:dyDescent="0.25">
      <c r="G558" s="611"/>
      <c r="X558" s="615"/>
    </row>
    <row r="559" spans="7:24" x14ac:dyDescent="0.25">
      <c r="G559" s="611"/>
      <c r="X559" s="615"/>
    </row>
    <row r="560" spans="7:24" x14ac:dyDescent="0.25">
      <c r="G560" s="611"/>
      <c r="X560" s="615"/>
    </row>
    <row r="561" spans="7:24" x14ac:dyDescent="0.25">
      <c r="G561" s="611"/>
      <c r="X561" s="615"/>
    </row>
    <row r="562" spans="7:24" x14ac:dyDescent="0.25">
      <c r="G562" s="611"/>
      <c r="X562" s="615"/>
    </row>
    <row r="563" spans="7:24" x14ac:dyDescent="0.25">
      <c r="G563" s="611"/>
      <c r="X563" s="615"/>
    </row>
    <row r="564" spans="7:24" x14ac:dyDescent="0.25">
      <c r="G564" s="611"/>
      <c r="X564" s="615"/>
    </row>
    <row r="565" spans="7:24" x14ac:dyDescent="0.25">
      <c r="G565" s="611"/>
      <c r="X565" s="615"/>
    </row>
    <row r="566" spans="7:24" x14ac:dyDescent="0.25">
      <c r="G566" s="611"/>
      <c r="X566" s="615"/>
    </row>
    <row r="567" spans="7:24" x14ac:dyDescent="0.25">
      <c r="G567" s="611"/>
      <c r="X567" s="615"/>
    </row>
    <row r="568" spans="7:24" x14ac:dyDescent="0.25">
      <c r="G568" s="611"/>
      <c r="X568" s="615"/>
    </row>
    <row r="569" spans="7:24" x14ac:dyDescent="0.25">
      <c r="G569" s="611"/>
      <c r="X569" s="615"/>
    </row>
    <row r="570" spans="7:24" x14ac:dyDescent="0.25">
      <c r="G570" s="611"/>
      <c r="X570" s="615"/>
    </row>
    <row r="571" spans="7:24" x14ac:dyDescent="0.25">
      <c r="G571" s="611"/>
      <c r="X571" s="615"/>
    </row>
    <row r="572" spans="7:24" x14ac:dyDescent="0.25">
      <c r="G572" s="611"/>
      <c r="X572" s="615"/>
    </row>
    <row r="573" spans="7:24" x14ac:dyDescent="0.25">
      <c r="G573" s="611"/>
      <c r="X573" s="615"/>
    </row>
    <row r="574" spans="7:24" x14ac:dyDescent="0.25">
      <c r="G574" s="611"/>
      <c r="X574" s="615"/>
    </row>
    <row r="575" spans="7:24" x14ac:dyDescent="0.25">
      <c r="G575" s="611"/>
      <c r="X575" s="615"/>
    </row>
    <row r="576" spans="7:24" x14ac:dyDescent="0.25">
      <c r="G576" s="611"/>
      <c r="X576" s="615"/>
    </row>
    <row r="577" spans="7:24" x14ac:dyDescent="0.25">
      <c r="G577" s="611"/>
      <c r="X577" s="615"/>
    </row>
    <row r="578" spans="7:24" x14ac:dyDescent="0.25">
      <c r="G578" s="611"/>
      <c r="X578" s="615"/>
    </row>
    <row r="579" spans="7:24" x14ac:dyDescent="0.25">
      <c r="G579" s="611"/>
      <c r="X579" s="615"/>
    </row>
    <row r="580" spans="7:24" x14ac:dyDescent="0.25">
      <c r="G580" s="611"/>
      <c r="X580" s="615"/>
    </row>
    <row r="581" spans="7:24" x14ac:dyDescent="0.25">
      <c r="G581" s="611"/>
      <c r="X581" s="615"/>
    </row>
    <row r="582" spans="7:24" x14ac:dyDescent="0.25">
      <c r="G582" s="611"/>
      <c r="X582" s="615"/>
    </row>
    <row r="583" spans="7:24" x14ac:dyDescent="0.25">
      <c r="G583" s="611"/>
      <c r="X583" s="615"/>
    </row>
    <row r="584" spans="7:24" x14ac:dyDescent="0.25">
      <c r="G584" s="611"/>
      <c r="X584" s="615"/>
    </row>
    <row r="585" spans="7:24" x14ac:dyDescent="0.25">
      <c r="G585" s="611"/>
      <c r="X585" s="615"/>
    </row>
    <row r="586" spans="7:24" x14ac:dyDescent="0.25">
      <c r="G586" s="611"/>
      <c r="X586" s="615"/>
    </row>
    <row r="587" spans="7:24" x14ac:dyDescent="0.25">
      <c r="G587" s="611"/>
      <c r="X587" s="615"/>
    </row>
    <row r="588" spans="7:24" x14ac:dyDescent="0.25">
      <c r="G588" s="611"/>
      <c r="X588" s="615"/>
    </row>
    <row r="589" spans="7:24" x14ac:dyDescent="0.25">
      <c r="G589" s="611"/>
      <c r="X589" s="615"/>
    </row>
    <row r="590" spans="7:24" x14ac:dyDescent="0.25">
      <c r="G590" s="611"/>
      <c r="X590" s="615"/>
    </row>
    <row r="591" spans="7:24" x14ac:dyDescent="0.25">
      <c r="G591" s="611"/>
      <c r="X591" s="615"/>
    </row>
    <row r="592" spans="7:24" x14ac:dyDescent="0.25">
      <c r="G592" s="611"/>
      <c r="X592" s="615"/>
    </row>
    <row r="593" spans="7:24" x14ac:dyDescent="0.25">
      <c r="G593" s="611"/>
      <c r="X593" s="615"/>
    </row>
    <row r="594" spans="7:24" x14ac:dyDescent="0.25">
      <c r="G594" s="611"/>
      <c r="X594" s="615"/>
    </row>
    <row r="595" spans="7:24" x14ac:dyDescent="0.25">
      <c r="G595" s="611"/>
      <c r="X595" s="615"/>
    </row>
    <row r="596" spans="7:24" x14ac:dyDescent="0.25">
      <c r="G596" s="611"/>
      <c r="X596" s="615"/>
    </row>
    <row r="597" spans="7:24" x14ac:dyDescent="0.25">
      <c r="G597" s="611"/>
      <c r="X597" s="615"/>
    </row>
    <row r="598" spans="7:24" x14ac:dyDescent="0.25">
      <c r="G598" s="611"/>
      <c r="X598" s="615"/>
    </row>
    <row r="599" spans="7:24" x14ac:dyDescent="0.25">
      <c r="G599" s="611"/>
      <c r="X599" s="615"/>
    </row>
    <row r="600" spans="7:24" x14ac:dyDescent="0.25">
      <c r="G600" s="611"/>
      <c r="X600" s="615"/>
    </row>
    <row r="601" spans="7:24" x14ac:dyDescent="0.25">
      <c r="G601" s="611"/>
      <c r="X601" s="615"/>
    </row>
    <row r="602" spans="7:24" x14ac:dyDescent="0.25">
      <c r="G602" s="611"/>
      <c r="X602" s="615"/>
    </row>
    <row r="603" spans="7:24" x14ac:dyDescent="0.25">
      <c r="G603" s="611"/>
      <c r="X603" s="615"/>
    </row>
    <row r="604" spans="7:24" x14ac:dyDescent="0.25">
      <c r="G604" s="611"/>
      <c r="X604" s="615"/>
    </row>
    <row r="605" spans="7:24" x14ac:dyDescent="0.25">
      <c r="G605" s="611"/>
      <c r="X605" s="615"/>
    </row>
    <row r="606" spans="7:24" x14ac:dyDescent="0.25">
      <c r="G606" s="611"/>
      <c r="X606" s="615"/>
    </row>
    <row r="607" spans="7:24" x14ac:dyDescent="0.25">
      <c r="G607" s="611"/>
      <c r="X607" s="615"/>
    </row>
    <row r="608" spans="7:24" x14ac:dyDescent="0.25">
      <c r="G608" s="611"/>
      <c r="X608" s="615"/>
    </row>
    <row r="609" spans="7:24" x14ac:dyDescent="0.25">
      <c r="G609" s="611"/>
      <c r="X609" s="615"/>
    </row>
    <row r="610" spans="7:24" x14ac:dyDescent="0.25">
      <c r="G610" s="611"/>
      <c r="X610" s="615"/>
    </row>
    <row r="611" spans="7:24" x14ac:dyDescent="0.25">
      <c r="G611" s="611"/>
      <c r="X611" s="615"/>
    </row>
    <row r="612" spans="7:24" x14ac:dyDescent="0.25">
      <c r="G612" s="611"/>
      <c r="X612" s="615"/>
    </row>
    <row r="613" spans="7:24" x14ac:dyDescent="0.25">
      <c r="G613" s="611"/>
      <c r="X613" s="615"/>
    </row>
    <row r="614" spans="7:24" x14ac:dyDescent="0.25">
      <c r="G614" s="611"/>
      <c r="X614" s="615"/>
    </row>
    <row r="615" spans="7:24" x14ac:dyDescent="0.25">
      <c r="G615" s="611"/>
      <c r="X615" s="615"/>
    </row>
    <row r="616" spans="7:24" x14ac:dyDescent="0.25">
      <c r="G616" s="611"/>
      <c r="X616" s="615"/>
    </row>
    <row r="617" spans="7:24" x14ac:dyDescent="0.25">
      <c r="G617" s="611"/>
      <c r="X617" s="615"/>
    </row>
    <row r="618" spans="7:24" x14ac:dyDescent="0.25">
      <c r="G618" s="611"/>
      <c r="X618" s="615"/>
    </row>
    <row r="619" spans="7:24" x14ac:dyDescent="0.25">
      <c r="G619" s="611"/>
      <c r="X619" s="615"/>
    </row>
    <row r="620" spans="7:24" x14ac:dyDescent="0.25">
      <c r="G620" s="611"/>
      <c r="X620" s="615"/>
    </row>
    <row r="621" spans="7:24" x14ac:dyDescent="0.25">
      <c r="G621" s="611"/>
      <c r="X621" s="615"/>
    </row>
    <row r="622" spans="7:24" x14ac:dyDescent="0.25">
      <c r="G622" s="611"/>
      <c r="X622" s="615"/>
    </row>
    <row r="623" spans="7:24" x14ac:dyDescent="0.25">
      <c r="G623" s="611"/>
      <c r="X623" s="615"/>
    </row>
    <row r="624" spans="7:24" x14ac:dyDescent="0.25">
      <c r="G624" s="611"/>
      <c r="X624" s="615"/>
    </row>
    <row r="625" spans="7:24" x14ac:dyDescent="0.25">
      <c r="G625" s="611"/>
      <c r="X625" s="615"/>
    </row>
    <row r="626" spans="7:24" x14ac:dyDescent="0.25">
      <c r="G626" s="611"/>
      <c r="X626" s="615"/>
    </row>
    <row r="627" spans="7:24" x14ac:dyDescent="0.25">
      <c r="G627" s="611"/>
      <c r="X627" s="615"/>
    </row>
    <row r="628" spans="7:24" x14ac:dyDescent="0.25">
      <c r="G628" s="611"/>
      <c r="X628" s="615"/>
    </row>
    <row r="629" spans="7:24" x14ac:dyDescent="0.25">
      <c r="G629" s="611"/>
      <c r="X629" s="615"/>
    </row>
    <row r="630" spans="7:24" x14ac:dyDescent="0.25">
      <c r="G630" s="611"/>
      <c r="X630" s="615"/>
    </row>
    <row r="631" spans="7:24" x14ac:dyDescent="0.25">
      <c r="G631" s="611"/>
      <c r="X631" s="615"/>
    </row>
    <row r="632" spans="7:24" x14ac:dyDescent="0.25">
      <c r="G632" s="611"/>
      <c r="X632" s="615"/>
    </row>
    <row r="633" spans="7:24" x14ac:dyDescent="0.25">
      <c r="G633" s="611"/>
      <c r="X633" s="615"/>
    </row>
    <row r="634" spans="7:24" x14ac:dyDescent="0.25">
      <c r="G634" s="611"/>
      <c r="X634" s="615"/>
    </row>
    <row r="635" spans="7:24" x14ac:dyDescent="0.25">
      <c r="G635" s="611"/>
      <c r="X635" s="615"/>
    </row>
    <row r="636" spans="7:24" x14ac:dyDescent="0.25">
      <c r="G636" s="611"/>
      <c r="X636" s="615"/>
    </row>
    <row r="637" spans="7:24" x14ac:dyDescent="0.25">
      <c r="G637" s="611"/>
      <c r="X637" s="615"/>
    </row>
    <row r="638" spans="7:24" x14ac:dyDescent="0.25">
      <c r="G638" s="611"/>
      <c r="X638" s="615"/>
    </row>
    <row r="639" spans="7:24" x14ac:dyDescent="0.25">
      <c r="G639" s="611"/>
      <c r="X639" s="615"/>
    </row>
    <row r="640" spans="7:24" x14ac:dyDescent="0.25">
      <c r="G640" s="611"/>
      <c r="X640" s="615"/>
    </row>
    <row r="641" spans="7:24" x14ac:dyDescent="0.25">
      <c r="G641" s="611"/>
      <c r="X641" s="615"/>
    </row>
    <row r="642" spans="7:24" x14ac:dyDescent="0.25">
      <c r="G642" s="611"/>
      <c r="X642" s="615"/>
    </row>
    <row r="643" spans="7:24" x14ac:dyDescent="0.25">
      <c r="G643" s="611"/>
      <c r="X643" s="615"/>
    </row>
    <row r="644" spans="7:24" x14ac:dyDescent="0.25">
      <c r="G644" s="611"/>
      <c r="X644" s="615"/>
    </row>
    <row r="645" spans="7:24" x14ac:dyDescent="0.25">
      <c r="G645" s="611"/>
      <c r="X645" s="615"/>
    </row>
    <row r="646" spans="7:24" x14ac:dyDescent="0.25">
      <c r="G646" s="611"/>
      <c r="X646" s="615"/>
    </row>
    <row r="647" spans="7:24" x14ac:dyDescent="0.25">
      <c r="G647" s="611"/>
      <c r="X647" s="615"/>
    </row>
    <row r="648" spans="7:24" x14ac:dyDescent="0.25">
      <c r="G648" s="611"/>
      <c r="X648" s="615"/>
    </row>
    <row r="649" spans="7:24" x14ac:dyDescent="0.25">
      <c r="G649" s="611"/>
      <c r="X649" s="615"/>
    </row>
    <row r="650" spans="7:24" x14ac:dyDescent="0.25">
      <c r="G650" s="611"/>
      <c r="X650" s="615"/>
    </row>
    <row r="651" spans="7:24" x14ac:dyDescent="0.25">
      <c r="G651" s="611"/>
      <c r="X651" s="615"/>
    </row>
    <row r="652" spans="7:24" x14ac:dyDescent="0.25">
      <c r="G652" s="611"/>
      <c r="X652" s="615"/>
    </row>
    <row r="653" spans="7:24" x14ac:dyDescent="0.25">
      <c r="G653" s="611"/>
      <c r="X653" s="615"/>
    </row>
    <row r="654" spans="7:24" x14ac:dyDescent="0.25">
      <c r="G654" s="611"/>
      <c r="X654" s="615"/>
    </row>
    <row r="655" spans="7:24" x14ac:dyDescent="0.25">
      <c r="G655" s="611"/>
      <c r="X655" s="615"/>
    </row>
    <row r="656" spans="7:24" x14ac:dyDescent="0.25">
      <c r="G656" s="611"/>
      <c r="X656" s="615"/>
    </row>
    <row r="657" spans="7:24" x14ac:dyDescent="0.25">
      <c r="G657" s="611"/>
      <c r="X657" s="615"/>
    </row>
    <row r="658" spans="7:24" x14ac:dyDescent="0.25">
      <c r="G658" s="611"/>
      <c r="X658" s="615"/>
    </row>
    <row r="659" spans="7:24" x14ac:dyDescent="0.25">
      <c r="G659" s="611"/>
      <c r="X659" s="615"/>
    </row>
    <row r="660" spans="7:24" x14ac:dyDescent="0.25">
      <c r="G660" s="611"/>
      <c r="X660" s="615"/>
    </row>
    <row r="661" spans="7:24" x14ac:dyDescent="0.25">
      <c r="G661" s="611"/>
      <c r="X661" s="615"/>
    </row>
    <row r="662" spans="7:24" x14ac:dyDescent="0.25">
      <c r="G662" s="611"/>
      <c r="X662" s="615"/>
    </row>
    <row r="663" spans="7:24" x14ac:dyDescent="0.25">
      <c r="G663" s="611"/>
      <c r="X663" s="615"/>
    </row>
    <row r="664" spans="7:24" x14ac:dyDescent="0.25">
      <c r="G664" s="611"/>
      <c r="X664" s="615"/>
    </row>
    <row r="665" spans="7:24" x14ac:dyDescent="0.25">
      <c r="G665" s="611"/>
      <c r="X665" s="615"/>
    </row>
    <row r="666" spans="7:24" x14ac:dyDescent="0.25">
      <c r="G666" s="611"/>
      <c r="X666" s="615"/>
    </row>
    <row r="667" spans="7:24" x14ac:dyDescent="0.25">
      <c r="G667" s="611"/>
      <c r="X667" s="615"/>
    </row>
    <row r="668" spans="7:24" x14ac:dyDescent="0.25">
      <c r="G668" s="611"/>
      <c r="X668" s="615"/>
    </row>
    <row r="669" spans="7:24" x14ac:dyDescent="0.25">
      <c r="G669" s="611"/>
      <c r="X669" s="615"/>
    </row>
    <row r="670" spans="7:24" x14ac:dyDescent="0.25">
      <c r="G670" s="611"/>
      <c r="X670" s="615"/>
    </row>
    <row r="671" spans="7:24" x14ac:dyDescent="0.25">
      <c r="G671" s="611"/>
      <c r="X671" s="615"/>
    </row>
    <row r="672" spans="7:24" x14ac:dyDescent="0.25">
      <c r="G672" s="611"/>
      <c r="X672" s="615"/>
    </row>
    <row r="673" spans="7:24" x14ac:dyDescent="0.25">
      <c r="G673" s="611"/>
      <c r="X673" s="615"/>
    </row>
    <row r="674" spans="7:24" x14ac:dyDescent="0.25">
      <c r="G674" s="611"/>
      <c r="X674" s="615"/>
    </row>
    <row r="675" spans="7:24" x14ac:dyDescent="0.25">
      <c r="G675" s="611"/>
      <c r="X675" s="615"/>
    </row>
    <row r="676" spans="7:24" x14ac:dyDescent="0.25">
      <c r="G676" s="611"/>
      <c r="X676" s="615"/>
    </row>
    <row r="677" spans="7:24" x14ac:dyDescent="0.25">
      <c r="G677" s="611"/>
      <c r="X677" s="615"/>
    </row>
    <row r="678" spans="7:24" x14ac:dyDescent="0.25">
      <c r="G678" s="611"/>
      <c r="X678" s="615"/>
    </row>
    <row r="679" spans="7:24" x14ac:dyDescent="0.25">
      <c r="G679" s="611"/>
      <c r="X679" s="615"/>
    </row>
    <row r="680" spans="7:24" x14ac:dyDescent="0.25">
      <c r="G680" s="611"/>
      <c r="X680" s="615"/>
    </row>
    <row r="681" spans="7:24" x14ac:dyDescent="0.25">
      <c r="G681" s="611"/>
      <c r="X681" s="615"/>
    </row>
    <row r="682" spans="7:24" x14ac:dyDescent="0.25">
      <c r="G682" s="611"/>
      <c r="X682" s="615"/>
    </row>
    <row r="683" spans="7:24" x14ac:dyDescent="0.25">
      <c r="G683" s="611"/>
      <c r="X683" s="615"/>
    </row>
    <row r="684" spans="7:24" x14ac:dyDescent="0.25">
      <c r="G684" s="611"/>
      <c r="X684" s="615"/>
    </row>
    <row r="685" spans="7:24" x14ac:dyDescent="0.25">
      <c r="G685" s="611"/>
      <c r="X685" s="615"/>
    </row>
    <row r="686" spans="7:24" x14ac:dyDescent="0.25">
      <c r="G686" s="611"/>
      <c r="X686" s="615"/>
    </row>
    <row r="687" spans="7:24" x14ac:dyDescent="0.25">
      <c r="G687" s="611"/>
      <c r="X687" s="615"/>
    </row>
    <row r="688" spans="7:24" x14ac:dyDescent="0.25">
      <c r="G688" s="611"/>
      <c r="X688" s="615"/>
    </row>
    <row r="689" spans="7:24" x14ac:dyDescent="0.25">
      <c r="G689" s="611"/>
      <c r="X689" s="615"/>
    </row>
    <row r="690" spans="7:24" x14ac:dyDescent="0.25">
      <c r="G690" s="611"/>
      <c r="X690" s="615"/>
    </row>
    <row r="691" spans="7:24" x14ac:dyDescent="0.25">
      <c r="G691" s="611"/>
      <c r="X691" s="615"/>
    </row>
    <row r="692" spans="7:24" x14ac:dyDescent="0.25">
      <c r="G692" s="611"/>
      <c r="X692" s="615"/>
    </row>
    <row r="693" spans="7:24" x14ac:dyDescent="0.25">
      <c r="G693" s="611"/>
      <c r="X693" s="615"/>
    </row>
    <row r="694" spans="7:24" x14ac:dyDescent="0.25">
      <c r="G694" s="611"/>
      <c r="X694" s="615"/>
    </row>
    <row r="695" spans="7:24" x14ac:dyDescent="0.25">
      <c r="G695" s="611"/>
      <c r="X695" s="615"/>
    </row>
    <row r="696" spans="7:24" x14ac:dyDescent="0.25">
      <c r="G696" s="611"/>
      <c r="X696" s="615"/>
    </row>
    <row r="697" spans="7:24" x14ac:dyDescent="0.25">
      <c r="G697" s="611"/>
      <c r="X697" s="615"/>
    </row>
    <row r="698" spans="7:24" x14ac:dyDescent="0.25">
      <c r="G698" s="611"/>
      <c r="X698" s="615"/>
    </row>
    <row r="699" spans="7:24" x14ac:dyDescent="0.25">
      <c r="G699" s="611"/>
      <c r="X699" s="615"/>
    </row>
    <row r="700" spans="7:24" x14ac:dyDescent="0.25">
      <c r="G700" s="611"/>
      <c r="X700" s="615"/>
    </row>
    <row r="701" spans="7:24" x14ac:dyDescent="0.25">
      <c r="G701" s="611"/>
      <c r="X701" s="615"/>
    </row>
    <row r="702" spans="7:24" x14ac:dyDescent="0.25">
      <c r="G702" s="611"/>
      <c r="X702" s="615"/>
    </row>
    <row r="703" spans="7:24" x14ac:dyDescent="0.25">
      <c r="G703" s="611"/>
      <c r="X703" s="615"/>
    </row>
    <row r="704" spans="7:24" x14ac:dyDescent="0.25">
      <c r="G704" s="611"/>
      <c r="X704" s="615"/>
    </row>
    <row r="705" spans="7:24" x14ac:dyDescent="0.25">
      <c r="G705" s="611"/>
      <c r="X705" s="615"/>
    </row>
    <row r="706" spans="7:24" x14ac:dyDescent="0.25">
      <c r="G706" s="611"/>
      <c r="X706" s="615"/>
    </row>
    <row r="707" spans="7:24" x14ac:dyDescent="0.25">
      <c r="G707" s="611"/>
      <c r="X707" s="615"/>
    </row>
    <row r="708" spans="7:24" x14ac:dyDescent="0.25">
      <c r="G708" s="611"/>
      <c r="X708" s="615"/>
    </row>
    <row r="709" spans="7:24" x14ac:dyDescent="0.25">
      <c r="G709" s="611"/>
      <c r="X709" s="615"/>
    </row>
    <row r="710" spans="7:24" x14ac:dyDescent="0.25">
      <c r="G710" s="611"/>
      <c r="X710" s="615"/>
    </row>
    <row r="711" spans="7:24" x14ac:dyDescent="0.25">
      <c r="G711" s="611"/>
      <c r="X711" s="615"/>
    </row>
    <row r="712" spans="7:24" x14ac:dyDescent="0.25">
      <c r="G712" s="611"/>
      <c r="X712" s="615"/>
    </row>
    <row r="713" spans="7:24" x14ac:dyDescent="0.25">
      <c r="G713" s="611"/>
      <c r="X713" s="615"/>
    </row>
    <row r="714" spans="7:24" x14ac:dyDescent="0.25">
      <c r="G714" s="611"/>
      <c r="X714" s="615"/>
    </row>
    <row r="715" spans="7:24" x14ac:dyDescent="0.25">
      <c r="G715" s="611"/>
      <c r="X715" s="615"/>
    </row>
    <row r="716" spans="7:24" x14ac:dyDescent="0.25">
      <c r="G716" s="611"/>
      <c r="X716" s="615"/>
    </row>
    <row r="717" spans="7:24" x14ac:dyDescent="0.25">
      <c r="G717" s="611"/>
      <c r="X717" s="615"/>
    </row>
    <row r="718" spans="7:24" x14ac:dyDescent="0.25">
      <c r="G718" s="611"/>
      <c r="X718" s="615"/>
    </row>
    <row r="719" spans="7:24" x14ac:dyDescent="0.25">
      <c r="G719" s="611"/>
      <c r="X719" s="615"/>
    </row>
    <row r="720" spans="7:24" x14ac:dyDescent="0.25">
      <c r="G720" s="611"/>
      <c r="X720" s="615"/>
    </row>
    <row r="721" spans="7:24" x14ac:dyDescent="0.25">
      <c r="G721" s="611"/>
      <c r="X721" s="615"/>
    </row>
    <row r="722" spans="7:24" x14ac:dyDescent="0.25">
      <c r="G722" s="611"/>
      <c r="X722" s="615"/>
    </row>
    <row r="723" spans="7:24" x14ac:dyDescent="0.25">
      <c r="G723" s="611"/>
      <c r="X723" s="615"/>
    </row>
    <row r="724" spans="7:24" x14ac:dyDescent="0.25">
      <c r="G724" s="611"/>
      <c r="X724" s="615"/>
    </row>
    <row r="725" spans="7:24" x14ac:dyDescent="0.25">
      <c r="G725" s="611"/>
      <c r="X725" s="615"/>
    </row>
    <row r="726" spans="7:24" x14ac:dyDescent="0.25">
      <c r="G726" s="611"/>
      <c r="X726" s="615"/>
    </row>
    <row r="727" spans="7:24" x14ac:dyDescent="0.25">
      <c r="G727" s="611"/>
      <c r="X727" s="615"/>
    </row>
    <row r="728" spans="7:24" x14ac:dyDescent="0.25">
      <c r="G728" s="611"/>
      <c r="X728" s="615"/>
    </row>
    <row r="729" spans="7:24" x14ac:dyDescent="0.25">
      <c r="G729" s="611"/>
      <c r="X729" s="615"/>
    </row>
    <row r="730" spans="7:24" x14ac:dyDescent="0.25">
      <c r="G730" s="611"/>
      <c r="X730" s="615"/>
    </row>
    <row r="731" spans="7:24" x14ac:dyDescent="0.25">
      <c r="G731" s="611"/>
      <c r="X731" s="615"/>
    </row>
    <row r="732" spans="7:24" x14ac:dyDescent="0.25">
      <c r="G732" s="611"/>
      <c r="X732" s="615"/>
    </row>
    <row r="733" spans="7:24" x14ac:dyDescent="0.25">
      <c r="G733" s="611"/>
      <c r="X733" s="615"/>
    </row>
    <row r="734" spans="7:24" x14ac:dyDescent="0.25">
      <c r="G734" s="611"/>
      <c r="X734" s="615"/>
    </row>
    <row r="735" spans="7:24" x14ac:dyDescent="0.25">
      <c r="G735" s="611"/>
      <c r="X735" s="615"/>
    </row>
    <row r="736" spans="7:24" x14ac:dyDescent="0.25">
      <c r="G736" s="611"/>
      <c r="X736" s="615"/>
    </row>
    <row r="737" spans="7:24" x14ac:dyDescent="0.25">
      <c r="G737" s="611"/>
      <c r="X737" s="615"/>
    </row>
    <row r="738" spans="7:24" x14ac:dyDescent="0.25">
      <c r="G738" s="611"/>
      <c r="X738" s="615"/>
    </row>
    <row r="739" spans="7:24" x14ac:dyDescent="0.25">
      <c r="G739" s="611"/>
      <c r="X739" s="615"/>
    </row>
    <row r="740" spans="7:24" x14ac:dyDescent="0.25">
      <c r="G740" s="611"/>
      <c r="X740" s="615"/>
    </row>
    <row r="741" spans="7:24" x14ac:dyDescent="0.25">
      <c r="G741" s="611"/>
      <c r="X741" s="615"/>
    </row>
    <row r="742" spans="7:24" x14ac:dyDescent="0.25">
      <c r="G742" s="611"/>
      <c r="X742" s="615"/>
    </row>
    <row r="743" spans="7:24" x14ac:dyDescent="0.25">
      <c r="G743" s="611"/>
      <c r="X743" s="615"/>
    </row>
    <row r="744" spans="7:24" x14ac:dyDescent="0.25">
      <c r="G744" s="611"/>
      <c r="X744" s="615"/>
    </row>
    <row r="745" spans="7:24" x14ac:dyDescent="0.25">
      <c r="G745" s="611"/>
      <c r="X745" s="615"/>
    </row>
    <row r="746" spans="7:24" x14ac:dyDescent="0.25">
      <c r="G746" s="611"/>
      <c r="X746" s="615"/>
    </row>
    <row r="747" spans="7:24" x14ac:dyDescent="0.25">
      <c r="G747" s="611"/>
      <c r="X747" s="615"/>
    </row>
    <row r="748" spans="7:24" x14ac:dyDescent="0.25">
      <c r="G748" s="611"/>
      <c r="X748" s="615"/>
    </row>
    <row r="749" spans="7:24" x14ac:dyDescent="0.25">
      <c r="G749" s="611"/>
      <c r="X749" s="615"/>
    </row>
    <row r="750" spans="7:24" x14ac:dyDescent="0.25">
      <c r="G750" s="611"/>
      <c r="X750" s="615"/>
    </row>
    <row r="751" spans="7:24" x14ac:dyDescent="0.25">
      <c r="G751" s="611"/>
      <c r="X751" s="615"/>
    </row>
    <row r="752" spans="7:24" x14ac:dyDescent="0.25">
      <c r="G752" s="611"/>
      <c r="X752" s="615"/>
    </row>
    <row r="753" spans="7:24" x14ac:dyDescent="0.25">
      <c r="G753" s="611"/>
      <c r="X753" s="615"/>
    </row>
    <row r="754" spans="7:24" x14ac:dyDescent="0.25">
      <c r="G754" s="611"/>
      <c r="X754" s="615"/>
    </row>
    <row r="755" spans="7:24" x14ac:dyDescent="0.25">
      <c r="G755" s="611"/>
      <c r="X755" s="615"/>
    </row>
    <row r="756" spans="7:24" x14ac:dyDescent="0.25">
      <c r="G756" s="611"/>
      <c r="X756" s="615"/>
    </row>
    <row r="757" spans="7:24" x14ac:dyDescent="0.25">
      <c r="G757" s="611"/>
      <c r="X757" s="615"/>
    </row>
    <row r="758" spans="7:24" x14ac:dyDescent="0.25">
      <c r="G758" s="611"/>
      <c r="X758" s="615"/>
    </row>
    <row r="759" spans="7:24" x14ac:dyDescent="0.25">
      <c r="G759" s="611"/>
      <c r="X759" s="615"/>
    </row>
    <row r="760" spans="7:24" x14ac:dyDescent="0.25">
      <c r="G760" s="611"/>
      <c r="X760" s="615"/>
    </row>
    <row r="761" spans="7:24" x14ac:dyDescent="0.25">
      <c r="G761" s="611"/>
      <c r="X761" s="615"/>
    </row>
    <row r="762" spans="7:24" x14ac:dyDescent="0.25">
      <c r="G762" s="611"/>
      <c r="X762" s="615"/>
    </row>
    <row r="763" spans="7:24" x14ac:dyDescent="0.25">
      <c r="G763" s="611"/>
      <c r="X763" s="615"/>
    </row>
    <row r="764" spans="7:24" x14ac:dyDescent="0.25">
      <c r="G764" s="611"/>
      <c r="X764" s="615"/>
    </row>
    <row r="765" spans="7:24" x14ac:dyDescent="0.25">
      <c r="G765" s="611"/>
      <c r="X765" s="615"/>
    </row>
    <row r="766" spans="7:24" x14ac:dyDescent="0.25">
      <c r="G766" s="611"/>
      <c r="X766" s="615"/>
    </row>
    <row r="767" spans="7:24" x14ac:dyDescent="0.25">
      <c r="G767" s="611"/>
      <c r="X767" s="615"/>
    </row>
    <row r="768" spans="7:24" x14ac:dyDescent="0.25">
      <c r="G768" s="611"/>
      <c r="X768" s="615"/>
    </row>
    <row r="769" spans="7:24" x14ac:dyDescent="0.25">
      <c r="G769" s="611"/>
      <c r="X769" s="615"/>
    </row>
    <row r="770" spans="7:24" x14ac:dyDescent="0.25">
      <c r="G770" s="611"/>
      <c r="X770" s="615"/>
    </row>
    <row r="771" spans="7:24" x14ac:dyDescent="0.25">
      <c r="G771" s="611"/>
      <c r="X771" s="615"/>
    </row>
    <row r="772" spans="7:24" x14ac:dyDescent="0.25">
      <c r="G772" s="611"/>
      <c r="X772" s="615"/>
    </row>
    <row r="773" spans="7:24" x14ac:dyDescent="0.25">
      <c r="G773" s="611"/>
      <c r="X773" s="615"/>
    </row>
    <row r="774" spans="7:24" x14ac:dyDescent="0.25">
      <c r="G774" s="611"/>
      <c r="X774" s="615"/>
    </row>
    <row r="775" spans="7:24" x14ac:dyDescent="0.25">
      <c r="G775" s="611"/>
      <c r="X775" s="615"/>
    </row>
    <row r="776" spans="7:24" x14ac:dyDescent="0.25">
      <c r="G776" s="611"/>
      <c r="X776" s="615"/>
    </row>
    <row r="777" spans="7:24" x14ac:dyDescent="0.25">
      <c r="G777" s="611"/>
      <c r="X777" s="615"/>
    </row>
    <row r="778" spans="7:24" x14ac:dyDescent="0.25">
      <c r="G778" s="611"/>
      <c r="X778" s="615"/>
    </row>
    <row r="779" spans="7:24" x14ac:dyDescent="0.25">
      <c r="G779" s="611"/>
      <c r="X779" s="615"/>
    </row>
    <row r="780" spans="7:24" x14ac:dyDescent="0.25">
      <c r="G780" s="611"/>
      <c r="X780" s="615"/>
    </row>
    <row r="781" spans="7:24" x14ac:dyDescent="0.25">
      <c r="G781" s="611"/>
      <c r="X781" s="615"/>
    </row>
    <row r="782" spans="7:24" x14ac:dyDescent="0.25">
      <c r="G782" s="611"/>
      <c r="X782" s="615"/>
    </row>
    <row r="783" spans="7:24" x14ac:dyDescent="0.25">
      <c r="G783" s="611"/>
      <c r="X783" s="615"/>
    </row>
    <row r="784" spans="7:24" x14ac:dyDescent="0.25">
      <c r="G784" s="611"/>
      <c r="X784" s="615"/>
    </row>
    <row r="785" spans="7:24" x14ac:dyDescent="0.25">
      <c r="G785" s="611"/>
      <c r="X785" s="615"/>
    </row>
    <row r="786" spans="7:24" x14ac:dyDescent="0.25">
      <c r="G786" s="611"/>
      <c r="X786" s="615"/>
    </row>
    <row r="787" spans="7:24" x14ac:dyDescent="0.25">
      <c r="G787" s="611"/>
      <c r="X787" s="615"/>
    </row>
    <row r="788" spans="7:24" x14ac:dyDescent="0.25">
      <c r="G788" s="611"/>
      <c r="X788" s="615"/>
    </row>
    <row r="789" spans="7:24" x14ac:dyDescent="0.25">
      <c r="G789" s="611"/>
      <c r="X789" s="615"/>
    </row>
    <row r="790" spans="7:24" x14ac:dyDescent="0.25">
      <c r="G790" s="611"/>
      <c r="X790" s="615"/>
    </row>
    <row r="791" spans="7:24" x14ac:dyDescent="0.25">
      <c r="G791" s="611"/>
      <c r="X791" s="615"/>
    </row>
    <row r="792" spans="7:24" x14ac:dyDescent="0.25">
      <c r="G792" s="611"/>
      <c r="X792" s="615"/>
    </row>
    <row r="793" spans="7:24" x14ac:dyDescent="0.25">
      <c r="G793" s="611"/>
      <c r="X793" s="615"/>
    </row>
    <row r="794" spans="7:24" x14ac:dyDescent="0.25">
      <c r="G794" s="611"/>
      <c r="X794" s="615"/>
    </row>
    <row r="795" spans="7:24" x14ac:dyDescent="0.25">
      <c r="G795" s="611"/>
      <c r="X795" s="615"/>
    </row>
    <row r="796" spans="7:24" x14ac:dyDescent="0.25">
      <c r="G796" s="611"/>
      <c r="X796" s="615"/>
    </row>
    <row r="797" spans="7:24" x14ac:dyDescent="0.25">
      <c r="G797" s="611"/>
      <c r="X797" s="615"/>
    </row>
    <row r="798" spans="7:24" x14ac:dyDescent="0.25">
      <c r="G798" s="611"/>
      <c r="X798" s="615"/>
    </row>
    <row r="799" spans="7:24" x14ac:dyDescent="0.25">
      <c r="G799" s="611"/>
      <c r="X799" s="615"/>
    </row>
    <row r="800" spans="7:24" x14ac:dyDescent="0.25">
      <c r="G800" s="611"/>
      <c r="X800" s="615"/>
    </row>
    <row r="801" spans="7:24" x14ac:dyDescent="0.25">
      <c r="G801" s="611"/>
      <c r="X801" s="615"/>
    </row>
    <row r="802" spans="7:24" x14ac:dyDescent="0.25">
      <c r="G802" s="611"/>
      <c r="X802" s="615"/>
    </row>
    <row r="803" spans="7:24" x14ac:dyDescent="0.25">
      <c r="G803" s="611"/>
      <c r="X803" s="615"/>
    </row>
    <row r="804" spans="7:24" x14ac:dyDescent="0.25">
      <c r="G804" s="611"/>
      <c r="X804" s="615"/>
    </row>
    <row r="805" spans="7:24" x14ac:dyDescent="0.25">
      <c r="G805" s="611"/>
      <c r="X805" s="615"/>
    </row>
    <row r="806" spans="7:24" x14ac:dyDescent="0.25">
      <c r="G806" s="611"/>
      <c r="X806" s="615"/>
    </row>
    <row r="807" spans="7:24" x14ac:dyDescent="0.25">
      <c r="G807" s="611"/>
      <c r="X807" s="615"/>
    </row>
    <row r="808" spans="7:24" x14ac:dyDescent="0.25">
      <c r="G808" s="611"/>
      <c r="X808" s="615"/>
    </row>
    <row r="809" spans="7:24" x14ac:dyDescent="0.25">
      <c r="G809" s="611"/>
      <c r="X809" s="615"/>
    </row>
    <row r="810" spans="7:24" x14ac:dyDescent="0.25">
      <c r="G810" s="611"/>
      <c r="X810" s="615"/>
    </row>
    <row r="811" spans="7:24" x14ac:dyDescent="0.25">
      <c r="G811" s="611"/>
      <c r="X811" s="615"/>
    </row>
    <row r="812" spans="7:24" x14ac:dyDescent="0.25">
      <c r="G812" s="611"/>
      <c r="X812" s="615"/>
    </row>
    <row r="813" spans="7:24" x14ac:dyDescent="0.25">
      <c r="G813" s="611"/>
      <c r="X813" s="615"/>
    </row>
    <row r="814" spans="7:24" x14ac:dyDescent="0.25">
      <c r="G814" s="611"/>
      <c r="X814" s="615"/>
    </row>
    <row r="815" spans="7:24" x14ac:dyDescent="0.25">
      <c r="G815" s="611"/>
      <c r="X815" s="615"/>
    </row>
    <row r="816" spans="7:24" x14ac:dyDescent="0.25">
      <c r="G816" s="611"/>
      <c r="X816" s="615"/>
    </row>
    <row r="817" spans="7:24" x14ac:dyDescent="0.25">
      <c r="G817" s="611"/>
      <c r="X817" s="615"/>
    </row>
    <row r="818" spans="7:24" x14ac:dyDescent="0.25">
      <c r="G818" s="611"/>
      <c r="X818" s="615"/>
    </row>
    <row r="819" spans="7:24" x14ac:dyDescent="0.25">
      <c r="G819" s="611"/>
      <c r="X819" s="615"/>
    </row>
    <row r="820" spans="7:24" x14ac:dyDescent="0.25">
      <c r="G820" s="611"/>
      <c r="X820" s="615"/>
    </row>
    <row r="821" spans="7:24" x14ac:dyDescent="0.25">
      <c r="G821" s="611"/>
      <c r="X821" s="615"/>
    </row>
    <row r="822" spans="7:24" x14ac:dyDescent="0.25">
      <c r="G822" s="611"/>
      <c r="X822" s="615"/>
    </row>
    <row r="823" spans="7:24" x14ac:dyDescent="0.25">
      <c r="G823" s="611"/>
      <c r="X823" s="615"/>
    </row>
    <row r="824" spans="7:24" x14ac:dyDescent="0.25">
      <c r="G824" s="611"/>
      <c r="X824" s="615"/>
    </row>
    <row r="825" spans="7:24" x14ac:dyDescent="0.25">
      <c r="G825" s="611"/>
      <c r="X825" s="615"/>
    </row>
    <row r="826" spans="7:24" x14ac:dyDescent="0.25">
      <c r="G826" s="611"/>
      <c r="X826" s="615"/>
    </row>
    <row r="827" spans="7:24" x14ac:dyDescent="0.25">
      <c r="G827" s="611"/>
      <c r="X827" s="615"/>
    </row>
    <row r="828" spans="7:24" x14ac:dyDescent="0.25">
      <c r="G828" s="611"/>
      <c r="X828" s="615"/>
    </row>
    <row r="829" spans="7:24" x14ac:dyDescent="0.25">
      <c r="G829" s="611"/>
      <c r="X829" s="615"/>
    </row>
    <row r="830" spans="7:24" x14ac:dyDescent="0.25">
      <c r="G830" s="611"/>
      <c r="X830" s="615"/>
    </row>
    <row r="831" spans="7:24" x14ac:dyDescent="0.25">
      <c r="G831" s="611"/>
      <c r="X831" s="615"/>
    </row>
    <row r="832" spans="7:24" x14ac:dyDescent="0.25">
      <c r="G832" s="611"/>
      <c r="X832" s="615"/>
    </row>
    <row r="833" spans="7:24" x14ac:dyDescent="0.25">
      <c r="G833" s="611"/>
      <c r="X833" s="615"/>
    </row>
    <row r="834" spans="7:24" x14ac:dyDescent="0.25">
      <c r="G834" s="611"/>
      <c r="X834" s="615"/>
    </row>
    <row r="835" spans="7:24" x14ac:dyDescent="0.25">
      <c r="G835" s="611"/>
      <c r="X835" s="615"/>
    </row>
    <row r="836" spans="7:24" x14ac:dyDescent="0.25">
      <c r="G836" s="611"/>
      <c r="X836" s="615"/>
    </row>
    <row r="837" spans="7:24" x14ac:dyDescent="0.25">
      <c r="G837" s="611"/>
      <c r="X837" s="615"/>
    </row>
    <row r="838" spans="7:24" x14ac:dyDescent="0.25">
      <c r="G838" s="611"/>
      <c r="X838" s="615"/>
    </row>
    <row r="839" spans="7:24" x14ac:dyDescent="0.25">
      <c r="G839" s="611"/>
      <c r="X839" s="615"/>
    </row>
    <row r="840" spans="7:24" x14ac:dyDescent="0.25">
      <c r="G840" s="611"/>
      <c r="X840" s="615"/>
    </row>
    <row r="841" spans="7:24" x14ac:dyDescent="0.25">
      <c r="G841" s="611"/>
      <c r="X841" s="615"/>
    </row>
    <row r="842" spans="7:24" x14ac:dyDescent="0.25">
      <c r="G842" s="611"/>
      <c r="X842" s="615"/>
    </row>
    <row r="843" spans="7:24" x14ac:dyDescent="0.25">
      <c r="G843" s="611"/>
      <c r="X843" s="615"/>
    </row>
    <row r="844" spans="7:24" x14ac:dyDescent="0.25">
      <c r="G844" s="611"/>
      <c r="X844" s="615"/>
    </row>
    <row r="845" spans="7:24" x14ac:dyDescent="0.25">
      <c r="G845" s="611"/>
      <c r="X845" s="615"/>
    </row>
    <row r="846" spans="7:24" x14ac:dyDescent="0.25">
      <c r="G846" s="611"/>
      <c r="X846" s="615"/>
    </row>
    <row r="847" spans="7:24" x14ac:dyDescent="0.25">
      <c r="G847" s="611"/>
      <c r="X847" s="615"/>
    </row>
    <row r="848" spans="7:24" x14ac:dyDescent="0.25">
      <c r="G848" s="611"/>
      <c r="X848" s="615"/>
    </row>
    <row r="849" spans="7:24" x14ac:dyDescent="0.25">
      <c r="G849" s="611"/>
      <c r="X849" s="615"/>
    </row>
    <row r="850" spans="7:24" x14ac:dyDescent="0.25">
      <c r="G850" s="611"/>
      <c r="X850" s="615"/>
    </row>
    <row r="851" spans="7:24" x14ac:dyDescent="0.25">
      <c r="G851" s="611"/>
      <c r="X851" s="615"/>
    </row>
    <row r="852" spans="7:24" x14ac:dyDescent="0.25">
      <c r="G852" s="611"/>
      <c r="X852" s="615"/>
    </row>
    <row r="853" spans="7:24" x14ac:dyDescent="0.25">
      <c r="G853" s="611"/>
      <c r="X853" s="615"/>
    </row>
    <row r="854" spans="7:24" x14ac:dyDescent="0.25">
      <c r="G854" s="611"/>
      <c r="X854" s="615"/>
    </row>
    <row r="855" spans="7:24" x14ac:dyDescent="0.25">
      <c r="G855" s="611"/>
      <c r="X855" s="615"/>
    </row>
    <row r="856" spans="7:24" x14ac:dyDescent="0.25">
      <c r="G856" s="611"/>
      <c r="X856" s="615"/>
    </row>
    <row r="857" spans="7:24" x14ac:dyDescent="0.25">
      <c r="G857" s="611"/>
      <c r="X857" s="615"/>
    </row>
    <row r="858" spans="7:24" x14ac:dyDescent="0.25">
      <c r="G858" s="611"/>
      <c r="X858" s="615"/>
    </row>
    <row r="859" spans="7:24" x14ac:dyDescent="0.25">
      <c r="G859" s="611"/>
      <c r="X859" s="615"/>
    </row>
    <row r="860" spans="7:24" x14ac:dyDescent="0.25">
      <c r="G860" s="611"/>
      <c r="X860" s="615"/>
    </row>
    <row r="861" spans="7:24" x14ac:dyDescent="0.25">
      <c r="G861" s="611"/>
      <c r="X861" s="615"/>
    </row>
    <row r="862" spans="7:24" x14ac:dyDescent="0.25">
      <c r="G862" s="611"/>
      <c r="X862" s="615"/>
    </row>
    <row r="863" spans="7:24" x14ac:dyDescent="0.25">
      <c r="G863" s="611"/>
      <c r="X863" s="615"/>
    </row>
    <row r="864" spans="7:24" x14ac:dyDescent="0.25">
      <c r="G864" s="611"/>
      <c r="X864" s="615"/>
    </row>
    <row r="865" spans="7:24" x14ac:dyDescent="0.25">
      <c r="G865" s="611"/>
      <c r="X865" s="615"/>
    </row>
    <row r="866" spans="7:24" x14ac:dyDescent="0.25">
      <c r="G866" s="611"/>
      <c r="X866" s="615"/>
    </row>
    <row r="867" spans="7:24" x14ac:dyDescent="0.25">
      <c r="G867" s="611"/>
      <c r="X867" s="615"/>
    </row>
    <row r="868" spans="7:24" x14ac:dyDescent="0.25">
      <c r="G868" s="611"/>
      <c r="X868" s="615"/>
    </row>
    <row r="869" spans="7:24" x14ac:dyDescent="0.25">
      <c r="G869" s="611"/>
      <c r="X869" s="615"/>
    </row>
    <row r="870" spans="7:24" x14ac:dyDescent="0.25">
      <c r="G870" s="611"/>
      <c r="X870" s="615"/>
    </row>
    <row r="871" spans="7:24" x14ac:dyDescent="0.25">
      <c r="G871" s="611"/>
      <c r="X871" s="615"/>
    </row>
    <row r="872" spans="7:24" x14ac:dyDescent="0.25">
      <c r="G872" s="611"/>
      <c r="X872" s="615"/>
    </row>
    <row r="873" spans="7:24" x14ac:dyDescent="0.25">
      <c r="G873" s="611"/>
      <c r="X873" s="615"/>
    </row>
    <row r="874" spans="7:24" x14ac:dyDescent="0.25">
      <c r="G874" s="611"/>
      <c r="X874" s="615"/>
    </row>
    <row r="875" spans="7:24" x14ac:dyDescent="0.25">
      <c r="G875" s="611"/>
      <c r="X875" s="615"/>
    </row>
    <row r="876" spans="7:24" x14ac:dyDescent="0.25">
      <c r="G876" s="611"/>
      <c r="X876" s="615"/>
    </row>
    <row r="877" spans="7:24" x14ac:dyDescent="0.25">
      <c r="G877" s="611"/>
      <c r="X877" s="615"/>
    </row>
    <row r="878" spans="7:24" x14ac:dyDescent="0.25">
      <c r="G878" s="611"/>
      <c r="X878" s="615"/>
    </row>
    <row r="879" spans="7:24" x14ac:dyDescent="0.25">
      <c r="G879" s="611"/>
      <c r="X879" s="615"/>
    </row>
    <row r="880" spans="7:24" x14ac:dyDescent="0.25">
      <c r="G880" s="611"/>
      <c r="X880" s="615"/>
    </row>
    <row r="881" spans="7:24" x14ac:dyDescent="0.25">
      <c r="G881" s="611"/>
      <c r="X881" s="615"/>
    </row>
    <row r="882" spans="7:24" x14ac:dyDescent="0.25">
      <c r="G882" s="611"/>
      <c r="X882" s="615"/>
    </row>
    <row r="883" spans="7:24" x14ac:dyDescent="0.25">
      <c r="G883" s="611"/>
      <c r="X883" s="615"/>
    </row>
    <row r="884" spans="7:24" x14ac:dyDescent="0.25">
      <c r="G884" s="611"/>
      <c r="X884" s="615"/>
    </row>
    <row r="885" spans="7:24" x14ac:dyDescent="0.25">
      <c r="G885" s="611"/>
      <c r="X885" s="615"/>
    </row>
    <row r="886" spans="7:24" x14ac:dyDescent="0.25">
      <c r="G886" s="611"/>
      <c r="X886" s="615"/>
    </row>
    <row r="887" spans="7:24" x14ac:dyDescent="0.25">
      <c r="G887" s="611"/>
      <c r="X887" s="615"/>
    </row>
    <row r="888" spans="7:24" x14ac:dyDescent="0.25">
      <c r="G888" s="611"/>
      <c r="X888" s="615"/>
    </row>
    <row r="889" spans="7:24" x14ac:dyDescent="0.25">
      <c r="G889" s="611"/>
      <c r="X889" s="615"/>
    </row>
    <row r="890" spans="7:24" x14ac:dyDescent="0.25">
      <c r="G890" s="611"/>
      <c r="X890" s="615"/>
    </row>
    <row r="891" spans="7:24" x14ac:dyDescent="0.25">
      <c r="G891" s="611"/>
      <c r="X891" s="615"/>
    </row>
    <row r="892" spans="7:24" x14ac:dyDescent="0.25">
      <c r="G892" s="611"/>
      <c r="X892" s="615"/>
    </row>
    <row r="893" spans="7:24" x14ac:dyDescent="0.25">
      <c r="G893" s="611"/>
      <c r="X893" s="615"/>
    </row>
    <row r="894" spans="7:24" x14ac:dyDescent="0.25">
      <c r="G894" s="611"/>
      <c r="X894" s="615"/>
    </row>
    <row r="895" spans="7:24" x14ac:dyDescent="0.25">
      <c r="G895" s="611"/>
      <c r="X895" s="615"/>
    </row>
    <row r="896" spans="7:24" x14ac:dyDescent="0.25">
      <c r="G896" s="611"/>
      <c r="X896" s="615"/>
    </row>
    <row r="897" spans="7:24" x14ac:dyDescent="0.25">
      <c r="G897" s="611"/>
      <c r="X897" s="615"/>
    </row>
    <row r="898" spans="7:24" x14ac:dyDescent="0.25">
      <c r="G898" s="611"/>
      <c r="X898" s="615"/>
    </row>
    <row r="899" spans="7:24" x14ac:dyDescent="0.25">
      <c r="G899" s="611"/>
      <c r="X899" s="615"/>
    </row>
    <row r="900" spans="7:24" x14ac:dyDescent="0.25">
      <c r="G900" s="611"/>
      <c r="X900" s="615"/>
    </row>
    <row r="901" spans="7:24" x14ac:dyDescent="0.25">
      <c r="G901" s="611"/>
      <c r="X901" s="615"/>
    </row>
    <row r="902" spans="7:24" x14ac:dyDescent="0.25">
      <c r="G902" s="611"/>
      <c r="X902" s="615"/>
    </row>
    <row r="903" spans="7:24" x14ac:dyDescent="0.25">
      <c r="G903" s="611"/>
      <c r="X903" s="615"/>
    </row>
    <row r="904" spans="7:24" x14ac:dyDescent="0.25">
      <c r="G904" s="611"/>
      <c r="X904" s="615"/>
    </row>
    <row r="905" spans="7:24" x14ac:dyDescent="0.25">
      <c r="G905" s="611"/>
      <c r="X905" s="615"/>
    </row>
    <row r="906" spans="7:24" x14ac:dyDescent="0.25">
      <c r="G906" s="611"/>
      <c r="X906" s="615"/>
    </row>
    <row r="907" spans="7:24" x14ac:dyDescent="0.25">
      <c r="G907" s="611"/>
      <c r="X907" s="615"/>
    </row>
    <row r="908" spans="7:24" x14ac:dyDescent="0.25">
      <c r="G908" s="611"/>
      <c r="X908" s="615"/>
    </row>
    <row r="909" spans="7:24" x14ac:dyDescent="0.25">
      <c r="G909" s="611"/>
      <c r="X909" s="615"/>
    </row>
    <row r="910" spans="7:24" x14ac:dyDescent="0.25">
      <c r="G910" s="611"/>
      <c r="X910" s="615"/>
    </row>
    <row r="911" spans="7:24" x14ac:dyDescent="0.25">
      <c r="G911" s="611"/>
      <c r="X911" s="615"/>
    </row>
    <row r="912" spans="7:24" x14ac:dyDescent="0.25">
      <c r="G912" s="611"/>
      <c r="X912" s="615"/>
    </row>
    <row r="913" spans="7:24" x14ac:dyDescent="0.25">
      <c r="G913" s="611"/>
      <c r="X913" s="615"/>
    </row>
    <row r="914" spans="7:24" x14ac:dyDescent="0.25">
      <c r="G914" s="611"/>
      <c r="X914" s="615"/>
    </row>
    <row r="915" spans="7:24" x14ac:dyDescent="0.25">
      <c r="G915" s="611"/>
      <c r="X915" s="615"/>
    </row>
    <row r="916" spans="7:24" x14ac:dyDescent="0.25">
      <c r="G916" s="611"/>
      <c r="X916" s="615"/>
    </row>
    <row r="917" spans="7:24" x14ac:dyDescent="0.25">
      <c r="G917" s="611"/>
      <c r="X917" s="615"/>
    </row>
    <row r="918" spans="7:24" x14ac:dyDescent="0.25">
      <c r="G918" s="611"/>
      <c r="X918" s="615"/>
    </row>
    <row r="919" spans="7:24" x14ac:dyDescent="0.25">
      <c r="G919" s="611"/>
      <c r="X919" s="615"/>
    </row>
    <row r="920" spans="7:24" x14ac:dyDescent="0.25">
      <c r="G920" s="611"/>
      <c r="X920" s="615"/>
    </row>
    <row r="921" spans="7:24" x14ac:dyDescent="0.25">
      <c r="G921" s="611"/>
      <c r="X921" s="615"/>
    </row>
    <row r="922" spans="7:24" x14ac:dyDescent="0.25">
      <c r="G922" s="611"/>
      <c r="X922" s="615"/>
    </row>
    <row r="923" spans="7:24" x14ac:dyDescent="0.25">
      <c r="G923" s="611"/>
      <c r="X923" s="615"/>
    </row>
    <row r="924" spans="7:24" x14ac:dyDescent="0.25">
      <c r="G924" s="611"/>
      <c r="X924" s="615"/>
    </row>
    <row r="925" spans="7:24" x14ac:dyDescent="0.25">
      <c r="G925" s="611"/>
      <c r="X925" s="615"/>
    </row>
    <row r="926" spans="7:24" x14ac:dyDescent="0.25">
      <c r="G926" s="611"/>
      <c r="X926" s="615"/>
    </row>
    <row r="927" spans="7:24" x14ac:dyDescent="0.25">
      <c r="G927" s="611"/>
      <c r="X927" s="615"/>
    </row>
    <row r="928" spans="7:24" x14ac:dyDescent="0.25">
      <c r="G928" s="611"/>
      <c r="X928" s="615"/>
    </row>
    <row r="929" spans="7:24" x14ac:dyDescent="0.25">
      <c r="G929" s="611"/>
      <c r="X929" s="615"/>
    </row>
    <row r="930" spans="7:24" x14ac:dyDescent="0.25">
      <c r="G930" s="611"/>
      <c r="X930" s="615"/>
    </row>
    <row r="931" spans="7:24" x14ac:dyDescent="0.25">
      <c r="G931" s="611"/>
      <c r="X931" s="615"/>
    </row>
    <row r="932" spans="7:24" x14ac:dyDescent="0.25">
      <c r="G932" s="611"/>
      <c r="X932" s="615"/>
    </row>
    <row r="933" spans="7:24" x14ac:dyDescent="0.25">
      <c r="G933" s="611"/>
      <c r="X933" s="615"/>
    </row>
    <row r="934" spans="7:24" x14ac:dyDescent="0.25">
      <c r="G934" s="611"/>
      <c r="X934" s="615"/>
    </row>
    <row r="935" spans="7:24" x14ac:dyDescent="0.25">
      <c r="G935" s="611"/>
      <c r="X935" s="615"/>
    </row>
    <row r="936" spans="7:24" x14ac:dyDescent="0.25">
      <c r="G936" s="611"/>
      <c r="X936" s="615"/>
    </row>
    <row r="937" spans="7:24" x14ac:dyDescent="0.25">
      <c r="G937" s="611"/>
      <c r="X937" s="615"/>
    </row>
    <row r="938" spans="7:24" x14ac:dyDescent="0.25">
      <c r="G938" s="611"/>
      <c r="X938" s="615"/>
    </row>
    <row r="939" spans="7:24" x14ac:dyDescent="0.25">
      <c r="G939" s="611"/>
      <c r="X939" s="615"/>
    </row>
    <row r="940" spans="7:24" x14ac:dyDescent="0.25">
      <c r="G940" s="611"/>
      <c r="X940" s="615"/>
    </row>
    <row r="941" spans="7:24" x14ac:dyDescent="0.25">
      <c r="G941" s="611"/>
      <c r="X941" s="615"/>
    </row>
    <row r="942" spans="7:24" x14ac:dyDescent="0.25">
      <c r="G942" s="611"/>
      <c r="X942" s="615"/>
    </row>
    <row r="943" spans="7:24" x14ac:dyDescent="0.25">
      <c r="G943" s="611"/>
      <c r="X943" s="615"/>
    </row>
    <row r="944" spans="7:24" x14ac:dyDescent="0.25">
      <c r="G944" s="611"/>
      <c r="X944" s="615"/>
    </row>
    <row r="945" spans="7:24" x14ac:dyDescent="0.25">
      <c r="G945" s="611"/>
      <c r="X945" s="615"/>
    </row>
    <row r="946" spans="7:24" x14ac:dyDescent="0.25">
      <c r="G946" s="611"/>
      <c r="X946" s="615"/>
    </row>
    <row r="947" spans="7:24" x14ac:dyDescent="0.25">
      <c r="G947" s="611"/>
      <c r="X947" s="615"/>
    </row>
    <row r="948" spans="7:24" x14ac:dyDescent="0.25">
      <c r="G948" s="611"/>
      <c r="X948" s="615"/>
    </row>
    <row r="949" spans="7:24" x14ac:dyDescent="0.25">
      <c r="G949" s="611"/>
      <c r="X949" s="615"/>
    </row>
    <row r="950" spans="7:24" x14ac:dyDescent="0.25">
      <c r="G950" s="611"/>
      <c r="X950" s="615"/>
    </row>
    <row r="951" spans="7:24" x14ac:dyDescent="0.25">
      <c r="G951" s="611"/>
      <c r="X951" s="615"/>
    </row>
    <row r="952" spans="7:24" x14ac:dyDescent="0.25">
      <c r="G952" s="611"/>
      <c r="X952" s="615"/>
    </row>
    <row r="953" spans="7:24" x14ac:dyDescent="0.25">
      <c r="G953" s="611"/>
      <c r="X953" s="615"/>
    </row>
    <row r="954" spans="7:24" x14ac:dyDescent="0.25">
      <c r="G954" s="611"/>
      <c r="X954" s="615"/>
    </row>
    <row r="955" spans="7:24" x14ac:dyDescent="0.25">
      <c r="G955" s="611"/>
      <c r="X955" s="615"/>
    </row>
    <row r="956" spans="7:24" x14ac:dyDescent="0.25">
      <c r="G956" s="611"/>
      <c r="X956" s="615"/>
    </row>
    <row r="957" spans="7:24" x14ac:dyDescent="0.25">
      <c r="G957" s="611"/>
      <c r="X957" s="615"/>
    </row>
    <row r="958" spans="7:24" x14ac:dyDescent="0.25">
      <c r="G958" s="611"/>
      <c r="X958" s="615"/>
    </row>
    <row r="959" spans="7:24" x14ac:dyDescent="0.25">
      <c r="G959" s="611"/>
      <c r="X959" s="615"/>
    </row>
    <row r="960" spans="7:24" x14ac:dyDescent="0.25">
      <c r="G960" s="611"/>
      <c r="X960" s="615"/>
    </row>
    <row r="961" spans="7:24" x14ac:dyDescent="0.25">
      <c r="G961" s="611"/>
      <c r="X961" s="615"/>
    </row>
    <row r="962" spans="7:24" x14ac:dyDescent="0.25">
      <c r="G962" s="611"/>
      <c r="X962" s="615"/>
    </row>
    <row r="963" spans="7:24" x14ac:dyDescent="0.25">
      <c r="G963" s="611"/>
      <c r="X963" s="615"/>
    </row>
    <row r="964" spans="7:24" x14ac:dyDescent="0.25">
      <c r="G964" s="611"/>
      <c r="X964" s="615"/>
    </row>
    <row r="965" spans="7:24" x14ac:dyDescent="0.25">
      <c r="G965" s="611"/>
      <c r="X965" s="615"/>
    </row>
    <row r="966" spans="7:24" x14ac:dyDescent="0.25">
      <c r="G966" s="611"/>
      <c r="X966" s="615"/>
    </row>
    <row r="967" spans="7:24" x14ac:dyDescent="0.25">
      <c r="G967" s="611"/>
      <c r="X967" s="615"/>
    </row>
    <row r="968" spans="7:24" x14ac:dyDescent="0.25">
      <c r="G968" s="611"/>
      <c r="X968" s="615"/>
    </row>
    <row r="969" spans="7:24" x14ac:dyDescent="0.25">
      <c r="G969" s="611"/>
      <c r="X969" s="615"/>
    </row>
    <row r="970" spans="7:24" x14ac:dyDescent="0.25">
      <c r="G970" s="611"/>
      <c r="X970" s="615"/>
    </row>
    <row r="971" spans="7:24" x14ac:dyDescent="0.25">
      <c r="G971" s="611"/>
      <c r="X971" s="615"/>
    </row>
    <row r="972" spans="7:24" x14ac:dyDescent="0.25">
      <c r="G972" s="611"/>
      <c r="X972" s="615"/>
    </row>
    <row r="973" spans="7:24" x14ac:dyDescent="0.25">
      <c r="G973" s="611"/>
      <c r="X973" s="615"/>
    </row>
    <row r="974" spans="7:24" x14ac:dyDescent="0.25">
      <c r="G974" s="611"/>
      <c r="X974" s="615"/>
    </row>
    <row r="975" spans="7:24" x14ac:dyDescent="0.25">
      <c r="G975" s="611"/>
      <c r="X975" s="615"/>
    </row>
    <row r="976" spans="7:24" x14ac:dyDescent="0.25">
      <c r="G976" s="611"/>
      <c r="X976" s="615"/>
    </row>
    <row r="977" spans="7:24" x14ac:dyDescent="0.25">
      <c r="G977" s="611"/>
      <c r="X977" s="615"/>
    </row>
    <row r="978" spans="7:24" x14ac:dyDescent="0.25">
      <c r="G978" s="611"/>
      <c r="X978" s="615"/>
    </row>
    <row r="979" spans="7:24" x14ac:dyDescent="0.25">
      <c r="G979" s="611"/>
      <c r="X979" s="615"/>
    </row>
    <row r="980" spans="7:24" x14ac:dyDescent="0.25">
      <c r="G980" s="611"/>
      <c r="X980" s="615"/>
    </row>
    <row r="981" spans="7:24" x14ac:dyDescent="0.25">
      <c r="G981" s="611"/>
      <c r="X981" s="615"/>
    </row>
    <row r="982" spans="7:24" x14ac:dyDescent="0.25">
      <c r="G982" s="611"/>
      <c r="X982" s="615"/>
    </row>
    <row r="983" spans="7:24" x14ac:dyDescent="0.25">
      <c r="G983" s="611"/>
      <c r="X983" s="615"/>
    </row>
    <row r="984" spans="7:24" x14ac:dyDescent="0.25">
      <c r="G984" s="611"/>
      <c r="X984" s="615"/>
    </row>
    <row r="985" spans="7:24" x14ac:dyDescent="0.25">
      <c r="G985" s="611"/>
      <c r="X985" s="615"/>
    </row>
    <row r="986" spans="7:24" x14ac:dyDescent="0.25">
      <c r="G986" s="611"/>
      <c r="X986" s="615"/>
    </row>
    <row r="987" spans="7:24" x14ac:dyDescent="0.25">
      <c r="G987" s="611"/>
      <c r="X987" s="615"/>
    </row>
    <row r="988" spans="7:24" x14ac:dyDescent="0.25">
      <c r="G988" s="611"/>
      <c r="X988" s="615"/>
    </row>
    <row r="989" spans="7:24" x14ac:dyDescent="0.25">
      <c r="G989" s="611"/>
      <c r="X989" s="615"/>
    </row>
    <row r="990" spans="7:24" x14ac:dyDescent="0.25">
      <c r="G990" s="611"/>
      <c r="X990" s="615"/>
    </row>
    <row r="991" spans="7:24" x14ac:dyDescent="0.25">
      <c r="G991" s="611"/>
      <c r="X991" s="615"/>
    </row>
    <row r="992" spans="7:24" x14ac:dyDescent="0.25">
      <c r="G992" s="611"/>
      <c r="X992" s="615"/>
    </row>
    <row r="993" spans="7:24" x14ac:dyDescent="0.25">
      <c r="G993" s="611"/>
      <c r="X993" s="615"/>
    </row>
    <row r="994" spans="7:24" x14ac:dyDescent="0.25">
      <c r="G994" s="611"/>
      <c r="X994" s="615"/>
    </row>
    <row r="995" spans="7:24" x14ac:dyDescent="0.25">
      <c r="G995" s="611"/>
      <c r="X995" s="615"/>
    </row>
    <row r="996" spans="7:24" x14ac:dyDescent="0.25">
      <c r="G996" s="611"/>
      <c r="X996" s="615"/>
    </row>
    <row r="997" spans="7:24" x14ac:dyDescent="0.25">
      <c r="G997" s="611"/>
      <c r="X997" s="615"/>
    </row>
    <row r="998" spans="7:24" x14ac:dyDescent="0.25">
      <c r="G998" s="611"/>
      <c r="X998" s="615"/>
    </row>
    <row r="999" spans="7:24" x14ac:dyDescent="0.25">
      <c r="G999" s="611"/>
      <c r="X999" s="615"/>
    </row>
    <row r="1000" spans="7:24" x14ac:dyDescent="0.25">
      <c r="G1000" s="611"/>
      <c r="X1000" s="615"/>
    </row>
    <row r="1001" spans="7:24" x14ac:dyDescent="0.25">
      <c r="G1001" s="611"/>
      <c r="X1001" s="615"/>
    </row>
    <row r="1002" spans="7:24" x14ac:dyDescent="0.25">
      <c r="G1002" s="611"/>
      <c r="X1002" s="615"/>
    </row>
    <row r="1003" spans="7:24" x14ac:dyDescent="0.25">
      <c r="G1003" s="611"/>
      <c r="X1003" s="615"/>
    </row>
    <row r="1004" spans="7:24" x14ac:dyDescent="0.25">
      <c r="G1004" s="611"/>
      <c r="X1004" s="615"/>
    </row>
    <row r="1005" spans="7:24" x14ac:dyDescent="0.25">
      <c r="G1005" s="611"/>
      <c r="X1005" s="615"/>
    </row>
    <row r="1006" spans="7:24" x14ac:dyDescent="0.25">
      <c r="G1006" s="611"/>
      <c r="X1006" s="615"/>
    </row>
    <row r="1007" spans="7:24" x14ac:dyDescent="0.25">
      <c r="G1007" s="611"/>
      <c r="X1007" s="615"/>
    </row>
    <row r="1008" spans="7:24" x14ac:dyDescent="0.25">
      <c r="G1008" s="611"/>
      <c r="X1008" s="615"/>
    </row>
    <row r="1009" spans="7:24" x14ac:dyDescent="0.25">
      <c r="G1009" s="611"/>
      <c r="X1009" s="615"/>
    </row>
    <row r="1010" spans="7:24" x14ac:dyDescent="0.25">
      <c r="G1010" s="611"/>
      <c r="X1010" s="615"/>
    </row>
    <row r="1011" spans="7:24" x14ac:dyDescent="0.25">
      <c r="G1011" s="611"/>
      <c r="X1011" s="615"/>
    </row>
    <row r="1012" spans="7:24" x14ac:dyDescent="0.25">
      <c r="G1012" s="611"/>
      <c r="X1012" s="615"/>
    </row>
    <row r="1013" spans="7:24" x14ac:dyDescent="0.25">
      <c r="G1013" s="611"/>
      <c r="X1013" s="615"/>
    </row>
    <row r="1014" spans="7:24" x14ac:dyDescent="0.25">
      <c r="G1014" s="611"/>
      <c r="X1014" s="615"/>
    </row>
    <row r="1015" spans="7:24" x14ac:dyDescent="0.25">
      <c r="G1015" s="611"/>
      <c r="X1015" s="615"/>
    </row>
    <row r="1016" spans="7:24" x14ac:dyDescent="0.25">
      <c r="G1016" s="611"/>
      <c r="X1016" s="615"/>
    </row>
    <row r="1017" spans="7:24" x14ac:dyDescent="0.25">
      <c r="G1017" s="611"/>
      <c r="X1017" s="615"/>
    </row>
    <row r="1018" spans="7:24" x14ac:dyDescent="0.25">
      <c r="G1018" s="611"/>
      <c r="X1018" s="615"/>
    </row>
    <row r="1019" spans="7:24" x14ac:dyDescent="0.25">
      <c r="G1019" s="611"/>
      <c r="X1019" s="615"/>
    </row>
    <row r="1020" spans="7:24" x14ac:dyDescent="0.25">
      <c r="G1020" s="611"/>
      <c r="X1020" s="615"/>
    </row>
    <row r="1021" spans="7:24" x14ac:dyDescent="0.25">
      <c r="G1021" s="611"/>
      <c r="X1021" s="615"/>
    </row>
    <row r="1022" spans="7:24" x14ac:dyDescent="0.25">
      <c r="G1022" s="611"/>
      <c r="X1022" s="615"/>
    </row>
    <row r="1023" spans="7:24" x14ac:dyDescent="0.25">
      <c r="G1023" s="611"/>
      <c r="X1023" s="615"/>
    </row>
    <row r="1024" spans="7:24" x14ac:dyDescent="0.25">
      <c r="G1024" s="611"/>
      <c r="X1024" s="615"/>
    </row>
    <row r="1025" spans="7:24" x14ac:dyDescent="0.25">
      <c r="G1025" s="611"/>
      <c r="X1025" s="615"/>
    </row>
    <row r="1026" spans="7:24" x14ac:dyDescent="0.25">
      <c r="G1026" s="611"/>
      <c r="X1026" s="615"/>
    </row>
    <row r="1027" spans="7:24" x14ac:dyDescent="0.25">
      <c r="G1027" s="611"/>
      <c r="X1027" s="615"/>
    </row>
    <row r="1028" spans="7:24" x14ac:dyDescent="0.25">
      <c r="G1028" s="611"/>
      <c r="X1028" s="615"/>
    </row>
    <row r="1029" spans="7:24" x14ac:dyDescent="0.25">
      <c r="G1029" s="611"/>
      <c r="X1029" s="615"/>
    </row>
    <row r="1030" spans="7:24" x14ac:dyDescent="0.25">
      <c r="G1030" s="611"/>
      <c r="X1030" s="615"/>
    </row>
    <row r="1031" spans="7:24" x14ac:dyDescent="0.25">
      <c r="G1031" s="611"/>
      <c r="X1031" s="615"/>
    </row>
    <row r="1032" spans="7:24" x14ac:dyDescent="0.25">
      <c r="G1032" s="611"/>
      <c r="X1032" s="615"/>
    </row>
    <row r="1033" spans="7:24" x14ac:dyDescent="0.25">
      <c r="G1033" s="611"/>
      <c r="X1033" s="615"/>
    </row>
    <row r="1034" spans="7:24" x14ac:dyDescent="0.25">
      <c r="G1034" s="611"/>
      <c r="X1034" s="615"/>
    </row>
    <row r="1035" spans="7:24" x14ac:dyDescent="0.25">
      <c r="G1035" s="611"/>
      <c r="X1035" s="615"/>
    </row>
    <row r="1036" spans="7:24" x14ac:dyDescent="0.25">
      <c r="G1036" s="611"/>
      <c r="X1036" s="615"/>
    </row>
    <row r="1037" spans="7:24" x14ac:dyDescent="0.25">
      <c r="G1037" s="611"/>
      <c r="X1037" s="615"/>
    </row>
    <row r="1038" spans="7:24" x14ac:dyDescent="0.25">
      <c r="G1038" s="611"/>
      <c r="X1038" s="615"/>
    </row>
    <row r="1039" spans="7:24" x14ac:dyDescent="0.25">
      <c r="G1039" s="611"/>
      <c r="X1039" s="615"/>
    </row>
    <row r="1040" spans="7:24" x14ac:dyDescent="0.25">
      <c r="G1040" s="611"/>
      <c r="X1040" s="615"/>
    </row>
    <row r="1041" spans="7:24" x14ac:dyDescent="0.25">
      <c r="G1041" s="611"/>
      <c r="X1041" s="615"/>
    </row>
    <row r="1042" spans="7:24" x14ac:dyDescent="0.25">
      <c r="G1042" s="611"/>
      <c r="X1042" s="615"/>
    </row>
    <row r="1043" spans="7:24" x14ac:dyDescent="0.25">
      <c r="G1043" s="611"/>
      <c r="X1043" s="615"/>
    </row>
    <row r="1044" spans="7:24" x14ac:dyDescent="0.25">
      <c r="G1044" s="611"/>
      <c r="X1044" s="615"/>
    </row>
    <row r="1045" spans="7:24" x14ac:dyDescent="0.25">
      <c r="G1045" s="611"/>
      <c r="X1045" s="615"/>
    </row>
    <row r="1046" spans="7:24" x14ac:dyDescent="0.25">
      <c r="G1046" s="611"/>
      <c r="X1046" s="615"/>
    </row>
    <row r="1047" spans="7:24" x14ac:dyDescent="0.25">
      <c r="G1047" s="611"/>
      <c r="X1047" s="615"/>
    </row>
    <row r="1048" spans="7:24" x14ac:dyDescent="0.25">
      <c r="G1048" s="611"/>
      <c r="X1048" s="615"/>
    </row>
    <row r="1049" spans="7:24" x14ac:dyDescent="0.25">
      <c r="G1049" s="611"/>
      <c r="X1049" s="615"/>
    </row>
    <row r="1050" spans="7:24" x14ac:dyDescent="0.25">
      <c r="G1050" s="611"/>
      <c r="X1050" s="615"/>
    </row>
    <row r="1051" spans="7:24" x14ac:dyDescent="0.25">
      <c r="G1051" s="611"/>
      <c r="X1051" s="615"/>
    </row>
    <row r="1052" spans="7:24" x14ac:dyDescent="0.25">
      <c r="G1052" s="611"/>
      <c r="X1052" s="615"/>
    </row>
    <row r="1053" spans="7:24" x14ac:dyDescent="0.25">
      <c r="G1053" s="611"/>
      <c r="X1053" s="615"/>
    </row>
    <row r="1054" spans="7:24" x14ac:dyDescent="0.25">
      <c r="G1054" s="611"/>
      <c r="X1054" s="615"/>
    </row>
    <row r="1055" spans="7:24" x14ac:dyDescent="0.25">
      <c r="G1055" s="611"/>
      <c r="X1055" s="615"/>
    </row>
    <row r="1056" spans="7:24" x14ac:dyDescent="0.25">
      <c r="G1056" s="611"/>
      <c r="X1056" s="615"/>
    </row>
    <row r="1057" spans="7:24" x14ac:dyDescent="0.25">
      <c r="G1057" s="611"/>
      <c r="X1057" s="615"/>
    </row>
    <row r="1058" spans="7:24" x14ac:dyDescent="0.25">
      <c r="G1058" s="611"/>
      <c r="X1058" s="615"/>
    </row>
    <row r="1059" spans="7:24" x14ac:dyDescent="0.25">
      <c r="G1059" s="611"/>
      <c r="X1059" s="615"/>
    </row>
    <row r="1060" spans="7:24" x14ac:dyDescent="0.25">
      <c r="G1060" s="611"/>
      <c r="X1060" s="615"/>
    </row>
    <row r="1061" spans="7:24" x14ac:dyDescent="0.25">
      <c r="G1061" s="611"/>
      <c r="X1061" s="615"/>
    </row>
    <row r="1062" spans="7:24" x14ac:dyDescent="0.25">
      <c r="G1062" s="611"/>
      <c r="X1062" s="615"/>
    </row>
    <row r="1063" spans="7:24" x14ac:dyDescent="0.25">
      <c r="G1063" s="611"/>
      <c r="X1063" s="615"/>
    </row>
    <row r="1064" spans="7:24" x14ac:dyDescent="0.25">
      <c r="G1064" s="611"/>
      <c r="X1064" s="615"/>
    </row>
    <row r="1065" spans="7:24" x14ac:dyDescent="0.25">
      <c r="G1065" s="611"/>
      <c r="X1065" s="615"/>
    </row>
    <row r="1066" spans="7:24" x14ac:dyDescent="0.25">
      <c r="G1066" s="611"/>
      <c r="X1066" s="615"/>
    </row>
    <row r="1067" spans="7:24" x14ac:dyDescent="0.25">
      <c r="G1067" s="611"/>
      <c r="X1067" s="615"/>
    </row>
    <row r="1068" spans="7:24" x14ac:dyDescent="0.25">
      <c r="G1068" s="611"/>
      <c r="X1068" s="615"/>
    </row>
    <row r="1069" spans="7:24" x14ac:dyDescent="0.25">
      <c r="G1069" s="611"/>
      <c r="X1069" s="615"/>
    </row>
    <row r="1070" spans="7:24" x14ac:dyDescent="0.25">
      <c r="G1070" s="611"/>
      <c r="X1070" s="615"/>
    </row>
    <row r="1071" spans="7:24" x14ac:dyDescent="0.25">
      <c r="G1071" s="611"/>
      <c r="X1071" s="615"/>
    </row>
    <row r="1072" spans="7:24" x14ac:dyDescent="0.25">
      <c r="G1072" s="611"/>
      <c r="X1072" s="615"/>
    </row>
    <row r="1073" spans="7:24" x14ac:dyDescent="0.25">
      <c r="G1073" s="611"/>
      <c r="X1073" s="615"/>
    </row>
    <row r="1074" spans="7:24" x14ac:dyDescent="0.25">
      <c r="G1074" s="611"/>
      <c r="X1074" s="615"/>
    </row>
    <row r="1075" spans="7:24" x14ac:dyDescent="0.25">
      <c r="G1075" s="611"/>
      <c r="X1075" s="615"/>
    </row>
    <row r="1076" spans="7:24" x14ac:dyDescent="0.25">
      <c r="G1076" s="611"/>
      <c r="X1076" s="615"/>
    </row>
    <row r="1077" spans="7:24" x14ac:dyDescent="0.25">
      <c r="G1077" s="611"/>
      <c r="X1077" s="615"/>
    </row>
    <row r="1078" spans="7:24" x14ac:dyDescent="0.25">
      <c r="G1078" s="611"/>
      <c r="X1078" s="615"/>
    </row>
    <row r="1079" spans="7:24" x14ac:dyDescent="0.25">
      <c r="G1079" s="611"/>
      <c r="X1079" s="615"/>
    </row>
    <row r="1080" spans="7:24" x14ac:dyDescent="0.25">
      <c r="G1080" s="611"/>
      <c r="X1080" s="615"/>
    </row>
    <row r="1081" spans="7:24" x14ac:dyDescent="0.25">
      <c r="G1081" s="611"/>
      <c r="X1081" s="615"/>
    </row>
    <row r="1082" spans="7:24" x14ac:dyDescent="0.25">
      <c r="G1082" s="611"/>
      <c r="X1082" s="615"/>
    </row>
    <row r="1083" spans="7:24" x14ac:dyDescent="0.25">
      <c r="G1083" s="611"/>
      <c r="X1083" s="615"/>
    </row>
    <row r="1084" spans="7:24" x14ac:dyDescent="0.25">
      <c r="G1084" s="611"/>
      <c r="X1084" s="615"/>
    </row>
    <row r="1085" spans="7:24" x14ac:dyDescent="0.25">
      <c r="G1085" s="611"/>
      <c r="X1085" s="615"/>
    </row>
    <row r="1086" spans="7:24" x14ac:dyDescent="0.25">
      <c r="G1086" s="611"/>
      <c r="X1086" s="615"/>
    </row>
    <row r="1087" spans="7:24" x14ac:dyDescent="0.25">
      <c r="G1087" s="611"/>
      <c r="X1087" s="615"/>
    </row>
    <row r="1088" spans="7:24" x14ac:dyDescent="0.25">
      <c r="G1088" s="611"/>
      <c r="X1088" s="615"/>
    </row>
    <row r="1089" spans="7:24" x14ac:dyDescent="0.25">
      <c r="G1089" s="611"/>
      <c r="X1089" s="615"/>
    </row>
    <row r="1090" spans="7:24" x14ac:dyDescent="0.25">
      <c r="G1090" s="611"/>
      <c r="X1090" s="615"/>
    </row>
    <row r="1091" spans="7:24" x14ac:dyDescent="0.25">
      <c r="G1091" s="611"/>
      <c r="X1091" s="615"/>
    </row>
    <row r="1092" spans="7:24" x14ac:dyDescent="0.25">
      <c r="G1092" s="611"/>
      <c r="X1092" s="615"/>
    </row>
    <row r="1093" spans="7:24" x14ac:dyDescent="0.25">
      <c r="G1093" s="611"/>
      <c r="X1093" s="615"/>
    </row>
    <row r="1094" spans="7:24" x14ac:dyDescent="0.25">
      <c r="G1094" s="611"/>
      <c r="X1094" s="615"/>
    </row>
    <row r="1095" spans="7:24" x14ac:dyDescent="0.25">
      <c r="G1095" s="611"/>
      <c r="X1095" s="615"/>
    </row>
    <row r="1096" spans="7:24" x14ac:dyDescent="0.25">
      <c r="G1096" s="611"/>
      <c r="X1096" s="615"/>
    </row>
    <row r="1097" spans="7:24" x14ac:dyDescent="0.25">
      <c r="G1097" s="611"/>
      <c r="X1097" s="615"/>
    </row>
    <row r="1098" spans="7:24" x14ac:dyDescent="0.25">
      <c r="G1098" s="611"/>
      <c r="X1098" s="615"/>
    </row>
    <row r="1099" spans="7:24" x14ac:dyDescent="0.25">
      <c r="G1099" s="611"/>
      <c r="X1099" s="615"/>
    </row>
    <row r="1100" spans="7:24" x14ac:dyDescent="0.25">
      <c r="G1100" s="611"/>
      <c r="X1100" s="615"/>
    </row>
    <row r="1101" spans="7:24" x14ac:dyDescent="0.25">
      <c r="G1101" s="611"/>
      <c r="X1101" s="615"/>
    </row>
    <row r="1102" spans="7:24" x14ac:dyDescent="0.25">
      <c r="G1102" s="611"/>
      <c r="X1102" s="615"/>
    </row>
    <row r="1103" spans="7:24" x14ac:dyDescent="0.25">
      <c r="G1103" s="611"/>
      <c r="X1103" s="615"/>
    </row>
    <row r="1104" spans="7:24" x14ac:dyDescent="0.25">
      <c r="G1104" s="611"/>
      <c r="X1104" s="615"/>
    </row>
    <row r="1105" spans="7:24" x14ac:dyDescent="0.25">
      <c r="G1105" s="611"/>
      <c r="X1105" s="615"/>
    </row>
    <row r="1106" spans="7:24" x14ac:dyDescent="0.25">
      <c r="G1106" s="611"/>
      <c r="X1106" s="615"/>
    </row>
    <row r="1107" spans="7:24" x14ac:dyDescent="0.25">
      <c r="G1107" s="611"/>
      <c r="X1107" s="615"/>
    </row>
    <row r="1108" spans="7:24" x14ac:dyDescent="0.25">
      <c r="G1108" s="611"/>
      <c r="X1108" s="615"/>
    </row>
    <row r="1109" spans="7:24" x14ac:dyDescent="0.25">
      <c r="G1109" s="611"/>
      <c r="X1109" s="615"/>
    </row>
    <row r="1110" spans="7:24" x14ac:dyDescent="0.25">
      <c r="G1110" s="611"/>
      <c r="X1110" s="615"/>
    </row>
    <row r="1111" spans="7:24" x14ac:dyDescent="0.25">
      <c r="G1111" s="611"/>
      <c r="X1111" s="615"/>
    </row>
    <row r="1112" spans="7:24" x14ac:dyDescent="0.25">
      <c r="G1112" s="611"/>
      <c r="X1112" s="615"/>
    </row>
    <row r="1113" spans="7:24" x14ac:dyDescent="0.25">
      <c r="G1113" s="611"/>
      <c r="X1113" s="615"/>
    </row>
    <row r="1114" spans="7:24" x14ac:dyDescent="0.25">
      <c r="G1114" s="611"/>
      <c r="X1114" s="615"/>
    </row>
    <row r="1115" spans="7:24" x14ac:dyDescent="0.25">
      <c r="G1115" s="611"/>
      <c r="X1115" s="615"/>
    </row>
    <row r="1116" spans="7:24" x14ac:dyDescent="0.25">
      <c r="G1116" s="611"/>
      <c r="X1116" s="615"/>
    </row>
    <row r="1117" spans="7:24" x14ac:dyDescent="0.25">
      <c r="G1117" s="611"/>
      <c r="X1117" s="615"/>
    </row>
    <row r="1118" spans="7:24" x14ac:dyDescent="0.25">
      <c r="G1118" s="611"/>
      <c r="X1118" s="615"/>
    </row>
    <row r="1119" spans="7:24" x14ac:dyDescent="0.25">
      <c r="G1119" s="611"/>
      <c r="X1119" s="615"/>
    </row>
    <row r="1120" spans="7:24" x14ac:dyDescent="0.25">
      <c r="G1120" s="611"/>
      <c r="X1120" s="615"/>
    </row>
    <row r="1121" spans="7:24" x14ac:dyDescent="0.25">
      <c r="G1121" s="611"/>
      <c r="X1121" s="615"/>
    </row>
    <row r="1122" spans="7:24" x14ac:dyDescent="0.25">
      <c r="G1122" s="611"/>
      <c r="X1122" s="615"/>
    </row>
    <row r="1123" spans="7:24" x14ac:dyDescent="0.25">
      <c r="G1123" s="611"/>
      <c r="X1123" s="615"/>
    </row>
    <row r="1124" spans="7:24" x14ac:dyDescent="0.25">
      <c r="G1124" s="611"/>
      <c r="X1124" s="615"/>
    </row>
    <row r="1125" spans="7:24" x14ac:dyDescent="0.25">
      <c r="G1125" s="611"/>
      <c r="X1125" s="615"/>
    </row>
    <row r="1126" spans="7:24" x14ac:dyDescent="0.25">
      <c r="G1126" s="611"/>
      <c r="X1126" s="615"/>
    </row>
    <row r="1127" spans="7:24" x14ac:dyDescent="0.25">
      <c r="G1127" s="611"/>
      <c r="X1127" s="615"/>
    </row>
    <row r="1128" spans="7:24" x14ac:dyDescent="0.25">
      <c r="G1128" s="611"/>
      <c r="X1128" s="615"/>
    </row>
    <row r="1129" spans="7:24" x14ac:dyDescent="0.25">
      <c r="G1129" s="611"/>
      <c r="X1129" s="615"/>
    </row>
    <row r="1130" spans="7:24" x14ac:dyDescent="0.25">
      <c r="G1130" s="611"/>
      <c r="X1130" s="615"/>
    </row>
    <row r="1131" spans="7:24" x14ac:dyDescent="0.25">
      <c r="G1131" s="611"/>
      <c r="X1131" s="615"/>
    </row>
    <row r="1132" spans="7:24" x14ac:dyDescent="0.25">
      <c r="G1132" s="611"/>
      <c r="X1132" s="615"/>
    </row>
    <row r="1133" spans="7:24" x14ac:dyDescent="0.25">
      <c r="G1133" s="611"/>
      <c r="X1133" s="615"/>
    </row>
    <row r="1134" spans="7:24" x14ac:dyDescent="0.25">
      <c r="G1134" s="611"/>
      <c r="X1134" s="615"/>
    </row>
    <row r="1135" spans="7:24" x14ac:dyDescent="0.25">
      <c r="G1135" s="611"/>
      <c r="X1135" s="615"/>
    </row>
    <row r="1136" spans="7:24" x14ac:dyDescent="0.25">
      <c r="G1136" s="611"/>
      <c r="X1136" s="615"/>
    </row>
    <row r="1137" spans="7:24" x14ac:dyDescent="0.25">
      <c r="G1137" s="611"/>
      <c r="X1137" s="615"/>
    </row>
    <row r="1138" spans="7:24" x14ac:dyDescent="0.25">
      <c r="G1138" s="611"/>
      <c r="X1138" s="615"/>
    </row>
    <row r="1139" spans="7:24" x14ac:dyDescent="0.25">
      <c r="G1139" s="611"/>
      <c r="X1139" s="615"/>
    </row>
    <row r="1140" spans="7:24" x14ac:dyDescent="0.25">
      <c r="G1140" s="611"/>
      <c r="X1140" s="615"/>
    </row>
    <row r="1141" spans="7:24" x14ac:dyDescent="0.25">
      <c r="G1141" s="611"/>
      <c r="X1141" s="615"/>
    </row>
    <row r="1142" spans="7:24" x14ac:dyDescent="0.25">
      <c r="G1142" s="611"/>
      <c r="X1142" s="615"/>
    </row>
    <row r="1143" spans="7:24" x14ac:dyDescent="0.25">
      <c r="G1143" s="611"/>
      <c r="X1143" s="615"/>
    </row>
    <row r="1144" spans="7:24" x14ac:dyDescent="0.25">
      <c r="G1144" s="611"/>
      <c r="X1144" s="615"/>
    </row>
    <row r="1145" spans="7:24" x14ac:dyDescent="0.25">
      <c r="G1145" s="611"/>
      <c r="X1145" s="615"/>
    </row>
    <row r="1146" spans="7:24" x14ac:dyDescent="0.25">
      <c r="G1146" s="611"/>
      <c r="X1146" s="615"/>
    </row>
    <row r="1147" spans="7:24" x14ac:dyDescent="0.25">
      <c r="G1147" s="611"/>
      <c r="X1147" s="615"/>
    </row>
    <row r="1148" spans="7:24" x14ac:dyDescent="0.25">
      <c r="G1148" s="611"/>
      <c r="X1148" s="615"/>
    </row>
    <row r="1149" spans="7:24" x14ac:dyDescent="0.25">
      <c r="G1149" s="611"/>
      <c r="X1149" s="615"/>
    </row>
    <row r="1150" spans="7:24" x14ac:dyDescent="0.25">
      <c r="G1150" s="611"/>
      <c r="X1150" s="615"/>
    </row>
    <row r="1151" spans="7:24" x14ac:dyDescent="0.25">
      <c r="G1151" s="611"/>
      <c r="X1151" s="615"/>
    </row>
    <row r="1152" spans="7:24" x14ac:dyDescent="0.25">
      <c r="G1152" s="611"/>
      <c r="X1152" s="615"/>
    </row>
    <row r="1153" spans="7:24" x14ac:dyDescent="0.25">
      <c r="G1153" s="611"/>
      <c r="X1153" s="615"/>
    </row>
    <row r="1154" spans="7:24" x14ac:dyDescent="0.25">
      <c r="G1154" s="611"/>
      <c r="X1154" s="615"/>
    </row>
    <row r="1155" spans="7:24" x14ac:dyDescent="0.25">
      <c r="G1155" s="611"/>
      <c r="X1155" s="615"/>
    </row>
    <row r="1156" spans="7:24" x14ac:dyDescent="0.25">
      <c r="G1156" s="611"/>
      <c r="X1156" s="615"/>
    </row>
    <row r="1157" spans="7:24" x14ac:dyDescent="0.25">
      <c r="G1157" s="611"/>
      <c r="X1157" s="615"/>
    </row>
    <row r="1158" spans="7:24" x14ac:dyDescent="0.25">
      <c r="G1158" s="611"/>
      <c r="X1158" s="615"/>
    </row>
    <row r="1159" spans="7:24" x14ac:dyDescent="0.25">
      <c r="G1159" s="611"/>
      <c r="X1159" s="615"/>
    </row>
    <row r="1160" spans="7:24" x14ac:dyDescent="0.25">
      <c r="G1160" s="611"/>
      <c r="X1160" s="615"/>
    </row>
    <row r="1161" spans="7:24" x14ac:dyDescent="0.25">
      <c r="G1161" s="611"/>
      <c r="X1161" s="615"/>
    </row>
    <row r="1162" spans="7:24" x14ac:dyDescent="0.25">
      <c r="G1162" s="611"/>
      <c r="X1162" s="615"/>
    </row>
    <row r="1163" spans="7:24" x14ac:dyDescent="0.25">
      <c r="G1163" s="611"/>
      <c r="X1163" s="615"/>
    </row>
    <row r="1164" spans="7:24" x14ac:dyDescent="0.25">
      <c r="G1164" s="611"/>
      <c r="X1164" s="615"/>
    </row>
    <row r="1165" spans="7:24" x14ac:dyDescent="0.25">
      <c r="G1165" s="611"/>
      <c r="X1165" s="615"/>
    </row>
    <row r="1166" spans="7:24" x14ac:dyDescent="0.25">
      <c r="G1166" s="611"/>
      <c r="X1166" s="615"/>
    </row>
    <row r="1167" spans="7:24" x14ac:dyDescent="0.25">
      <c r="G1167" s="611"/>
      <c r="X1167" s="615"/>
    </row>
    <row r="1168" spans="7:24" x14ac:dyDescent="0.25">
      <c r="G1168" s="611"/>
      <c r="X1168" s="615"/>
    </row>
    <row r="1169" spans="7:24" x14ac:dyDescent="0.25">
      <c r="G1169" s="611"/>
      <c r="X1169" s="615"/>
    </row>
    <row r="1170" spans="7:24" x14ac:dyDescent="0.25">
      <c r="G1170" s="611"/>
      <c r="X1170" s="615"/>
    </row>
    <row r="1171" spans="7:24" x14ac:dyDescent="0.25">
      <c r="G1171" s="611"/>
      <c r="X1171" s="615"/>
    </row>
    <row r="1172" spans="7:24" x14ac:dyDescent="0.25">
      <c r="G1172" s="611"/>
      <c r="X1172" s="615"/>
    </row>
    <row r="1173" spans="7:24" x14ac:dyDescent="0.25">
      <c r="G1173" s="611"/>
      <c r="X1173" s="615"/>
    </row>
    <row r="1174" spans="7:24" x14ac:dyDescent="0.25">
      <c r="G1174" s="611"/>
      <c r="X1174" s="615"/>
    </row>
    <row r="1175" spans="7:24" x14ac:dyDescent="0.25">
      <c r="G1175" s="611"/>
      <c r="X1175" s="615"/>
    </row>
    <row r="1176" spans="7:24" x14ac:dyDescent="0.25">
      <c r="G1176" s="611"/>
      <c r="X1176" s="615"/>
    </row>
    <row r="1177" spans="7:24" x14ac:dyDescent="0.25">
      <c r="G1177" s="611"/>
      <c r="X1177" s="615"/>
    </row>
    <row r="1178" spans="7:24" x14ac:dyDescent="0.25">
      <c r="G1178" s="611"/>
      <c r="X1178" s="615"/>
    </row>
    <row r="1179" spans="7:24" x14ac:dyDescent="0.25">
      <c r="G1179" s="611"/>
      <c r="X1179" s="615"/>
    </row>
    <row r="1180" spans="7:24" x14ac:dyDescent="0.25">
      <c r="G1180" s="611"/>
      <c r="X1180" s="615"/>
    </row>
    <row r="1181" spans="7:24" x14ac:dyDescent="0.25">
      <c r="G1181" s="611"/>
      <c r="X1181" s="615"/>
    </row>
    <row r="1182" spans="7:24" x14ac:dyDescent="0.25">
      <c r="G1182" s="611"/>
      <c r="X1182" s="615"/>
    </row>
    <row r="1183" spans="7:24" x14ac:dyDescent="0.25">
      <c r="G1183" s="611"/>
      <c r="X1183" s="615"/>
    </row>
    <row r="1184" spans="7:24" x14ac:dyDescent="0.25">
      <c r="G1184" s="611"/>
      <c r="X1184" s="615"/>
    </row>
    <row r="1185" spans="7:24" x14ac:dyDescent="0.25">
      <c r="G1185" s="611"/>
      <c r="X1185" s="615"/>
    </row>
    <row r="1186" spans="7:24" x14ac:dyDescent="0.25">
      <c r="G1186" s="611"/>
      <c r="X1186" s="615"/>
    </row>
    <row r="1187" spans="7:24" x14ac:dyDescent="0.25">
      <c r="G1187" s="611"/>
      <c r="X1187" s="615"/>
    </row>
    <row r="1188" spans="7:24" x14ac:dyDescent="0.25">
      <c r="G1188" s="611"/>
      <c r="X1188" s="615"/>
    </row>
    <row r="1189" spans="7:24" x14ac:dyDescent="0.25">
      <c r="G1189" s="611"/>
      <c r="X1189" s="615"/>
    </row>
    <row r="1190" spans="7:24" x14ac:dyDescent="0.25">
      <c r="G1190" s="611"/>
      <c r="X1190" s="615"/>
    </row>
    <row r="1191" spans="7:24" x14ac:dyDescent="0.25">
      <c r="G1191" s="611"/>
      <c r="X1191" s="615"/>
    </row>
    <row r="1192" spans="7:24" x14ac:dyDescent="0.25">
      <c r="G1192" s="611"/>
      <c r="X1192" s="615"/>
    </row>
    <row r="1193" spans="7:24" x14ac:dyDescent="0.25">
      <c r="G1193" s="611"/>
      <c r="X1193" s="615"/>
    </row>
    <row r="1194" spans="7:24" x14ac:dyDescent="0.25">
      <c r="G1194" s="611"/>
      <c r="X1194" s="615"/>
    </row>
    <row r="1195" spans="7:24" x14ac:dyDescent="0.25">
      <c r="G1195" s="611"/>
      <c r="X1195" s="615"/>
    </row>
    <row r="1196" spans="7:24" x14ac:dyDescent="0.25">
      <c r="G1196" s="611"/>
      <c r="X1196" s="615"/>
    </row>
    <row r="1197" spans="7:24" x14ac:dyDescent="0.25">
      <c r="G1197" s="611"/>
      <c r="X1197" s="615"/>
    </row>
    <row r="1198" spans="7:24" x14ac:dyDescent="0.25">
      <c r="G1198" s="611"/>
      <c r="X1198" s="615"/>
    </row>
    <row r="1199" spans="7:24" x14ac:dyDescent="0.25">
      <c r="G1199" s="611"/>
      <c r="X1199" s="615"/>
    </row>
    <row r="1200" spans="7:24" x14ac:dyDescent="0.25">
      <c r="G1200" s="611"/>
      <c r="X1200" s="615"/>
    </row>
    <row r="1201" spans="7:24" x14ac:dyDescent="0.25">
      <c r="G1201" s="611"/>
      <c r="X1201" s="615"/>
    </row>
    <row r="1202" spans="7:24" x14ac:dyDescent="0.25">
      <c r="G1202" s="611"/>
      <c r="X1202" s="615"/>
    </row>
    <row r="1203" spans="7:24" x14ac:dyDescent="0.25">
      <c r="G1203" s="611"/>
      <c r="X1203" s="615"/>
    </row>
    <row r="1204" spans="7:24" x14ac:dyDescent="0.25">
      <c r="G1204" s="611"/>
      <c r="X1204" s="615"/>
    </row>
    <row r="1205" spans="7:24" x14ac:dyDescent="0.25">
      <c r="G1205" s="611"/>
      <c r="X1205" s="615"/>
    </row>
    <row r="1206" spans="7:24" x14ac:dyDescent="0.25">
      <c r="G1206" s="611"/>
      <c r="X1206" s="615"/>
    </row>
    <row r="1207" spans="7:24" x14ac:dyDescent="0.25">
      <c r="G1207" s="611"/>
      <c r="X1207" s="615"/>
    </row>
    <row r="1208" spans="7:24" x14ac:dyDescent="0.25">
      <c r="G1208" s="611"/>
      <c r="X1208" s="615"/>
    </row>
    <row r="1209" spans="7:24" x14ac:dyDescent="0.25">
      <c r="G1209" s="611"/>
      <c r="X1209" s="615"/>
    </row>
    <row r="1210" spans="7:24" x14ac:dyDescent="0.25">
      <c r="G1210" s="611"/>
      <c r="X1210" s="615"/>
    </row>
    <row r="1211" spans="7:24" x14ac:dyDescent="0.25">
      <c r="G1211" s="611"/>
      <c r="X1211" s="615"/>
    </row>
    <row r="1212" spans="7:24" x14ac:dyDescent="0.25">
      <c r="G1212" s="611"/>
      <c r="X1212" s="615"/>
    </row>
    <row r="1213" spans="7:24" x14ac:dyDescent="0.25">
      <c r="G1213" s="611"/>
      <c r="X1213" s="615"/>
    </row>
    <row r="1214" spans="7:24" x14ac:dyDescent="0.25">
      <c r="G1214" s="611"/>
      <c r="X1214" s="615"/>
    </row>
    <row r="1215" spans="7:24" x14ac:dyDescent="0.25">
      <c r="G1215" s="611"/>
      <c r="X1215" s="615"/>
    </row>
    <row r="1216" spans="7:24" x14ac:dyDescent="0.25">
      <c r="G1216" s="611"/>
      <c r="X1216" s="615"/>
    </row>
    <row r="1217" spans="7:24" x14ac:dyDescent="0.25">
      <c r="G1217" s="611"/>
      <c r="X1217" s="615"/>
    </row>
    <row r="1218" spans="7:24" x14ac:dyDescent="0.25">
      <c r="G1218" s="611"/>
      <c r="X1218" s="615"/>
    </row>
    <row r="1219" spans="7:24" x14ac:dyDescent="0.25">
      <c r="G1219" s="611"/>
      <c r="X1219" s="615"/>
    </row>
    <row r="1220" spans="7:24" x14ac:dyDescent="0.25">
      <c r="G1220" s="611"/>
      <c r="X1220" s="615"/>
    </row>
    <row r="1221" spans="7:24" x14ac:dyDescent="0.25">
      <c r="G1221" s="611"/>
      <c r="X1221" s="615"/>
    </row>
    <row r="1222" spans="7:24" x14ac:dyDescent="0.25">
      <c r="G1222" s="611"/>
      <c r="X1222" s="615"/>
    </row>
    <row r="1223" spans="7:24" x14ac:dyDescent="0.25">
      <c r="G1223" s="611"/>
      <c r="X1223" s="615"/>
    </row>
    <row r="1224" spans="7:24" x14ac:dyDescent="0.25">
      <c r="G1224" s="611"/>
      <c r="X1224" s="615"/>
    </row>
    <row r="1225" spans="7:24" x14ac:dyDescent="0.25">
      <c r="G1225" s="611"/>
      <c r="X1225" s="615"/>
    </row>
    <row r="1226" spans="7:24" x14ac:dyDescent="0.25">
      <c r="G1226" s="611"/>
      <c r="X1226" s="615"/>
    </row>
    <row r="1227" spans="7:24" x14ac:dyDescent="0.25">
      <c r="G1227" s="611"/>
      <c r="X1227" s="615"/>
    </row>
    <row r="1228" spans="7:24" x14ac:dyDescent="0.25">
      <c r="G1228" s="611"/>
      <c r="X1228" s="615"/>
    </row>
    <row r="1229" spans="7:24" x14ac:dyDescent="0.25">
      <c r="G1229" s="611"/>
      <c r="X1229" s="615"/>
    </row>
    <row r="1230" spans="7:24" x14ac:dyDescent="0.25">
      <c r="G1230" s="611"/>
      <c r="X1230" s="615"/>
    </row>
    <row r="1231" spans="7:24" x14ac:dyDescent="0.25">
      <c r="G1231" s="611"/>
      <c r="X1231" s="615"/>
    </row>
    <row r="1232" spans="7:24" x14ac:dyDescent="0.25">
      <c r="G1232" s="611"/>
      <c r="X1232" s="615"/>
    </row>
    <row r="1233" spans="7:24" x14ac:dyDescent="0.25">
      <c r="G1233" s="611"/>
      <c r="X1233" s="615"/>
    </row>
    <row r="1234" spans="7:24" x14ac:dyDescent="0.25">
      <c r="G1234" s="611"/>
      <c r="X1234" s="615"/>
    </row>
    <row r="1235" spans="7:24" x14ac:dyDescent="0.25">
      <c r="G1235" s="611"/>
      <c r="X1235" s="615"/>
    </row>
    <row r="1236" spans="7:24" x14ac:dyDescent="0.25">
      <c r="G1236" s="611"/>
      <c r="X1236" s="615"/>
    </row>
    <row r="1237" spans="7:24" x14ac:dyDescent="0.25">
      <c r="G1237" s="611"/>
      <c r="X1237" s="615"/>
    </row>
    <row r="1238" spans="7:24" x14ac:dyDescent="0.25">
      <c r="G1238" s="611"/>
      <c r="X1238" s="615"/>
    </row>
    <row r="1239" spans="7:24" x14ac:dyDescent="0.25">
      <c r="G1239" s="611"/>
      <c r="X1239" s="615"/>
    </row>
    <row r="1240" spans="7:24" x14ac:dyDescent="0.25">
      <c r="G1240" s="611"/>
      <c r="X1240" s="615"/>
    </row>
    <row r="1241" spans="7:24" x14ac:dyDescent="0.25">
      <c r="G1241" s="611"/>
      <c r="X1241" s="615"/>
    </row>
    <row r="1242" spans="7:24" x14ac:dyDescent="0.25">
      <c r="G1242" s="611"/>
      <c r="X1242" s="615"/>
    </row>
    <row r="1243" spans="7:24" x14ac:dyDescent="0.25">
      <c r="G1243" s="611"/>
      <c r="X1243" s="615"/>
    </row>
    <row r="1244" spans="7:24" x14ac:dyDescent="0.25">
      <c r="G1244" s="611"/>
      <c r="X1244" s="615"/>
    </row>
    <row r="1245" spans="7:24" x14ac:dyDescent="0.25">
      <c r="G1245" s="611"/>
      <c r="X1245" s="615"/>
    </row>
    <row r="1246" spans="7:24" x14ac:dyDescent="0.25">
      <c r="G1246" s="611"/>
      <c r="X1246" s="615"/>
    </row>
    <row r="1247" spans="7:24" x14ac:dyDescent="0.25">
      <c r="G1247" s="611"/>
      <c r="X1247" s="615"/>
    </row>
    <row r="1248" spans="7:24" x14ac:dyDescent="0.25">
      <c r="G1248" s="611"/>
      <c r="X1248" s="615"/>
    </row>
    <row r="1249" spans="7:24" x14ac:dyDescent="0.25">
      <c r="G1249" s="611"/>
      <c r="X1249" s="615"/>
    </row>
    <row r="1250" spans="7:24" x14ac:dyDescent="0.25">
      <c r="G1250" s="611"/>
      <c r="X1250" s="615"/>
    </row>
    <row r="1251" spans="7:24" x14ac:dyDescent="0.25">
      <c r="G1251" s="611"/>
      <c r="X1251" s="615"/>
    </row>
    <row r="1252" spans="7:24" x14ac:dyDescent="0.25">
      <c r="G1252" s="611"/>
      <c r="X1252" s="615"/>
    </row>
    <row r="1253" spans="7:24" x14ac:dyDescent="0.25">
      <c r="G1253" s="611"/>
      <c r="X1253" s="615"/>
    </row>
    <row r="1254" spans="7:24" x14ac:dyDescent="0.25">
      <c r="G1254" s="611"/>
      <c r="X1254" s="615"/>
    </row>
    <row r="1255" spans="7:24" x14ac:dyDescent="0.25">
      <c r="G1255" s="611"/>
      <c r="X1255" s="615"/>
    </row>
    <row r="1256" spans="7:24" x14ac:dyDescent="0.25">
      <c r="G1256" s="611"/>
      <c r="X1256" s="615"/>
    </row>
    <row r="1257" spans="7:24" x14ac:dyDescent="0.25">
      <c r="G1257" s="611"/>
      <c r="X1257" s="615"/>
    </row>
    <row r="1258" spans="7:24" x14ac:dyDescent="0.25">
      <c r="G1258" s="611"/>
      <c r="X1258" s="615"/>
    </row>
    <row r="1259" spans="7:24" x14ac:dyDescent="0.25">
      <c r="G1259" s="611"/>
      <c r="X1259" s="615"/>
    </row>
    <row r="1260" spans="7:24" x14ac:dyDescent="0.25">
      <c r="G1260" s="611"/>
      <c r="X1260" s="615"/>
    </row>
    <row r="1261" spans="7:24" x14ac:dyDescent="0.25">
      <c r="G1261" s="611"/>
      <c r="X1261" s="615"/>
    </row>
    <row r="1262" spans="7:24" x14ac:dyDescent="0.25">
      <c r="G1262" s="611"/>
      <c r="X1262" s="615"/>
    </row>
    <row r="1263" spans="7:24" x14ac:dyDescent="0.25">
      <c r="G1263" s="611"/>
      <c r="X1263" s="615"/>
    </row>
    <row r="1264" spans="7:24" x14ac:dyDescent="0.25">
      <c r="G1264" s="611"/>
      <c r="X1264" s="615"/>
    </row>
    <row r="1265" spans="7:24" x14ac:dyDescent="0.25">
      <c r="G1265" s="611"/>
      <c r="X1265" s="615"/>
    </row>
    <row r="1266" spans="7:24" x14ac:dyDescent="0.25">
      <c r="G1266" s="611"/>
      <c r="X1266" s="615"/>
    </row>
    <row r="1267" spans="7:24" x14ac:dyDescent="0.25">
      <c r="G1267" s="611"/>
      <c r="X1267" s="615"/>
    </row>
    <row r="1268" spans="7:24" x14ac:dyDescent="0.25">
      <c r="G1268" s="611"/>
      <c r="X1268" s="615"/>
    </row>
    <row r="1269" spans="7:24" x14ac:dyDescent="0.25">
      <c r="G1269" s="611"/>
      <c r="X1269" s="615"/>
    </row>
    <row r="1270" spans="7:24" x14ac:dyDescent="0.25">
      <c r="G1270" s="611"/>
      <c r="X1270" s="615"/>
    </row>
    <row r="1271" spans="7:24" x14ac:dyDescent="0.25">
      <c r="G1271" s="611"/>
      <c r="X1271" s="615"/>
    </row>
    <row r="1272" spans="7:24" x14ac:dyDescent="0.25">
      <c r="G1272" s="611"/>
      <c r="X1272" s="615"/>
    </row>
    <row r="1273" spans="7:24" x14ac:dyDescent="0.25">
      <c r="G1273" s="611"/>
      <c r="X1273" s="615"/>
    </row>
    <row r="1274" spans="7:24" x14ac:dyDescent="0.25">
      <c r="G1274" s="611"/>
      <c r="X1274" s="615"/>
    </row>
    <row r="1275" spans="7:24" x14ac:dyDescent="0.25">
      <c r="G1275" s="611"/>
      <c r="X1275" s="615"/>
    </row>
    <row r="1276" spans="7:24" x14ac:dyDescent="0.25">
      <c r="G1276" s="611"/>
      <c r="X1276" s="615"/>
    </row>
    <row r="1277" spans="7:24" x14ac:dyDescent="0.25">
      <c r="G1277" s="611"/>
      <c r="X1277" s="615"/>
    </row>
    <row r="1278" spans="7:24" x14ac:dyDescent="0.25">
      <c r="G1278" s="611"/>
      <c r="X1278" s="615"/>
    </row>
    <row r="1279" spans="7:24" x14ac:dyDescent="0.25">
      <c r="G1279" s="611"/>
      <c r="X1279" s="615"/>
    </row>
    <row r="1280" spans="7:24" x14ac:dyDescent="0.25">
      <c r="G1280" s="611"/>
      <c r="X1280" s="615"/>
    </row>
    <row r="1281" spans="7:24" x14ac:dyDescent="0.25">
      <c r="G1281" s="611"/>
      <c r="X1281" s="615"/>
    </row>
    <row r="1282" spans="7:24" x14ac:dyDescent="0.25">
      <c r="G1282" s="611"/>
      <c r="X1282" s="615"/>
    </row>
    <row r="1283" spans="7:24" x14ac:dyDescent="0.25">
      <c r="G1283" s="611"/>
      <c r="X1283" s="615"/>
    </row>
    <row r="1284" spans="7:24" x14ac:dyDescent="0.25">
      <c r="G1284" s="611"/>
      <c r="X1284" s="615"/>
    </row>
    <row r="1285" spans="7:24" x14ac:dyDescent="0.25">
      <c r="G1285" s="611"/>
      <c r="X1285" s="615"/>
    </row>
    <row r="1286" spans="7:24" x14ac:dyDescent="0.25">
      <c r="G1286" s="611"/>
      <c r="X1286" s="615"/>
    </row>
    <row r="1287" spans="7:24" x14ac:dyDescent="0.25">
      <c r="G1287" s="611"/>
      <c r="X1287" s="615"/>
    </row>
    <row r="1288" spans="7:24" x14ac:dyDescent="0.25">
      <c r="G1288" s="611"/>
      <c r="X1288" s="615"/>
    </row>
    <row r="1289" spans="7:24" x14ac:dyDescent="0.25">
      <c r="G1289" s="611"/>
      <c r="X1289" s="615"/>
    </row>
    <row r="1290" spans="7:24" x14ac:dyDescent="0.25">
      <c r="G1290" s="611"/>
      <c r="X1290" s="615"/>
    </row>
    <row r="1291" spans="7:24" x14ac:dyDescent="0.25">
      <c r="G1291" s="611"/>
      <c r="X1291" s="615"/>
    </row>
    <row r="1292" spans="7:24" x14ac:dyDescent="0.25">
      <c r="G1292" s="611"/>
      <c r="X1292" s="615"/>
    </row>
    <row r="1293" spans="7:24" x14ac:dyDescent="0.25">
      <c r="G1293" s="611"/>
      <c r="X1293" s="615"/>
    </row>
    <row r="1294" spans="7:24" x14ac:dyDescent="0.25">
      <c r="G1294" s="611"/>
      <c r="X1294" s="615"/>
    </row>
    <row r="1295" spans="7:24" x14ac:dyDescent="0.25">
      <c r="G1295" s="611"/>
      <c r="X1295" s="615"/>
    </row>
    <row r="1296" spans="7:24" x14ac:dyDescent="0.25">
      <c r="G1296" s="611"/>
      <c r="X1296" s="615"/>
    </row>
    <row r="1297" spans="7:24" x14ac:dyDescent="0.25">
      <c r="G1297" s="611"/>
      <c r="X1297" s="615"/>
    </row>
    <row r="1298" spans="7:24" x14ac:dyDescent="0.25">
      <c r="G1298" s="611"/>
      <c r="X1298" s="615"/>
    </row>
    <row r="1299" spans="7:24" x14ac:dyDescent="0.25">
      <c r="G1299" s="611"/>
      <c r="X1299" s="615"/>
    </row>
    <row r="1300" spans="7:24" x14ac:dyDescent="0.25">
      <c r="G1300" s="611"/>
      <c r="X1300" s="615"/>
    </row>
    <row r="1301" spans="7:24" x14ac:dyDescent="0.25">
      <c r="G1301" s="611"/>
      <c r="X1301" s="615"/>
    </row>
    <row r="1302" spans="7:24" x14ac:dyDescent="0.25">
      <c r="G1302" s="611"/>
      <c r="X1302" s="615"/>
    </row>
    <row r="1303" spans="7:24" x14ac:dyDescent="0.25">
      <c r="G1303" s="611"/>
      <c r="X1303" s="615"/>
    </row>
    <row r="1304" spans="7:24" x14ac:dyDescent="0.25">
      <c r="G1304" s="611"/>
      <c r="X1304" s="615"/>
    </row>
    <row r="1305" spans="7:24" x14ac:dyDescent="0.25">
      <c r="G1305" s="611"/>
      <c r="X1305" s="615"/>
    </row>
    <row r="1306" spans="7:24" x14ac:dyDescent="0.25">
      <c r="G1306" s="611"/>
      <c r="X1306" s="615"/>
    </row>
    <row r="1307" spans="7:24" x14ac:dyDescent="0.25">
      <c r="G1307" s="611"/>
      <c r="X1307" s="615"/>
    </row>
    <row r="1308" spans="7:24" x14ac:dyDescent="0.25">
      <c r="G1308" s="611"/>
      <c r="X1308" s="615"/>
    </row>
    <row r="1309" spans="7:24" x14ac:dyDescent="0.25">
      <c r="G1309" s="611"/>
      <c r="X1309" s="615"/>
    </row>
    <row r="1310" spans="7:24" x14ac:dyDescent="0.25">
      <c r="G1310" s="611"/>
      <c r="X1310" s="615"/>
    </row>
    <row r="1311" spans="7:24" x14ac:dyDescent="0.25">
      <c r="G1311" s="611"/>
      <c r="X1311" s="615"/>
    </row>
    <row r="1312" spans="7:24" x14ac:dyDescent="0.25">
      <c r="G1312" s="611"/>
      <c r="X1312" s="615"/>
    </row>
    <row r="1313" spans="7:24" x14ac:dyDescent="0.25">
      <c r="G1313" s="611"/>
      <c r="X1313" s="615"/>
    </row>
    <row r="1314" spans="7:24" x14ac:dyDescent="0.25">
      <c r="G1314" s="611"/>
      <c r="X1314" s="615"/>
    </row>
    <row r="1315" spans="7:24" x14ac:dyDescent="0.25">
      <c r="G1315" s="611"/>
      <c r="X1315" s="615"/>
    </row>
    <row r="1316" spans="7:24" x14ac:dyDescent="0.25">
      <c r="G1316" s="611"/>
      <c r="X1316" s="615"/>
    </row>
    <row r="1317" spans="7:24" x14ac:dyDescent="0.25">
      <c r="G1317" s="611"/>
      <c r="X1317" s="615"/>
    </row>
    <row r="1318" spans="7:24" x14ac:dyDescent="0.25">
      <c r="G1318" s="611"/>
      <c r="X1318" s="615"/>
    </row>
    <row r="1319" spans="7:24" x14ac:dyDescent="0.25">
      <c r="G1319" s="611"/>
      <c r="X1319" s="615"/>
    </row>
    <row r="1320" spans="7:24" x14ac:dyDescent="0.25">
      <c r="G1320" s="611"/>
      <c r="X1320" s="615"/>
    </row>
    <row r="1321" spans="7:24" x14ac:dyDescent="0.25">
      <c r="G1321" s="611"/>
      <c r="X1321" s="615"/>
    </row>
    <row r="1322" spans="7:24" x14ac:dyDescent="0.25">
      <c r="G1322" s="611"/>
      <c r="X1322" s="615"/>
    </row>
    <row r="1323" spans="7:24" x14ac:dyDescent="0.25">
      <c r="G1323" s="611"/>
      <c r="X1323" s="615"/>
    </row>
    <row r="1324" spans="7:24" x14ac:dyDescent="0.25">
      <c r="G1324" s="611"/>
      <c r="X1324" s="615"/>
    </row>
    <row r="1325" spans="7:24" x14ac:dyDescent="0.25">
      <c r="G1325" s="611"/>
      <c r="X1325" s="615"/>
    </row>
    <row r="1326" spans="7:24" x14ac:dyDescent="0.25">
      <c r="G1326" s="611"/>
      <c r="X1326" s="615"/>
    </row>
    <row r="1327" spans="7:24" x14ac:dyDescent="0.25">
      <c r="G1327" s="611"/>
      <c r="X1327" s="615"/>
    </row>
    <row r="1328" spans="7:24" x14ac:dyDescent="0.25">
      <c r="G1328" s="611"/>
      <c r="X1328" s="615"/>
    </row>
    <row r="1329" spans="7:24" x14ac:dyDescent="0.25">
      <c r="G1329" s="611"/>
      <c r="X1329" s="615"/>
    </row>
    <row r="1330" spans="7:24" x14ac:dyDescent="0.25">
      <c r="G1330" s="611"/>
      <c r="X1330" s="615"/>
    </row>
    <row r="1331" spans="7:24" x14ac:dyDescent="0.25">
      <c r="G1331" s="611"/>
      <c r="X1331" s="615"/>
    </row>
    <row r="1332" spans="7:24" x14ac:dyDescent="0.25">
      <c r="G1332" s="611"/>
      <c r="X1332" s="615"/>
    </row>
    <row r="1333" spans="7:24" x14ac:dyDescent="0.25">
      <c r="G1333" s="611"/>
      <c r="X1333" s="615"/>
    </row>
    <row r="1334" spans="7:24" x14ac:dyDescent="0.25">
      <c r="G1334" s="611"/>
      <c r="X1334" s="615"/>
    </row>
    <row r="1335" spans="7:24" x14ac:dyDescent="0.25">
      <c r="G1335" s="611"/>
      <c r="X1335" s="615"/>
    </row>
    <row r="1336" spans="7:24" x14ac:dyDescent="0.25">
      <c r="G1336" s="611"/>
      <c r="X1336" s="615"/>
    </row>
    <row r="1337" spans="7:24" x14ac:dyDescent="0.25">
      <c r="G1337" s="611"/>
      <c r="X1337" s="615"/>
    </row>
    <row r="1338" spans="7:24" x14ac:dyDescent="0.25">
      <c r="G1338" s="611"/>
      <c r="X1338" s="615"/>
    </row>
    <row r="1339" spans="7:24" x14ac:dyDescent="0.25">
      <c r="G1339" s="611"/>
      <c r="X1339" s="615"/>
    </row>
    <row r="1340" spans="7:24" x14ac:dyDescent="0.25">
      <c r="G1340" s="611"/>
      <c r="X1340" s="615"/>
    </row>
    <row r="1341" spans="7:24" x14ac:dyDescent="0.25">
      <c r="G1341" s="611"/>
      <c r="X1341" s="615"/>
    </row>
    <row r="1342" spans="7:24" x14ac:dyDescent="0.25">
      <c r="G1342" s="611"/>
      <c r="X1342" s="615"/>
    </row>
    <row r="1343" spans="7:24" x14ac:dyDescent="0.25">
      <c r="G1343" s="611"/>
      <c r="X1343" s="615"/>
    </row>
    <row r="1344" spans="7:24" x14ac:dyDescent="0.25">
      <c r="G1344" s="611"/>
      <c r="X1344" s="615"/>
    </row>
    <row r="1345" spans="7:24" x14ac:dyDescent="0.25">
      <c r="G1345" s="611"/>
      <c r="X1345" s="615"/>
    </row>
    <row r="1346" spans="7:24" x14ac:dyDescent="0.25">
      <c r="G1346" s="611"/>
      <c r="X1346" s="615"/>
    </row>
    <row r="1347" spans="7:24" x14ac:dyDescent="0.25">
      <c r="G1347" s="611"/>
      <c r="X1347" s="615"/>
    </row>
    <row r="1348" spans="7:24" x14ac:dyDescent="0.25">
      <c r="G1348" s="611"/>
      <c r="X1348" s="615"/>
    </row>
    <row r="1349" spans="7:24" x14ac:dyDescent="0.25">
      <c r="G1349" s="611"/>
      <c r="X1349" s="615"/>
    </row>
    <row r="1350" spans="7:24" x14ac:dyDescent="0.25">
      <c r="G1350" s="611"/>
      <c r="X1350" s="615"/>
    </row>
    <row r="1351" spans="7:24" x14ac:dyDescent="0.25">
      <c r="G1351" s="611"/>
      <c r="X1351" s="615"/>
    </row>
    <row r="1352" spans="7:24" x14ac:dyDescent="0.25">
      <c r="G1352" s="611"/>
      <c r="X1352" s="615"/>
    </row>
    <row r="1353" spans="7:24" x14ac:dyDescent="0.25">
      <c r="G1353" s="611"/>
      <c r="X1353" s="615"/>
    </row>
    <row r="1354" spans="7:24" x14ac:dyDescent="0.25">
      <c r="G1354" s="611"/>
      <c r="X1354" s="615"/>
    </row>
    <row r="1355" spans="7:24" x14ac:dyDescent="0.25">
      <c r="G1355" s="611"/>
      <c r="X1355" s="615"/>
    </row>
    <row r="1356" spans="7:24" x14ac:dyDescent="0.25">
      <c r="G1356" s="611"/>
      <c r="X1356" s="615"/>
    </row>
    <row r="1357" spans="7:24" x14ac:dyDescent="0.25">
      <c r="G1357" s="611"/>
      <c r="X1357" s="615"/>
    </row>
    <row r="1358" spans="7:24" x14ac:dyDescent="0.25">
      <c r="G1358" s="611"/>
      <c r="X1358" s="615"/>
    </row>
    <row r="1359" spans="7:24" x14ac:dyDescent="0.25">
      <c r="G1359" s="611"/>
      <c r="X1359" s="615"/>
    </row>
    <row r="1360" spans="7:24" x14ac:dyDescent="0.25">
      <c r="G1360" s="611"/>
      <c r="X1360" s="615"/>
    </row>
    <row r="1361" spans="7:24" x14ac:dyDescent="0.25">
      <c r="G1361" s="611"/>
      <c r="X1361" s="615"/>
    </row>
    <row r="1362" spans="7:24" x14ac:dyDescent="0.25">
      <c r="G1362" s="611"/>
      <c r="X1362" s="615"/>
    </row>
    <row r="1363" spans="7:24" x14ac:dyDescent="0.25">
      <c r="G1363" s="611"/>
      <c r="X1363" s="615"/>
    </row>
    <row r="1364" spans="7:24" x14ac:dyDescent="0.25">
      <c r="G1364" s="611"/>
      <c r="X1364" s="615"/>
    </row>
    <row r="1365" spans="7:24" x14ac:dyDescent="0.25">
      <c r="G1365" s="611"/>
      <c r="X1365" s="615"/>
    </row>
    <row r="1366" spans="7:24" x14ac:dyDescent="0.25">
      <c r="G1366" s="611"/>
      <c r="X1366" s="615"/>
    </row>
    <row r="1367" spans="7:24" x14ac:dyDescent="0.25">
      <c r="G1367" s="611"/>
      <c r="X1367" s="615"/>
    </row>
    <row r="1368" spans="7:24" x14ac:dyDescent="0.25">
      <c r="G1368" s="611"/>
      <c r="X1368" s="615"/>
    </row>
    <row r="1369" spans="7:24" x14ac:dyDescent="0.25">
      <c r="G1369" s="611"/>
      <c r="X1369" s="615"/>
    </row>
    <row r="1370" spans="7:24" x14ac:dyDescent="0.25">
      <c r="G1370" s="611"/>
      <c r="X1370" s="615"/>
    </row>
    <row r="1371" spans="7:24" x14ac:dyDescent="0.25">
      <c r="G1371" s="611"/>
      <c r="X1371" s="615"/>
    </row>
    <row r="1372" spans="7:24" x14ac:dyDescent="0.25">
      <c r="G1372" s="611"/>
      <c r="X1372" s="615"/>
    </row>
    <row r="1373" spans="7:24" x14ac:dyDescent="0.25">
      <c r="G1373" s="611"/>
      <c r="X1373" s="615"/>
    </row>
    <row r="1374" spans="7:24" x14ac:dyDescent="0.25">
      <c r="G1374" s="611"/>
      <c r="X1374" s="615"/>
    </row>
    <row r="1375" spans="7:24" x14ac:dyDescent="0.25">
      <c r="G1375" s="611"/>
      <c r="X1375" s="615"/>
    </row>
    <row r="1376" spans="7:24" x14ac:dyDescent="0.25">
      <c r="G1376" s="611"/>
      <c r="X1376" s="615"/>
    </row>
    <row r="1377" spans="7:24" x14ac:dyDescent="0.25">
      <c r="G1377" s="611"/>
      <c r="X1377" s="615"/>
    </row>
    <row r="1378" spans="7:24" x14ac:dyDescent="0.25">
      <c r="G1378" s="611"/>
      <c r="X1378" s="615"/>
    </row>
    <row r="1379" spans="7:24" x14ac:dyDescent="0.25">
      <c r="G1379" s="611"/>
      <c r="X1379" s="615"/>
    </row>
    <row r="1380" spans="7:24" x14ac:dyDescent="0.25">
      <c r="G1380" s="611"/>
      <c r="X1380" s="615"/>
    </row>
    <row r="1381" spans="7:24" x14ac:dyDescent="0.25">
      <c r="G1381" s="611"/>
      <c r="X1381" s="615"/>
    </row>
    <row r="1382" spans="7:24" x14ac:dyDescent="0.25">
      <c r="G1382" s="611"/>
      <c r="X1382" s="615"/>
    </row>
    <row r="1383" spans="7:24" x14ac:dyDescent="0.25">
      <c r="G1383" s="611"/>
      <c r="X1383" s="615"/>
    </row>
    <row r="1384" spans="7:24" x14ac:dyDescent="0.25">
      <c r="G1384" s="611"/>
      <c r="X1384" s="615"/>
    </row>
    <row r="1385" spans="7:24" x14ac:dyDescent="0.25">
      <c r="G1385" s="611"/>
      <c r="X1385" s="615"/>
    </row>
    <row r="1386" spans="7:24" x14ac:dyDescent="0.25">
      <c r="G1386" s="611"/>
      <c r="X1386" s="615"/>
    </row>
    <row r="1387" spans="7:24" x14ac:dyDescent="0.25">
      <c r="G1387" s="611"/>
      <c r="X1387" s="615"/>
    </row>
    <row r="1388" spans="7:24" x14ac:dyDescent="0.25">
      <c r="G1388" s="611"/>
      <c r="X1388" s="615"/>
    </row>
    <row r="1389" spans="7:24" x14ac:dyDescent="0.25">
      <c r="G1389" s="611"/>
      <c r="X1389" s="615"/>
    </row>
    <row r="1390" spans="7:24" x14ac:dyDescent="0.25">
      <c r="G1390" s="611"/>
      <c r="X1390" s="615"/>
    </row>
    <row r="1391" spans="7:24" x14ac:dyDescent="0.25">
      <c r="G1391" s="611"/>
      <c r="X1391" s="615"/>
    </row>
    <row r="1392" spans="7:24" x14ac:dyDescent="0.25">
      <c r="G1392" s="611"/>
      <c r="X1392" s="615"/>
    </row>
    <row r="1393" spans="7:24" x14ac:dyDescent="0.25">
      <c r="G1393" s="611"/>
      <c r="X1393" s="615"/>
    </row>
    <row r="1394" spans="7:24" x14ac:dyDescent="0.25">
      <c r="G1394" s="611"/>
      <c r="X1394" s="615"/>
    </row>
    <row r="1395" spans="7:24" x14ac:dyDescent="0.25">
      <c r="G1395" s="611"/>
      <c r="X1395" s="615"/>
    </row>
    <row r="1396" spans="7:24" x14ac:dyDescent="0.25">
      <c r="G1396" s="611"/>
      <c r="X1396" s="615"/>
    </row>
    <row r="1397" spans="7:24" x14ac:dyDescent="0.25">
      <c r="G1397" s="611"/>
      <c r="X1397" s="615"/>
    </row>
    <row r="1398" spans="7:24" x14ac:dyDescent="0.25">
      <c r="G1398" s="611"/>
      <c r="X1398" s="615"/>
    </row>
    <row r="1399" spans="7:24" x14ac:dyDescent="0.25">
      <c r="G1399" s="611"/>
      <c r="X1399" s="615"/>
    </row>
    <row r="1400" spans="7:24" x14ac:dyDescent="0.25">
      <c r="G1400" s="611"/>
      <c r="X1400" s="615"/>
    </row>
    <row r="1401" spans="7:24" x14ac:dyDescent="0.25">
      <c r="G1401" s="611"/>
      <c r="X1401" s="615"/>
    </row>
    <row r="1402" spans="7:24" x14ac:dyDescent="0.25">
      <c r="G1402" s="611"/>
      <c r="X1402" s="615"/>
    </row>
    <row r="1403" spans="7:24" x14ac:dyDescent="0.25">
      <c r="G1403" s="611"/>
      <c r="X1403" s="615"/>
    </row>
    <row r="1404" spans="7:24" x14ac:dyDescent="0.25">
      <c r="G1404" s="611"/>
      <c r="X1404" s="615"/>
    </row>
    <row r="1405" spans="7:24" x14ac:dyDescent="0.25">
      <c r="G1405" s="611"/>
      <c r="X1405" s="615"/>
    </row>
    <row r="1406" spans="7:24" x14ac:dyDescent="0.25">
      <c r="G1406" s="611"/>
      <c r="X1406" s="615"/>
    </row>
    <row r="1407" spans="7:24" x14ac:dyDescent="0.25">
      <c r="G1407" s="611"/>
      <c r="X1407" s="615"/>
    </row>
    <row r="1408" spans="7:24" x14ac:dyDescent="0.25">
      <c r="G1408" s="611"/>
      <c r="X1408" s="615"/>
    </row>
    <row r="1409" spans="7:24" x14ac:dyDescent="0.25">
      <c r="G1409" s="611"/>
      <c r="X1409" s="615"/>
    </row>
    <row r="1410" spans="7:24" x14ac:dyDescent="0.25">
      <c r="G1410" s="611"/>
      <c r="X1410" s="615"/>
    </row>
    <row r="1411" spans="7:24" x14ac:dyDescent="0.25">
      <c r="G1411" s="611"/>
      <c r="X1411" s="615"/>
    </row>
    <row r="1412" spans="7:24" x14ac:dyDescent="0.25">
      <c r="G1412" s="611"/>
      <c r="X1412" s="615"/>
    </row>
    <row r="1413" spans="7:24" x14ac:dyDescent="0.25">
      <c r="G1413" s="611"/>
      <c r="X1413" s="615"/>
    </row>
    <row r="1414" spans="7:24" x14ac:dyDescent="0.25">
      <c r="G1414" s="611"/>
      <c r="X1414" s="615"/>
    </row>
    <row r="1415" spans="7:24" x14ac:dyDescent="0.25">
      <c r="G1415" s="611"/>
      <c r="X1415" s="615"/>
    </row>
    <row r="1416" spans="7:24" x14ac:dyDescent="0.25">
      <c r="G1416" s="611"/>
      <c r="X1416" s="615"/>
    </row>
    <row r="1417" spans="7:24" x14ac:dyDescent="0.25">
      <c r="G1417" s="611"/>
      <c r="X1417" s="615"/>
    </row>
    <row r="1418" spans="7:24" x14ac:dyDescent="0.25">
      <c r="G1418" s="611"/>
      <c r="X1418" s="615"/>
    </row>
    <row r="1419" spans="7:24" x14ac:dyDescent="0.25">
      <c r="G1419" s="611"/>
      <c r="X1419" s="615"/>
    </row>
    <row r="1420" spans="7:24" x14ac:dyDescent="0.25">
      <c r="G1420" s="611"/>
      <c r="X1420" s="615"/>
    </row>
    <row r="1421" spans="7:24" x14ac:dyDescent="0.25">
      <c r="G1421" s="611"/>
      <c r="X1421" s="615"/>
    </row>
    <row r="1422" spans="7:24" x14ac:dyDescent="0.25">
      <c r="G1422" s="611"/>
    </row>
    <row r="1423" spans="7:24" x14ac:dyDescent="0.25">
      <c r="G1423" s="611"/>
    </row>
    <row r="1424" spans="7:24" x14ac:dyDescent="0.25">
      <c r="G1424" s="611"/>
    </row>
    <row r="1425" spans="7:7" x14ac:dyDescent="0.25">
      <c r="G1425" s="611"/>
    </row>
    <row r="1426" spans="7:7" x14ac:dyDescent="0.25">
      <c r="G1426" s="611"/>
    </row>
    <row r="1427" spans="7:7" x14ac:dyDescent="0.25">
      <c r="G1427" s="611"/>
    </row>
    <row r="1428" spans="7:7" x14ac:dyDescent="0.25">
      <c r="G1428" s="611"/>
    </row>
    <row r="1429" spans="7:7" x14ac:dyDescent="0.25">
      <c r="G1429" s="611"/>
    </row>
    <row r="1430" spans="7:7" x14ac:dyDescent="0.25">
      <c r="G1430" s="611"/>
    </row>
    <row r="1431" spans="7:7" x14ac:dyDescent="0.25">
      <c r="G1431" s="611"/>
    </row>
    <row r="1432" spans="7:7" x14ac:dyDescent="0.25">
      <c r="G1432" s="611"/>
    </row>
    <row r="1433" spans="7:7" x14ac:dyDescent="0.25">
      <c r="G1433" s="611"/>
    </row>
    <row r="1434" spans="7:7" x14ac:dyDescent="0.25">
      <c r="G1434" s="611"/>
    </row>
    <row r="1435" spans="7:7" x14ac:dyDescent="0.25">
      <c r="G1435" s="611"/>
    </row>
    <row r="1436" spans="7:7" x14ac:dyDescent="0.25">
      <c r="G1436" s="611"/>
    </row>
    <row r="1437" spans="7:7" x14ac:dyDescent="0.25">
      <c r="G1437" s="611"/>
    </row>
    <row r="1438" spans="7:7" x14ac:dyDescent="0.25">
      <c r="G1438" s="611"/>
    </row>
    <row r="1439" spans="7:7" x14ac:dyDescent="0.25">
      <c r="G1439" s="611"/>
    </row>
    <row r="1440" spans="7:7" x14ac:dyDescent="0.25">
      <c r="G1440" s="611"/>
    </row>
    <row r="1441" spans="7:7" x14ac:dyDescent="0.25">
      <c r="G1441" s="611"/>
    </row>
    <row r="1442" spans="7:7" x14ac:dyDescent="0.25">
      <c r="G1442" s="611"/>
    </row>
    <row r="1443" spans="7:7" x14ac:dyDescent="0.25">
      <c r="G1443" s="611"/>
    </row>
    <row r="1444" spans="7:7" x14ac:dyDescent="0.25">
      <c r="G1444" s="611"/>
    </row>
    <row r="1445" spans="7:7" x14ac:dyDescent="0.25">
      <c r="G1445" s="611"/>
    </row>
    <row r="1446" spans="7:7" x14ac:dyDescent="0.25">
      <c r="G1446" s="611"/>
    </row>
    <row r="1447" spans="7:7" x14ac:dyDescent="0.25">
      <c r="G1447" s="611"/>
    </row>
    <row r="1448" spans="7:7" x14ac:dyDescent="0.25">
      <c r="G1448" s="611"/>
    </row>
    <row r="1449" spans="7:7" x14ac:dyDescent="0.25">
      <c r="G1449" s="611"/>
    </row>
    <row r="1450" spans="7:7" x14ac:dyDescent="0.25">
      <c r="G1450" s="611"/>
    </row>
    <row r="1451" spans="7:7" x14ac:dyDescent="0.25">
      <c r="G1451" s="611"/>
    </row>
    <row r="1452" spans="7:7" x14ac:dyDescent="0.25">
      <c r="G1452" s="611"/>
    </row>
    <row r="1453" spans="7:7" x14ac:dyDescent="0.25">
      <c r="G1453" s="611"/>
    </row>
    <row r="1454" spans="7:7" x14ac:dyDescent="0.25">
      <c r="G1454" s="611"/>
    </row>
    <row r="1455" spans="7:7" x14ac:dyDescent="0.25">
      <c r="G1455" s="611"/>
    </row>
    <row r="1456" spans="7:7" x14ac:dyDescent="0.25">
      <c r="G1456" s="611"/>
    </row>
    <row r="1457" spans="7:7" x14ac:dyDescent="0.25">
      <c r="G1457" s="611"/>
    </row>
    <row r="1458" spans="7:7" x14ac:dyDescent="0.25">
      <c r="G1458" s="611"/>
    </row>
    <row r="1459" spans="7:7" x14ac:dyDescent="0.25">
      <c r="G1459" s="611"/>
    </row>
    <row r="1460" spans="7:7" x14ac:dyDescent="0.25">
      <c r="G1460" s="611"/>
    </row>
    <row r="1461" spans="7:7" x14ac:dyDescent="0.25">
      <c r="G1461" s="611"/>
    </row>
    <row r="1462" spans="7:7" x14ac:dyDescent="0.25">
      <c r="G1462" s="611"/>
    </row>
    <row r="1463" spans="7:7" x14ac:dyDescent="0.25">
      <c r="G1463" s="611"/>
    </row>
    <row r="1464" spans="7:7" x14ac:dyDescent="0.25">
      <c r="G1464" s="611"/>
    </row>
    <row r="1465" spans="7:7" x14ac:dyDescent="0.25">
      <c r="G1465" s="611"/>
    </row>
    <row r="1466" spans="7:7" x14ac:dyDescent="0.25">
      <c r="G1466" s="611"/>
    </row>
    <row r="1467" spans="7:7" x14ac:dyDescent="0.25">
      <c r="G1467" s="611"/>
    </row>
    <row r="1468" spans="7:7" x14ac:dyDescent="0.25">
      <c r="G1468" s="611"/>
    </row>
    <row r="1469" spans="7:7" x14ac:dyDescent="0.25">
      <c r="G1469" s="611"/>
    </row>
    <row r="1470" spans="7:7" x14ac:dyDescent="0.25">
      <c r="G1470" s="611"/>
    </row>
    <row r="1471" spans="7:7" x14ac:dyDescent="0.25">
      <c r="G1471" s="611"/>
    </row>
    <row r="1472" spans="7:7" x14ac:dyDescent="0.25">
      <c r="G1472" s="611"/>
    </row>
    <row r="1473" spans="7:7" x14ac:dyDescent="0.25">
      <c r="G1473" s="611"/>
    </row>
    <row r="1474" spans="7:7" x14ac:dyDescent="0.25">
      <c r="G1474" s="611"/>
    </row>
    <row r="1475" spans="7:7" x14ac:dyDescent="0.25">
      <c r="G1475" s="611"/>
    </row>
    <row r="1476" spans="7:7" x14ac:dyDescent="0.25">
      <c r="G1476" s="611"/>
    </row>
    <row r="1477" spans="7:7" x14ac:dyDescent="0.25">
      <c r="G1477" s="611"/>
    </row>
    <row r="1478" spans="7:7" x14ac:dyDescent="0.25">
      <c r="G1478" s="611"/>
    </row>
    <row r="1479" spans="7:7" x14ac:dyDescent="0.25">
      <c r="G1479" s="611"/>
    </row>
    <row r="1480" spans="7:7" x14ac:dyDescent="0.25">
      <c r="G1480" s="611"/>
    </row>
    <row r="1481" spans="7:7" x14ac:dyDescent="0.25">
      <c r="G1481" s="611"/>
    </row>
    <row r="1482" spans="7:7" x14ac:dyDescent="0.25">
      <c r="G1482" s="611"/>
    </row>
    <row r="1483" spans="7:7" x14ac:dyDescent="0.25">
      <c r="G1483" s="611"/>
    </row>
    <row r="1484" spans="7:7" x14ac:dyDescent="0.25">
      <c r="G1484" s="611"/>
    </row>
    <row r="1485" spans="7:7" x14ac:dyDescent="0.25">
      <c r="G1485" s="611"/>
    </row>
    <row r="1486" spans="7:7" x14ac:dyDescent="0.25">
      <c r="G1486" s="611"/>
    </row>
    <row r="1487" spans="7:7" x14ac:dyDescent="0.25">
      <c r="G1487" s="611"/>
    </row>
    <row r="1488" spans="7:7" x14ac:dyDescent="0.25">
      <c r="G1488" s="611"/>
    </row>
    <row r="1489" spans="7:7" x14ac:dyDescent="0.25">
      <c r="G1489" s="611"/>
    </row>
    <row r="1490" spans="7:7" x14ac:dyDescent="0.25">
      <c r="G1490" s="611"/>
    </row>
    <row r="1491" spans="7:7" x14ac:dyDescent="0.25">
      <c r="G1491" s="611"/>
    </row>
    <row r="1492" spans="7:7" x14ac:dyDescent="0.25">
      <c r="G1492" s="611"/>
    </row>
    <row r="1493" spans="7:7" x14ac:dyDescent="0.25">
      <c r="G1493" s="611"/>
    </row>
    <row r="1494" spans="7:7" x14ac:dyDescent="0.25">
      <c r="G1494" s="611"/>
    </row>
    <row r="1495" spans="7:7" x14ac:dyDescent="0.25">
      <c r="G1495" s="611"/>
    </row>
    <row r="1496" spans="7:7" x14ac:dyDescent="0.25">
      <c r="G1496" s="611"/>
    </row>
    <row r="1497" spans="7:7" x14ac:dyDescent="0.25">
      <c r="G1497" s="611"/>
    </row>
    <row r="1498" spans="7:7" x14ac:dyDescent="0.25">
      <c r="G1498" s="611"/>
    </row>
    <row r="1499" spans="7:7" x14ac:dyDescent="0.25">
      <c r="G1499" s="611"/>
    </row>
    <row r="1500" spans="7:7" x14ac:dyDescent="0.25">
      <c r="G1500" s="611"/>
    </row>
    <row r="1501" spans="7:7" x14ac:dyDescent="0.25">
      <c r="G1501" s="611"/>
    </row>
    <row r="1502" spans="7:7" x14ac:dyDescent="0.25">
      <c r="G1502" s="611"/>
    </row>
    <row r="1503" spans="7:7" x14ac:dyDescent="0.25">
      <c r="G1503" s="611"/>
    </row>
    <row r="1504" spans="7:7" x14ac:dyDescent="0.25">
      <c r="G1504" s="611"/>
    </row>
    <row r="1505" spans="7:7" x14ac:dyDescent="0.25">
      <c r="G1505" s="611"/>
    </row>
    <row r="1506" spans="7:7" x14ac:dyDescent="0.25">
      <c r="G1506" s="611"/>
    </row>
    <row r="1507" spans="7:7" x14ac:dyDescent="0.25">
      <c r="G1507" s="611"/>
    </row>
    <row r="1508" spans="7:7" x14ac:dyDescent="0.25">
      <c r="G1508" s="611"/>
    </row>
    <row r="1509" spans="7:7" x14ac:dyDescent="0.25">
      <c r="G1509" s="611"/>
    </row>
    <row r="1510" spans="7:7" x14ac:dyDescent="0.25">
      <c r="G1510" s="611"/>
    </row>
    <row r="1511" spans="7:7" x14ac:dyDescent="0.25">
      <c r="G1511" s="611"/>
    </row>
    <row r="1512" spans="7:7" x14ac:dyDescent="0.25">
      <c r="G1512" s="611"/>
    </row>
    <row r="1513" spans="7:7" x14ac:dyDescent="0.25">
      <c r="G1513" s="611"/>
    </row>
    <row r="1514" spans="7:7" x14ac:dyDescent="0.25">
      <c r="G1514" s="611"/>
    </row>
    <row r="1515" spans="7:7" x14ac:dyDescent="0.25">
      <c r="G1515" s="611"/>
    </row>
    <row r="1516" spans="7:7" x14ac:dyDescent="0.25">
      <c r="G1516" s="611"/>
    </row>
    <row r="1517" spans="7:7" x14ac:dyDescent="0.25">
      <c r="G1517" s="611"/>
    </row>
    <row r="1518" spans="7:7" x14ac:dyDescent="0.25">
      <c r="G1518" s="611"/>
    </row>
    <row r="1519" spans="7:7" x14ac:dyDescent="0.25">
      <c r="G1519" s="611"/>
    </row>
    <row r="1520" spans="7:7" x14ac:dyDescent="0.25">
      <c r="G1520" s="611"/>
    </row>
    <row r="1521" spans="7:7" x14ac:dyDescent="0.25">
      <c r="G1521" s="611"/>
    </row>
    <row r="1522" spans="7:7" x14ac:dyDescent="0.25">
      <c r="G1522" s="611"/>
    </row>
    <row r="1523" spans="7:7" x14ac:dyDescent="0.25">
      <c r="G1523" s="611"/>
    </row>
    <row r="1524" spans="7:7" x14ac:dyDescent="0.25">
      <c r="G1524" s="611"/>
    </row>
    <row r="1525" spans="7:7" x14ac:dyDescent="0.25">
      <c r="G1525" s="611"/>
    </row>
    <row r="1526" spans="7:7" x14ac:dyDescent="0.25">
      <c r="G1526" s="611"/>
    </row>
    <row r="1527" spans="7:7" x14ac:dyDescent="0.25">
      <c r="G1527" s="611"/>
    </row>
    <row r="1528" spans="7:7" x14ac:dyDescent="0.25">
      <c r="G1528" s="611"/>
    </row>
    <row r="1529" spans="7:7" x14ac:dyDescent="0.25">
      <c r="G1529" s="611"/>
    </row>
    <row r="1530" spans="7:7" x14ac:dyDescent="0.25">
      <c r="G1530" s="611"/>
    </row>
    <row r="1531" spans="7:7" x14ac:dyDescent="0.25">
      <c r="G1531" s="611"/>
    </row>
    <row r="1532" spans="7:7" x14ac:dyDescent="0.25">
      <c r="G1532" s="611"/>
    </row>
    <row r="1533" spans="7:7" x14ac:dyDescent="0.25">
      <c r="G1533" s="611"/>
    </row>
    <row r="1534" spans="7:7" x14ac:dyDescent="0.25">
      <c r="G1534" s="611"/>
    </row>
    <row r="1535" spans="7:7" x14ac:dyDescent="0.25">
      <c r="G1535" s="611"/>
    </row>
    <row r="1536" spans="7:7" x14ac:dyDescent="0.25">
      <c r="G1536" s="611"/>
    </row>
    <row r="1537" spans="7:7" x14ac:dyDescent="0.25">
      <c r="G1537" s="611"/>
    </row>
    <row r="1538" spans="7:7" x14ac:dyDescent="0.25">
      <c r="G1538" s="611"/>
    </row>
    <row r="1539" spans="7:7" x14ac:dyDescent="0.25">
      <c r="G1539" s="611"/>
    </row>
    <row r="1540" spans="7:7" x14ac:dyDescent="0.25">
      <c r="G1540" s="611"/>
    </row>
    <row r="1541" spans="7:7" x14ac:dyDescent="0.25">
      <c r="G1541" s="611"/>
    </row>
    <row r="1542" spans="7:7" x14ac:dyDescent="0.25">
      <c r="G1542" s="611"/>
    </row>
    <row r="1543" spans="7:7" x14ac:dyDescent="0.25">
      <c r="G1543" s="611"/>
    </row>
    <row r="1544" spans="7:7" x14ac:dyDescent="0.25">
      <c r="G1544" s="611"/>
    </row>
    <row r="1545" spans="7:7" x14ac:dyDescent="0.25">
      <c r="G1545" s="611"/>
    </row>
    <row r="1546" spans="7:7" x14ac:dyDescent="0.25">
      <c r="G1546" s="611"/>
    </row>
    <row r="1547" spans="7:7" x14ac:dyDescent="0.25">
      <c r="G1547" s="611"/>
    </row>
    <row r="1548" spans="7:7" x14ac:dyDescent="0.25">
      <c r="G1548" s="611"/>
    </row>
    <row r="1549" spans="7:7" x14ac:dyDescent="0.25">
      <c r="G1549" s="611"/>
    </row>
    <row r="1550" spans="7:7" x14ac:dyDescent="0.25">
      <c r="G1550" s="611"/>
    </row>
    <row r="1551" spans="7:7" x14ac:dyDescent="0.25">
      <c r="G1551" s="611"/>
    </row>
    <row r="1552" spans="7:7" x14ac:dyDescent="0.25">
      <c r="G1552" s="611"/>
    </row>
    <row r="1553" spans="7:7" x14ac:dyDescent="0.25">
      <c r="G1553" s="611"/>
    </row>
    <row r="1554" spans="7:7" x14ac:dyDescent="0.25">
      <c r="G1554" s="611"/>
    </row>
    <row r="1555" spans="7:7" x14ac:dyDescent="0.25">
      <c r="G1555" s="611"/>
    </row>
    <row r="1556" spans="7:7" x14ac:dyDescent="0.25">
      <c r="G1556" s="611"/>
    </row>
    <row r="1557" spans="7:7" x14ac:dyDescent="0.25">
      <c r="G1557" s="611"/>
    </row>
    <row r="1558" spans="7:7" x14ac:dyDescent="0.25">
      <c r="G1558" s="611"/>
    </row>
    <row r="1559" spans="7:7" x14ac:dyDescent="0.25">
      <c r="G1559" s="611"/>
    </row>
    <row r="1560" spans="7:7" x14ac:dyDescent="0.25">
      <c r="G1560" s="611"/>
    </row>
    <row r="1561" spans="7:7" x14ac:dyDescent="0.25">
      <c r="G1561" s="611"/>
    </row>
    <row r="1562" spans="7:7" x14ac:dyDescent="0.25">
      <c r="G1562" s="611"/>
    </row>
    <row r="1563" spans="7:7" x14ac:dyDescent="0.25">
      <c r="G1563" s="611"/>
    </row>
    <row r="1564" spans="7:7" x14ac:dyDescent="0.25">
      <c r="G1564" s="611"/>
    </row>
    <row r="1565" spans="7:7" x14ac:dyDescent="0.25">
      <c r="G1565" s="611"/>
    </row>
    <row r="1566" spans="7:7" x14ac:dyDescent="0.25">
      <c r="G1566" s="611"/>
    </row>
    <row r="1567" spans="7:7" x14ac:dyDescent="0.25">
      <c r="G1567" s="611"/>
    </row>
    <row r="1568" spans="7:7" x14ac:dyDescent="0.25">
      <c r="G1568" s="611"/>
    </row>
    <row r="1569" spans="7:7" x14ac:dyDescent="0.25">
      <c r="G1569" s="611"/>
    </row>
    <row r="1570" spans="7:7" x14ac:dyDescent="0.25">
      <c r="G1570" s="611"/>
    </row>
    <row r="1571" spans="7:7" x14ac:dyDescent="0.25">
      <c r="G1571" s="611"/>
    </row>
    <row r="1572" spans="7:7" x14ac:dyDescent="0.25">
      <c r="G1572" s="611"/>
    </row>
    <row r="1573" spans="7:7" x14ac:dyDescent="0.25">
      <c r="G1573" s="611"/>
    </row>
    <row r="1574" spans="7:7" x14ac:dyDescent="0.25">
      <c r="G1574" s="611"/>
    </row>
    <row r="1575" spans="7:7" x14ac:dyDescent="0.25">
      <c r="G1575" s="611"/>
    </row>
    <row r="1576" spans="7:7" x14ac:dyDescent="0.25">
      <c r="G1576" s="611"/>
    </row>
    <row r="1577" spans="7:7" x14ac:dyDescent="0.25">
      <c r="G1577" s="611"/>
    </row>
    <row r="1578" spans="7:7" x14ac:dyDescent="0.25">
      <c r="G1578" s="611"/>
    </row>
    <row r="1579" spans="7:7" x14ac:dyDescent="0.25">
      <c r="G1579" s="611"/>
    </row>
    <row r="1580" spans="7:7" x14ac:dyDescent="0.25">
      <c r="G1580" s="611"/>
    </row>
    <row r="1581" spans="7:7" x14ac:dyDescent="0.25">
      <c r="G1581" s="611"/>
    </row>
    <row r="1582" spans="7:7" x14ac:dyDescent="0.25">
      <c r="G1582" s="611"/>
    </row>
    <row r="1583" spans="7:7" x14ac:dyDescent="0.25">
      <c r="G1583" s="611"/>
    </row>
    <row r="1584" spans="7:7" x14ac:dyDescent="0.25">
      <c r="G1584" s="611"/>
    </row>
    <row r="1585" spans="7:7" x14ac:dyDescent="0.25">
      <c r="G1585" s="611"/>
    </row>
    <row r="1586" spans="7:7" x14ac:dyDescent="0.25">
      <c r="G1586" s="611"/>
    </row>
    <row r="1587" spans="7:7" x14ac:dyDescent="0.25">
      <c r="G1587" s="611"/>
    </row>
    <row r="1588" spans="7:7" x14ac:dyDescent="0.25">
      <c r="G1588" s="611"/>
    </row>
    <row r="1589" spans="7:7" x14ac:dyDescent="0.25">
      <c r="G1589" s="611"/>
    </row>
    <row r="1590" spans="7:7" x14ac:dyDescent="0.25">
      <c r="G1590" s="611"/>
    </row>
    <row r="1591" spans="7:7" x14ac:dyDescent="0.25">
      <c r="G1591" s="611"/>
    </row>
    <row r="1592" spans="7:7" x14ac:dyDescent="0.25">
      <c r="G1592" s="611"/>
    </row>
    <row r="1593" spans="7:7" x14ac:dyDescent="0.25">
      <c r="G1593" s="611"/>
    </row>
    <row r="1594" spans="7:7" x14ac:dyDescent="0.25">
      <c r="G1594" s="611"/>
    </row>
    <row r="1595" spans="7:7" x14ac:dyDescent="0.25">
      <c r="G1595" s="611"/>
    </row>
    <row r="1596" spans="7:7" x14ac:dyDescent="0.25">
      <c r="G1596" s="611"/>
    </row>
    <row r="1597" spans="7:7" x14ac:dyDescent="0.25">
      <c r="G1597" s="611"/>
    </row>
    <row r="4362" spans="1:24" s="50" customFormat="1" x14ac:dyDescent="0.25">
      <c r="A4362" s="56"/>
      <c r="B4362" s="56"/>
      <c r="C4362" s="56"/>
      <c r="D4362" s="56"/>
      <c r="E4362" s="57"/>
      <c r="F4362" s="57"/>
      <c r="G4362" s="57"/>
      <c r="H4362" s="24"/>
      <c r="I4362" s="24"/>
      <c r="J4362" s="27"/>
      <c r="K4362" s="28"/>
      <c r="L4362" s="28"/>
      <c r="M4362" s="25"/>
      <c r="N4362" s="25"/>
      <c r="O4362" s="29"/>
      <c r="P4362" s="29"/>
      <c r="Q4362" s="29"/>
      <c r="R4362" s="29"/>
      <c r="S4362" s="29"/>
      <c r="T4362" s="29"/>
      <c r="U4362" s="29"/>
      <c r="V4362" s="29"/>
      <c r="W4362" s="29"/>
      <c r="X4362" s="29"/>
    </row>
    <row r="4378" spans="1:24" s="29" customFormat="1" x14ac:dyDescent="0.25">
      <c r="A4378" s="56"/>
      <c r="B4378" s="56"/>
      <c r="C4378" s="56"/>
      <c r="D4378" s="56"/>
      <c r="E4378" s="57"/>
      <c r="F4378" s="57"/>
      <c r="G4378" s="57"/>
      <c r="H4378" s="24"/>
      <c r="I4378" s="24"/>
      <c r="J4378" s="27"/>
      <c r="K4378" s="28"/>
      <c r="L4378" s="28"/>
      <c r="M4378" s="25"/>
      <c r="N4378" s="25"/>
    </row>
    <row r="4379" spans="1:24" s="43" customFormat="1" x14ac:dyDescent="0.25">
      <c r="A4379" s="56"/>
      <c r="B4379" s="56"/>
      <c r="C4379" s="56"/>
      <c r="D4379" s="56"/>
      <c r="E4379" s="57"/>
      <c r="F4379" s="57"/>
      <c r="G4379" s="57"/>
      <c r="H4379" s="24"/>
      <c r="I4379" s="24"/>
      <c r="J4379" s="27"/>
      <c r="K4379" s="28"/>
      <c r="L4379" s="28"/>
      <c r="M4379" s="25"/>
      <c r="N4379" s="25"/>
      <c r="O4379" s="29"/>
      <c r="P4379" s="29"/>
      <c r="Q4379" s="29"/>
      <c r="R4379" s="29"/>
      <c r="S4379" s="29"/>
      <c r="T4379" s="29"/>
      <c r="U4379" s="29"/>
      <c r="V4379" s="29"/>
      <c r="W4379" s="29"/>
      <c r="X4379" s="29"/>
    </row>
  </sheetData>
  <dataConsolidate/>
  <mergeCells count="1">
    <mergeCell ref="Q5:R5"/>
  </mergeCells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D1" workbookViewId="0"/>
  </sheetViews>
  <sheetFormatPr defaultRowHeight="13.2" x14ac:dyDescent="0.25"/>
  <cols>
    <col min="1" max="1" width="16.6640625" bestFit="1" customWidth="1"/>
    <col min="2" max="11" width="16.6640625" customWidth="1"/>
  </cols>
  <sheetData>
    <row r="1" spans="1:11" x14ac:dyDescent="0.25">
      <c r="A1" s="583">
        <v>1</v>
      </c>
      <c r="B1" s="583">
        <f>A1+1</f>
        <v>2</v>
      </c>
      <c r="C1" s="583">
        <f t="shared" ref="C1:K1" si="0">B1+1</f>
        <v>3</v>
      </c>
      <c r="D1" s="583">
        <f t="shared" si="0"/>
        <v>4</v>
      </c>
      <c r="E1" s="583">
        <f t="shared" si="0"/>
        <v>5</v>
      </c>
      <c r="F1" s="583">
        <f t="shared" si="0"/>
        <v>6</v>
      </c>
      <c r="G1" s="583">
        <f t="shared" si="0"/>
        <v>7</v>
      </c>
      <c r="H1" s="583">
        <f t="shared" si="0"/>
        <v>8</v>
      </c>
      <c r="I1" s="583">
        <f t="shared" si="0"/>
        <v>9</v>
      </c>
      <c r="J1" s="583">
        <f t="shared" si="0"/>
        <v>10</v>
      </c>
      <c r="K1" s="583">
        <f t="shared" si="0"/>
        <v>11</v>
      </c>
    </row>
    <row r="2" spans="1:11" x14ac:dyDescent="0.25">
      <c r="A2" s="55"/>
      <c r="B2" s="55" t="s">
        <v>26</v>
      </c>
      <c r="C2" s="55" t="s">
        <v>23</v>
      </c>
      <c r="D2" s="55" t="s">
        <v>18</v>
      </c>
      <c r="E2" s="55" t="s">
        <v>78</v>
      </c>
      <c r="F2" s="56" t="s">
        <v>39</v>
      </c>
      <c r="G2" s="85" t="s">
        <v>54</v>
      </c>
      <c r="H2" s="97" t="s">
        <v>49</v>
      </c>
      <c r="I2" s="97" t="s">
        <v>102</v>
      </c>
      <c r="J2" s="97" t="s">
        <v>197</v>
      </c>
      <c r="K2" s="97" t="s">
        <v>198</v>
      </c>
    </row>
    <row r="3" spans="1:11" x14ac:dyDescent="0.25">
      <c r="A3" s="582">
        <v>37257</v>
      </c>
      <c r="B3" s="100">
        <f>'POS Nov 30'!$V44</f>
        <v>2.4159999999999999</v>
      </c>
      <c r="C3" s="100">
        <f>'POS Nov 30'!$C44</f>
        <v>-0.28499999999999998</v>
      </c>
      <c r="D3" s="100">
        <f>'POS Nov 30'!$AB44</f>
        <v>3.6024195705517839</v>
      </c>
      <c r="E3" s="100">
        <f>'POS Nov 30'!$B44</f>
        <v>2.7010000000000001</v>
      </c>
      <c r="F3" s="612">
        <f>'POS Nov 30'!AD44</f>
        <v>3.8524195705517839</v>
      </c>
      <c r="G3" s="584">
        <v>0.03</v>
      </c>
      <c r="H3" s="100">
        <v>0</v>
      </c>
      <c r="I3" s="100">
        <f>'POS Nov 30'!$AI44</f>
        <v>1.57315992650169</v>
      </c>
      <c r="J3" s="100">
        <f>'POS Nov 30'!$AJ44</f>
        <v>2.29542327582304E-2</v>
      </c>
      <c r="K3" s="100">
        <f>'POS Nov 30'!$AK44</f>
        <v>2.1780849295643299E-2</v>
      </c>
    </row>
    <row r="4" spans="1:11" x14ac:dyDescent="0.25">
      <c r="A4" s="582">
        <v>37288</v>
      </c>
      <c r="B4" s="100">
        <f>'POS Nov 30'!$V45</f>
        <v>2.4060000000000001</v>
      </c>
      <c r="C4" s="100">
        <f>'POS Nov 30'!$C45</f>
        <v>-0.38</v>
      </c>
      <c r="D4" s="100">
        <f>'POS Nov 30'!$AB45</f>
        <v>3.58786018550654</v>
      </c>
      <c r="E4" s="100">
        <f>'POS Nov 30'!$B45</f>
        <v>2.786</v>
      </c>
      <c r="F4" s="612">
        <f>'POS Nov 30'!AD45</f>
        <v>3.7378601855065399</v>
      </c>
      <c r="G4" s="584">
        <v>0.03</v>
      </c>
      <c r="H4" s="100">
        <v>0</v>
      </c>
      <c r="I4" s="100">
        <f>'POS Nov 30'!$AI45</f>
        <v>1.5733139716873599</v>
      </c>
      <c r="J4" s="100">
        <f>'POS Nov 30'!$AJ45</f>
        <v>2.2315322690867698E-2</v>
      </c>
      <c r="K4" s="100">
        <f>'POS Nov 30'!$AK45</f>
        <v>2.1145658071011701E-2</v>
      </c>
    </row>
    <row r="5" spans="1:11" x14ac:dyDescent="0.25">
      <c r="A5" s="582">
        <v>37316</v>
      </c>
      <c r="B5" s="100">
        <f>'POS Nov 30'!$V46</f>
        <v>2.3689999999999998</v>
      </c>
      <c r="C5" s="100">
        <f>'POS Nov 30'!$C46</f>
        <v>-0.43</v>
      </c>
      <c r="D5" s="100">
        <f>'POS Nov 30'!$AB46</f>
        <v>3.5326984173450482</v>
      </c>
      <c r="E5" s="100">
        <f>'POS Nov 30'!$B46</f>
        <v>2.7989999999999999</v>
      </c>
      <c r="F5" s="612">
        <f>'POS Nov 30'!AD46</f>
        <v>3.582698417345048</v>
      </c>
      <c r="G5" s="584">
        <v>0.03</v>
      </c>
      <c r="H5" s="100">
        <v>0</v>
      </c>
      <c r="I5" s="100">
        <f>'POS Nov 30'!$AI46</f>
        <v>1.5733198233053598</v>
      </c>
      <c r="J5" s="100">
        <f>'POS Nov 30'!$AJ46</f>
        <v>2.16006309622414E-2</v>
      </c>
      <c r="K5" s="100">
        <f>'POS Nov 30'!$AK46</f>
        <v>2.07759939054513E-2</v>
      </c>
    </row>
    <row r="6" spans="1:11" x14ac:dyDescent="0.25">
      <c r="A6" s="582">
        <v>37347</v>
      </c>
      <c r="B6" s="100">
        <f>'POS Nov 30'!$V47</f>
        <v>2.3190000000000004</v>
      </c>
      <c r="C6" s="100">
        <f>'POS Nov 30'!$C47</f>
        <v>-0.44</v>
      </c>
      <c r="D6" s="100">
        <f>'POS Nov 30'!$AB47</f>
        <v>3.4590794328253582</v>
      </c>
      <c r="E6" s="100">
        <f>'POS Nov 30'!$B47</f>
        <v>2.7590000000000003</v>
      </c>
      <c r="F6" s="612">
        <f>'POS Nov 30'!AD47</f>
        <v>3.5190794328253583</v>
      </c>
      <c r="G6" s="584"/>
      <c r="H6" s="100">
        <v>0</v>
      </c>
      <c r="I6" s="100">
        <f>'POS Nov 30'!$AI47</f>
        <v>1.5737483872699398</v>
      </c>
      <c r="J6" s="100">
        <f>'POS Nov 30'!$AJ47</f>
        <v>2.1472284857817499E-2</v>
      </c>
      <c r="K6" s="100">
        <f>'POS Nov 30'!$AK47</f>
        <v>2.0033459902157401E-2</v>
      </c>
    </row>
    <row r="7" spans="1:11" x14ac:dyDescent="0.25">
      <c r="A7" s="582">
        <v>37377</v>
      </c>
      <c r="B7" s="100">
        <f>'POS Nov 30'!$V48</f>
        <v>2.359</v>
      </c>
      <c r="C7" s="100">
        <f>'POS Nov 30'!$C48</f>
        <v>-0.44</v>
      </c>
      <c r="D7" s="100">
        <f>'POS Nov 30'!$AB48</f>
        <v>3.5187365425575403</v>
      </c>
      <c r="E7" s="100">
        <f>'POS Nov 30'!$B48</f>
        <v>2.7989999999999999</v>
      </c>
      <c r="F7" s="612">
        <f>'POS Nov 30'!AD48</f>
        <v>3.5787365425575404</v>
      </c>
      <c r="G7" s="584"/>
      <c r="H7" s="100">
        <v>0</v>
      </c>
      <c r="I7" s="100">
        <f>'POS Nov 30'!$AI48</f>
        <v>1.57374485020966</v>
      </c>
      <c r="J7" s="100">
        <f>'POS Nov 30'!$AJ48</f>
        <v>2.1305619821069498E-2</v>
      </c>
      <c r="K7" s="100">
        <f>'POS Nov 30'!$AK48</f>
        <v>2.0156242730434898E-2</v>
      </c>
    </row>
    <row r="8" spans="1:11" x14ac:dyDescent="0.25">
      <c r="A8" s="582">
        <v>37408</v>
      </c>
      <c r="B8" s="100">
        <f>'POS Nov 30'!$V49</f>
        <v>2.4090000000000003</v>
      </c>
      <c r="C8" s="100">
        <f>'POS Nov 30'!$C49</f>
        <v>-0.44</v>
      </c>
      <c r="D8" s="100">
        <f>'POS Nov 30'!$AB49</f>
        <v>3.5931316541126339</v>
      </c>
      <c r="E8" s="100">
        <f>'POS Nov 30'!$B49</f>
        <v>2.8490000000000002</v>
      </c>
      <c r="F8" s="612">
        <f>'POS Nov 30'!AD49</f>
        <v>3.653131654112634</v>
      </c>
      <c r="G8" s="584"/>
      <c r="H8" s="100">
        <v>0</v>
      </c>
      <c r="I8" s="100">
        <f>'POS Nov 30'!$AI49</f>
        <v>1.57366339164029</v>
      </c>
      <c r="J8" s="100">
        <f>'POS Nov 30'!$AJ49</f>
        <v>2.1133399292978503E-2</v>
      </c>
      <c r="K8" s="100">
        <f>'POS Nov 30'!$AK49</f>
        <v>2.0283118325021401E-2</v>
      </c>
    </row>
    <row r="9" spans="1:11" x14ac:dyDescent="0.25">
      <c r="A9" s="582">
        <v>37438</v>
      </c>
      <c r="B9" s="100">
        <f>'POS Nov 30'!$V50</f>
        <v>2.4440000000000004</v>
      </c>
      <c r="C9" s="100">
        <f>'POS Nov 30'!$C50</f>
        <v>-0.44</v>
      </c>
      <c r="D9" s="100">
        <f>'POS Nov 30'!$AB50</f>
        <v>3.6451361165589975</v>
      </c>
      <c r="E9" s="100">
        <f>'POS Nov 30'!$B50</f>
        <v>2.8840000000000003</v>
      </c>
      <c r="F9" s="612">
        <f>'POS Nov 30'!AD50</f>
        <v>3.7051361165589975</v>
      </c>
      <c r="G9" s="584"/>
      <c r="H9" s="100">
        <v>0</v>
      </c>
      <c r="I9" s="100">
        <f>'POS Nov 30'!$AI50</f>
        <v>1.57357722200993</v>
      </c>
      <c r="J9" s="100">
        <f>'POS Nov 30'!$AJ50</f>
        <v>2.1195768243957001E-2</v>
      </c>
      <c r="K9" s="100">
        <f>'POS Nov 30'!$AK50</f>
        <v>2.0560063885966002E-2</v>
      </c>
    </row>
    <row r="10" spans="1:11" x14ac:dyDescent="0.25">
      <c r="A10" s="582">
        <v>37469</v>
      </c>
      <c r="B10" s="100">
        <f>'POS Nov 30'!$V51</f>
        <v>2.4810000000000003</v>
      </c>
      <c r="C10" s="100">
        <f>'POS Nov 30'!$C51</f>
        <v>-0.44</v>
      </c>
      <c r="D10" s="100">
        <f>'POS Nov 30'!$AB51</f>
        <v>3.7000540003560993</v>
      </c>
      <c r="E10" s="100">
        <f>'POS Nov 30'!$B51</f>
        <v>2.9210000000000003</v>
      </c>
      <c r="F10" s="612">
        <f>'POS Nov 30'!AD51</f>
        <v>3.7600540003560994</v>
      </c>
      <c r="G10" s="584"/>
      <c r="H10" s="100">
        <v>0</v>
      </c>
      <c r="I10" s="100">
        <f>'POS Nov 30'!$AI51</f>
        <v>1.5734639957274099</v>
      </c>
      <c r="J10" s="100">
        <f>'POS Nov 30'!$AJ51</f>
        <v>2.1540580621679999E-2</v>
      </c>
      <c r="K10" s="100">
        <f>'POS Nov 30'!$AK51</f>
        <v>2.1094384134566099E-2</v>
      </c>
    </row>
    <row r="11" spans="1:11" x14ac:dyDescent="0.25">
      <c r="A11" s="582">
        <v>37500</v>
      </c>
      <c r="B11" s="100">
        <f>'POS Nov 30'!$V52</f>
        <v>2.4810000000000003</v>
      </c>
      <c r="C11" s="100">
        <f>'POS Nov 30'!$C52</f>
        <v>-0.44</v>
      </c>
      <c r="D11" s="100">
        <f>'POS Nov 30'!$AB52</f>
        <v>3.6996701462865471</v>
      </c>
      <c r="E11" s="100">
        <f>'POS Nov 30'!$B52</f>
        <v>2.9210000000000003</v>
      </c>
      <c r="F11" s="612">
        <f>'POS Nov 30'!AD52</f>
        <v>3.7596701462865472</v>
      </c>
      <c r="G11" s="584"/>
      <c r="H11" s="100">
        <v>0</v>
      </c>
      <c r="I11" s="100">
        <f>'POS Nov 30'!$AI52</f>
        <v>1.57330076012112</v>
      </c>
      <c r="J11" s="100">
        <f>'POS Nov 30'!$AJ52</f>
        <v>2.18853930396588E-2</v>
      </c>
      <c r="K11" s="100">
        <f>'POS Nov 30'!$AK52</f>
        <v>2.1628704479852899E-2</v>
      </c>
    </row>
    <row r="12" spans="1:11" x14ac:dyDescent="0.25">
      <c r="A12" s="582">
        <v>37530</v>
      </c>
      <c r="B12" s="100">
        <f>'POS Nov 30'!$V53</f>
        <v>2.5060000000000002</v>
      </c>
      <c r="C12" s="100">
        <f>'POS Nov 30'!$C53</f>
        <v>-0.44</v>
      </c>
      <c r="D12" s="100">
        <f>'POS Nov 30'!$AB53</f>
        <v>3.7366479488022728</v>
      </c>
      <c r="E12" s="100">
        <f>'POS Nov 30'!$B53</f>
        <v>2.9460000000000002</v>
      </c>
      <c r="F12" s="612">
        <f>'POS Nov 30'!AD53</f>
        <v>3.7966479488022729</v>
      </c>
      <c r="G12" s="584"/>
      <c r="H12" s="100">
        <v>0</v>
      </c>
      <c r="I12" s="100">
        <f>'POS Nov 30'!$AI53</f>
        <v>1.57317351886334</v>
      </c>
      <c r="J12" s="100">
        <f>'POS Nov 30'!$AJ53</f>
        <v>2.23631305882304E-2</v>
      </c>
      <c r="K12" s="100">
        <f>'POS Nov 30'!$AK53</f>
        <v>2.2229563577716799E-2</v>
      </c>
    </row>
    <row r="13" spans="1:11" x14ac:dyDescent="0.25">
      <c r="A13" s="582">
        <v>37561</v>
      </c>
      <c r="B13" s="100">
        <f>'POS Nov 30'!$V54</f>
        <v>2.726</v>
      </c>
      <c r="C13" s="100">
        <f>'POS Nov 30'!$C54</f>
        <v>-0.41499999999999998</v>
      </c>
      <c r="D13" s="100">
        <f>'POS Nov 30'!$AB54</f>
        <v>4.0643982350884009</v>
      </c>
      <c r="E13" s="100">
        <f>'POS Nov 30'!$B54</f>
        <v>3.141</v>
      </c>
      <c r="F13" s="612"/>
      <c r="G13" s="584"/>
      <c r="H13" s="100">
        <v>0</v>
      </c>
      <c r="I13" s="100">
        <f>'POS Nov 30'!$AI54</f>
        <v>1.57306226864249</v>
      </c>
      <c r="J13" s="100">
        <f>'POS Nov 30'!$AJ54</f>
        <v>2.3012646484224401E-2</v>
      </c>
      <c r="K13" s="100">
        <f>'POS Nov 30'!$AK54</f>
        <v>2.2969120664737597E-2</v>
      </c>
    </row>
    <row r="14" spans="1:11" x14ac:dyDescent="0.25">
      <c r="A14" s="582">
        <v>37591</v>
      </c>
      <c r="B14" s="100">
        <f>'POS Nov 30'!$V55</f>
        <v>2.9159999999999999</v>
      </c>
      <c r="C14" s="100">
        <f>'POS Nov 30'!$C55</f>
        <v>-0.41499999999999998</v>
      </c>
      <c r="D14" s="100">
        <f>'POS Nov 30'!$AB55</f>
        <v>4.3473236493121306</v>
      </c>
      <c r="E14" s="100">
        <f>'POS Nov 30'!$B55</f>
        <v>3.331</v>
      </c>
      <c r="F14" s="612"/>
      <c r="G14" s="584"/>
      <c r="H14" s="100">
        <v>0</v>
      </c>
      <c r="I14" s="100">
        <f>'POS Nov 30'!$AI55</f>
        <v>1.5729320645228599</v>
      </c>
      <c r="J14" s="100">
        <f>'POS Nov 30'!$AJ55</f>
        <v>2.36412103904446E-2</v>
      </c>
      <c r="K14" s="100">
        <f>'POS Nov 30'!$AK55</f>
        <v>2.3684821247730498E-2</v>
      </c>
    </row>
    <row r="15" spans="1:11" x14ac:dyDescent="0.25">
      <c r="A15" s="582">
        <v>37622</v>
      </c>
      <c r="B15" s="100">
        <f>'POS Nov 30'!$V56</f>
        <v>3.0209999999999999</v>
      </c>
      <c r="C15" s="100">
        <f>'POS Nov 30'!$C56</f>
        <v>-0.41499999999999998</v>
      </c>
      <c r="D15" s="100">
        <f>'POS Nov 30'!$AB56</f>
        <v>4.5033697697169064</v>
      </c>
      <c r="E15" s="100">
        <f>'POS Nov 30'!$B56</f>
        <v>3.4359999999999999</v>
      </c>
      <c r="F15" s="612"/>
      <c r="G15" s="584"/>
      <c r="H15" s="100">
        <v>0</v>
      </c>
      <c r="I15" s="100">
        <f>'POS Nov 30'!$AI56</f>
        <v>1.57275978012527</v>
      </c>
      <c r="J15" s="100">
        <f>'POS Nov 30'!$AJ56</f>
        <v>2.43434903738451E-2</v>
      </c>
      <c r="K15" s="100">
        <f>'POS Nov 30'!$AK56</f>
        <v>2.4485717541272E-2</v>
      </c>
    </row>
    <row r="16" spans="1:11" x14ac:dyDescent="0.25">
      <c r="A16" s="582">
        <v>37653</v>
      </c>
      <c r="B16" s="100">
        <f>'POS Nov 30'!$V57</f>
        <v>2.9510000000000001</v>
      </c>
      <c r="C16" s="100">
        <f>'POS Nov 30'!$C57</f>
        <v>-0.41499999999999998</v>
      </c>
      <c r="D16" s="100">
        <f>'POS Nov 30'!$AB57</f>
        <v>4.3983400990620352</v>
      </c>
      <c r="E16" s="100">
        <f>'POS Nov 30'!$B57</f>
        <v>3.3660000000000001</v>
      </c>
      <c r="F16" s="612"/>
      <c r="G16" s="584"/>
      <c r="H16" s="100">
        <v>0</v>
      </c>
      <c r="I16" s="100">
        <f>'POS Nov 30'!$AI57</f>
        <v>1.5725161340413401</v>
      </c>
      <c r="J16" s="100">
        <f>'POS Nov 30'!$AJ57</f>
        <v>2.5095236605275701E-2</v>
      </c>
      <c r="K16" s="100">
        <f>'POS Nov 30'!$AK57</f>
        <v>2.53610969536586E-2</v>
      </c>
    </row>
    <row r="17" spans="1:11" x14ac:dyDescent="0.25">
      <c r="A17" s="582">
        <v>37681</v>
      </c>
      <c r="B17" s="100">
        <f>'POS Nov 30'!$V58</f>
        <v>2.8460000000000001</v>
      </c>
      <c r="C17" s="100">
        <f>'POS Nov 30'!$C58</f>
        <v>-0.41499999999999998</v>
      </c>
      <c r="D17" s="100">
        <f>'POS Nov 30'!$AB58</f>
        <v>4.2411734493065874</v>
      </c>
      <c r="E17" s="100">
        <f>'POS Nov 30'!$B58</f>
        <v>3.2610000000000001</v>
      </c>
      <c r="F17" s="612"/>
      <c r="G17" s="584"/>
      <c r="H17" s="100">
        <v>0</v>
      </c>
      <c r="I17" s="100">
        <f>'POS Nov 30'!$AI58</f>
        <v>1.57226826940675</v>
      </c>
      <c r="J17" s="100">
        <f>'POS Nov 30'!$AJ58</f>
        <v>2.57742333655822E-2</v>
      </c>
      <c r="K17" s="100">
        <f>'POS Nov 30'!$AK58</f>
        <v>2.6151762451951801E-2</v>
      </c>
    </row>
    <row r="18" spans="1:11" x14ac:dyDescent="0.25">
      <c r="A18" s="582"/>
    </row>
    <row r="19" spans="1:11" x14ac:dyDescent="0.25">
      <c r="A19" s="582"/>
    </row>
    <row r="20" spans="1:11" x14ac:dyDescent="0.25">
      <c r="A20" s="582"/>
    </row>
    <row r="21" spans="1:11" x14ac:dyDescent="0.25">
      <c r="A21" s="5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36"/>
  <sheetViews>
    <sheetView workbookViewId="0"/>
  </sheetViews>
  <sheetFormatPr defaultColWidth="9.109375" defaultRowHeight="13.2" x14ac:dyDescent="0.25"/>
  <cols>
    <col min="1" max="1" width="10.109375" style="136" bestFit="1" customWidth="1"/>
    <col min="2" max="2" width="15" style="136" customWidth="1"/>
    <col min="3" max="3" width="14.109375" style="136" customWidth="1"/>
    <col min="4" max="4" width="8.6640625" style="136" customWidth="1"/>
    <col min="5" max="5" width="8.88671875" style="136" customWidth="1"/>
    <col min="6" max="6" width="7.5546875" style="136" customWidth="1"/>
    <col min="7" max="7" width="8.5546875" style="136" customWidth="1"/>
    <col min="8" max="8" width="7.33203125" style="136" customWidth="1"/>
    <col min="9" max="9" width="6.88671875" style="136" customWidth="1"/>
    <col min="10" max="11" width="8.109375" style="136" customWidth="1"/>
    <col min="12" max="12" width="7.33203125" style="136" customWidth="1"/>
    <col min="13" max="13" width="12.109375" style="136" customWidth="1"/>
    <col min="14" max="14" width="6.44140625" style="136" bestFit="1" customWidth="1"/>
    <col min="15" max="15" width="12.6640625" style="136" customWidth="1"/>
    <col min="16" max="16" width="15" style="136" customWidth="1"/>
    <col min="17" max="17" width="8.33203125" style="136" customWidth="1"/>
    <col min="18" max="18" width="12.44140625" style="120" bestFit="1" customWidth="1"/>
    <col min="19" max="19" width="9.33203125" style="136" customWidth="1"/>
    <col min="20" max="20" width="9.109375" style="136"/>
    <col min="21" max="21" width="9.44140625" style="136" customWidth="1"/>
    <col min="22" max="22" width="14.44140625" style="136" customWidth="1"/>
    <col min="23" max="23" width="8.88671875" style="136" customWidth="1"/>
    <col min="24" max="24" width="15.88671875" style="136" customWidth="1"/>
    <col min="25" max="26" width="9.109375" style="136"/>
    <col min="27" max="27" width="10" style="576" bestFit="1" customWidth="1"/>
    <col min="28" max="28" width="19" style="136" customWidth="1"/>
    <col min="29" max="29" width="9.109375" style="136"/>
    <col min="30" max="30" width="14.109375" style="577" bestFit="1" customWidth="1"/>
    <col min="31" max="32" width="9.109375" style="136"/>
    <col min="33" max="33" width="7.88671875" style="578" bestFit="1" customWidth="1"/>
    <col min="34" max="34" width="10.5546875" style="136" customWidth="1"/>
    <col min="35" max="35" width="12.109375" style="136" customWidth="1"/>
    <col min="36" max="36" width="12.109375" style="136" bestFit="1" customWidth="1"/>
    <col min="37" max="37" width="12.5546875" style="136" bestFit="1" customWidth="1"/>
    <col min="38" max="38" width="7.109375" style="136" bestFit="1" customWidth="1"/>
    <col min="39" max="39" width="10.6640625" style="136" bestFit="1" customWidth="1"/>
    <col min="40" max="44" width="9.109375" style="136"/>
    <col min="45" max="45" width="4.6640625" style="136" customWidth="1"/>
    <col min="46" max="46" width="9.109375" style="579"/>
    <col min="47" max="47" width="4.5546875" style="136" customWidth="1"/>
    <col min="48" max="48" width="9.44140625" style="136" bestFit="1" customWidth="1"/>
    <col min="49" max="49" width="12.33203125" style="136" customWidth="1"/>
    <col min="50" max="50" width="10.44140625" style="136" bestFit="1" customWidth="1"/>
    <col min="51" max="51" width="9.109375" style="136"/>
    <col min="52" max="54" width="10" style="580" customWidth="1"/>
    <col min="55" max="55" width="9.109375" style="136"/>
    <col min="56" max="56" width="15.33203125" style="136" customWidth="1"/>
    <col min="57" max="16384" width="9.109375" style="136"/>
  </cols>
  <sheetData>
    <row r="1" spans="1:85" ht="13.8" thickBot="1" x14ac:dyDescent="0.3">
      <c r="A1" s="110">
        <v>37225</v>
      </c>
      <c r="B1" s="111" t="s">
        <v>105</v>
      </c>
      <c r="C1" s="112"/>
      <c r="D1" s="113"/>
      <c r="E1" s="114"/>
      <c r="F1" s="115"/>
      <c r="G1" s="113"/>
      <c r="H1" s="113"/>
      <c r="I1" s="116"/>
      <c r="J1" s="117" t="s">
        <v>106</v>
      </c>
      <c r="K1" s="113"/>
      <c r="L1" s="113"/>
      <c r="M1" s="118"/>
      <c r="N1" s="119"/>
      <c r="O1" s="116"/>
      <c r="P1" s="119"/>
      <c r="Q1" s="116"/>
      <c r="S1" s="121" t="s">
        <v>13</v>
      </c>
      <c r="T1" s="122">
        <v>7.15</v>
      </c>
      <c r="U1" s="118"/>
      <c r="V1" s="113"/>
      <c r="W1" s="114"/>
      <c r="X1" s="123"/>
      <c r="Y1" s="113"/>
      <c r="Z1" s="116"/>
      <c r="AA1" s="124"/>
      <c r="AB1" s="116"/>
      <c r="AC1" s="119"/>
      <c r="AD1" s="125"/>
      <c r="AE1" s="118">
        <v>1.4450000000000001</v>
      </c>
      <c r="AF1" s="126">
        <v>1.37</v>
      </c>
      <c r="AG1" s="127"/>
      <c r="AH1" s="128"/>
      <c r="AI1" s="129">
        <v>3.180000000000005E-2</v>
      </c>
      <c r="AJ1" s="113"/>
      <c r="AK1" s="113"/>
      <c r="AL1" s="113"/>
      <c r="AM1" s="130"/>
      <c r="AN1" s="130"/>
      <c r="AO1" s="130"/>
      <c r="AP1" s="130"/>
      <c r="AQ1" s="130"/>
      <c r="AR1" s="130"/>
      <c r="AS1" s="130"/>
      <c r="AT1" s="130"/>
      <c r="AU1" s="130"/>
      <c r="AV1" s="131" t="s">
        <v>201</v>
      </c>
      <c r="AW1" s="132" t="s">
        <v>107</v>
      </c>
      <c r="AX1" s="132"/>
      <c r="AY1" s="132"/>
      <c r="AZ1" s="133"/>
      <c r="BA1" s="133"/>
      <c r="BB1" s="133"/>
      <c r="BC1" s="130"/>
      <c r="BD1" s="130"/>
      <c r="BE1" s="130"/>
      <c r="BF1" s="130"/>
      <c r="BG1" s="130"/>
      <c r="BH1" s="130"/>
      <c r="BI1" s="130"/>
      <c r="BJ1" s="130"/>
      <c r="BK1" s="130"/>
      <c r="BL1" s="134"/>
      <c r="BM1" s="135"/>
      <c r="BN1" s="135"/>
      <c r="BO1" s="135"/>
      <c r="BP1" s="135"/>
      <c r="BQ1" s="135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</row>
    <row r="2" spans="1:85" x14ac:dyDescent="0.25">
      <c r="A2" s="137"/>
      <c r="B2" s="137"/>
      <c r="C2" s="138"/>
      <c r="D2" s="113"/>
      <c r="E2" s="114"/>
      <c r="F2" s="115"/>
      <c r="G2" s="113"/>
      <c r="H2" s="113"/>
      <c r="I2" s="116"/>
      <c r="J2" s="139" t="s">
        <v>108</v>
      </c>
      <c r="K2" s="113"/>
      <c r="L2" s="113"/>
      <c r="M2" s="118"/>
      <c r="N2" s="113"/>
      <c r="O2" s="140"/>
      <c r="P2" s="141" t="s">
        <v>109</v>
      </c>
      <c r="Q2" s="142">
        <v>0.46449999999999997</v>
      </c>
      <c r="S2" s="113"/>
      <c r="T2" s="143" t="s">
        <v>110</v>
      </c>
      <c r="U2" s="118"/>
      <c r="V2" s="113">
        <v>-2.5000000000000001E-3</v>
      </c>
      <c r="W2" s="114"/>
      <c r="X2" s="123"/>
      <c r="Y2" s="113">
        <v>2.9787499999999998</v>
      </c>
      <c r="Z2" s="116">
        <v>2.9837500000000001</v>
      </c>
      <c r="AA2" s="144"/>
      <c r="AB2" s="116">
        <v>1.4999999999999999E-2</v>
      </c>
      <c r="AC2" s="119"/>
      <c r="AD2" s="145"/>
      <c r="AE2" s="118">
        <v>4.5250000000000004</v>
      </c>
      <c r="AF2" s="126">
        <v>4.5549999999999997</v>
      </c>
      <c r="AG2" s="127"/>
      <c r="AH2" s="146"/>
      <c r="AI2" s="129">
        <v>1.9000000000000128E-2</v>
      </c>
      <c r="AJ2" s="113"/>
      <c r="AK2" s="113"/>
      <c r="AL2" s="147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3"/>
      <c r="BA2" s="133"/>
      <c r="BB2" s="133"/>
      <c r="BC2" s="130"/>
      <c r="BD2" s="130"/>
      <c r="BE2" s="130"/>
      <c r="BF2" s="130"/>
      <c r="BG2" s="130"/>
      <c r="BH2" s="130"/>
      <c r="BI2" s="130"/>
      <c r="BJ2" s="130"/>
      <c r="BK2" s="130"/>
      <c r="BL2" s="135"/>
      <c r="BM2" s="148"/>
      <c r="BN2" s="149"/>
      <c r="BO2" s="149"/>
      <c r="BP2" s="149"/>
      <c r="BQ2" s="15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</row>
    <row r="3" spans="1:85" ht="12.75" customHeight="1" x14ac:dyDescent="0.25">
      <c r="A3" s="137"/>
      <c r="B3" s="137"/>
      <c r="C3" s="137"/>
      <c r="D3" s="113"/>
      <c r="E3" s="113"/>
      <c r="F3" s="116"/>
      <c r="G3" s="113"/>
      <c r="H3" s="151"/>
      <c r="I3" s="116"/>
      <c r="J3" s="152" t="s">
        <v>111</v>
      </c>
      <c r="K3" s="113"/>
      <c r="L3" s="113"/>
      <c r="M3" s="153"/>
      <c r="N3" s="113"/>
      <c r="O3" s="130"/>
      <c r="P3" s="154" t="s">
        <v>112</v>
      </c>
      <c r="Q3" s="155">
        <v>0.31928571428571428</v>
      </c>
      <c r="S3" s="151" t="s">
        <v>113</v>
      </c>
      <c r="T3" s="156">
        <v>-0.32250000000000001</v>
      </c>
      <c r="U3" s="157">
        <v>37012</v>
      </c>
      <c r="V3" s="113" t="s">
        <v>114</v>
      </c>
      <c r="W3" s="119"/>
      <c r="X3" s="123"/>
      <c r="Y3" s="158"/>
      <c r="Z3" s="116"/>
      <c r="AA3" s="159"/>
      <c r="AB3" s="118">
        <v>-2.3525906128550256E-2</v>
      </c>
      <c r="AC3" s="119"/>
      <c r="AD3" s="125"/>
      <c r="AE3" s="160">
        <v>5.0250000000000004</v>
      </c>
      <c r="AF3" s="126">
        <v>5.0549999999999997</v>
      </c>
      <c r="AG3" s="127"/>
      <c r="AH3" s="161"/>
      <c r="AI3" s="129">
        <v>1.2299999999999756E-2</v>
      </c>
      <c r="AJ3"/>
      <c r="AK3">
        <v>-13946.346508791621</v>
      </c>
      <c r="AL3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3"/>
      <c r="BA3" s="162"/>
      <c r="BB3" s="162"/>
      <c r="BC3" s="130"/>
      <c r="BD3" s="130"/>
      <c r="BE3" s="130"/>
      <c r="BF3" s="130"/>
      <c r="BG3" s="130"/>
      <c r="BH3" s="130"/>
      <c r="BI3" s="130"/>
      <c r="BJ3" s="130"/>
      <c r="BK3" s="130"/>
      <c r="BL3" s="135"/>
      <c r="BM3" s="148"/>
      <c r="BN3" s="149"/>
      <c r="BO3" s="149"/>
      <c r="BP3" s="149"/>
      <c r="BQ3" s="15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</row>
    <row r="4" spans="1:85" x14ac:dyDescent="0.25">
      <c r="A4" s="163" t="s">
        <v>115</v>
      </c>
      <c r="B4" s="164"/>
      <c r="C4" s="165" t="s">
        <v>116</v>
      </c>
      <c r="D4" s="166"/>
      <c r="E4" s="166"/>
      <c r="F4" s="164"/>
      <c r="G4" s="166"/>
      <c r="H4" s="166"/>
      <c r="I4" s="164"/>
      <c r="J4" s="166"/>
      <c r="K4" s="166"/>
      <c r="L4" s="166"/>
      <c r="M4" s="164"/>
      <c r="N4" s="166"/>
      <c r="O4" s="130"/>
      <c r="P4"/>
      <c r="Q4" s="167"/>
      <c r="S4" s="151" t="s">
        <v>117</v>
      </c>
      <c r="T4" s="168">
        <v>0</v>
      </c>
      <c r="U4" s="164"/>
      <c r="V4" s="166"/>
      <c r="W4" s="166"/>
      <c r="X4" s="123"/>
      <c r="Y4" s="169">
        <v>150</v>
      </c>
      <c r="Z4" s="164"/>
      <c r="AA4" s="170"/>
      <c r="AB4" s="164"/>
      <c r="AC4" s="166"/>
      <c r="AD4" s="171"/>
      <c r="AE4" s="160">
        <v>1.3049999999999999</v>
      </c>
      <c r="AF4" s="126">
        <v>1.32</v>
      </c>
      <c r="AG4" s="127"/>
      <c r="AH4" s="166"/>
      <c r="AI4" s="164"/>
      <c r="AJ4" s="166"/>
      <c r="AK4" s="166"/>
      <c r="AL4" s="166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>
        <v>0.25</v>
      </c>
      <c r="AZ4" s="133"/>
      <c r="BA4" s="162"/>
      <c r="BB4" s="162"/>
      <c r="BC4" s="130"/>
      <c r="BD4" s="130"/>
      <c r="BE4" s="130"/>
      <c r="BF4" s="172">
        <v>37226</v>
      </c>
      <c r="BG4" s="130"/>
      <c r="BH4" s="130"/>
      <c r="BI4" s="130"/>
      <c r="BJ4" s="130"/>
      <c r="BK4" s="130"/>
      <c r="BL4" s="135"/>
      <c r="BM4" s="148"/>
      <c r="BN4" s="149"/>
      <c r="BO4" s="149"/>
      <c r="BP4" s="149"/>
      <c r="BQ4" s="15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</row>
    <row r="5" spans="1:85" x14ac:dyDescent="0.25">
      <c r="A5" s="163" t="s">
        <v>118</v>
      </c>
      <c r="B5" s="118"/>
      <c r="C5" s="173">
        <v>0.20979999999999999</v>
      </c>
      <c r="D5" s="174"/>
      <c r="E5" s="114"/>
      <c r="F5" s="115"/>
      <c r="G5" s="174"/>
      <c r="H5" s="113"/>
      <c r="I5" s="175" t="s">
        <v>119</v>
      </c>
      <c r="J5" s="114"/>
      <c r="K5" s="176">
        <v>1.6E-2</v>
      </c>
      <c r="L5" s="177"/>
      <c r="M5" s="178" t="s">
        <v>120</v>
      </c>
      <c r="N5" s="179"/>
      <c r="O5" s="180">
        <v>0.4345</v>
      </c>
      <c r="P5" s="181" t="s">
        <v>121</v>
      </c>
      <c r="Q5" s="182">
        <v>-1.4999999999999999E-2</v>
      </c>
      <c r="S5" s="183" t="s">
        <v>122</v>
      </c>
      <c r="T5" s="184">
        <v>0.83800000000000008</v>
      </c>
      <c r="U5" s="118"/>
      <c r="V5" s="177" t="s">
        <v>68</v>
      </c>
      <c r="W5" s="119"/>
      <c r="X5" s="185">
        <v>38442</v>
      </c>
      <c r="Y5" s="185">
        <v>38292</v>
      </c>
      <c r="Z5" s="116"/>
      <c r="AA5" s="186">
        <v>3.27</v>
      </c>
      <c r="AB5" s="187" t="s">
        <v>68</v>
      </c>
      <c r="AC5" s="188" t="s">
        <v>123</v>
      </c>
      <c r="AD5" s="189">
        <v>2.4449999999999998</v>
      </c>
      <c r="AE5" s="160">
        <v>0.2</v>
      </c>
      <c r="AF5" s="126">
        <v>0.2</v>
      </c>
      <c r="AG5" s="127"/>
      <c r="AH5" s="128"/>
      <c r="AI5" s="116"/>
      <c r="AJ5" s="113"/>
      <c r="AK5" s="113"/>
      <c r="AL5" s="147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3"/>
      <c r="BA5" s="133"/>
      <c r="BB5" s="133"/>
      <c r="BC5" s="130"/>
      <c r="BD5" s="130"/>
      <c r="BE5" s="130"/>
      <c r="BF5" s="130"/>
      <c r="BG5" s="130"/>
      <c r="BH5" s="190"/>
      <c r="BI5" s="130"/>
      <c r="BJ5" s="130"/>
      <c r="BK5" s="130"/>
      <c r="BL5" s="135"/>
      <c r="BM5" s="148"/>
      <c r="BN5" s="149"/>
      <c r="BO5" s="149"/>
      <c r="BP5" s="149"/>
      <c r="BQ5" s="15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</row>
    <row r="6" spans="1:85" ht="9.75" customHeight="1" x14ac:dyDescent="0.25">
      <c r="A6" s="116"/>
      <c r="B6" s="191"/>
      <c r="C6" s="192">
        <v>0.01</v>
      </c>
      <c r="D6"/>
      <c r="E6"/>
      <c r="F6" s="22"/>
      <c r="G6" s="151"/>
      <c r="H6" s="151"/>
      <c r="I6" s="183"/>
      <c r="J6" s="193"/>
      <c r="K6" s="151"/>
      <c r="L6" s="151"/>
      <c r="M6" s="183"/>
      <c r="N6" s="151"/>
      <c r="O6" s="183">
        <v>0.09</v>
      </c>
      <c r="P6" s="194" t="s">
        <v>124</v>
      </c>
      <c r="Q6" s="195">
        <v>-7.4999999999999997E-3</v>
      </c>
      <c r="S6" s="151" t="s">
        <v>125</v>
      </c>
      <c r="T6" s="196">
        <v>0.6071428571428571</v>
      </c>
      <c r="U6" s="118"/>
      <c r="V6" s="113"/>
      <c r="W6" s="119"/>
      <c r="X6" s="123"/>
      <c r="Y6" s="151"/>
      <c r="Z6" s="183"/>
      <c r="AA6" s="159"/>
      <c r="AB6" s="197">
        <v>-0.37272903049695943</v>
      </c>
      <c r="AC6" s="198"/>
      <c r="AD6" s="199"/>
      <c r="AE6" s="116"/>
      <c r="AF6" s="113"/>
      <c r="AG6" s="127"/>
      <c r="AH6" s="152" t="s">
        <v>126</v>
      </c>
      <c r="AI6" s="116"/>
      <c r="AJ6" s="113"/>
      <c r="AK6" s="113"/>
      <c r="AL6" s="147"/>
      <c r="AM6" s="130"/>
      <c r="AN6" s="130"/>
      <c r="AO6" s="130"/>
      <c r="AP6" s="130"/>
      <c r="AQ6" s="130"/>
      <c r="AR6" s="130"/>
      <c r="AS6" s="130"/>
      <c r="AT6" s="130"/>
      <c r="AU6" s="130"/>
      <c r="AV6" s="200" t="s">
        <v>127</v>
      </c>
      <c r="AW6" s="200" t="s">
        <v>128</v>
      </c>
      <c r="AX6" s="130"/>
      <c r="AY6" s="130"/>
      <c r="AZ6" s="133"/>
      <c r="BA6" s="201"/>
      <c r="BB6" s="201"/>
      <c r="BC6" s="130"/>
      <c r="BD6" s="130"/>
      <c r="BE6" s="130"/>
      <c r="BF6" s="130"/>
      <c r="BG6" s="130"/>
      <c r="BH6" s="130"/>
      <c r="BI6" s="130"/>
      <c r="BJ6" s="130"/>
      <c r="BK6" s="130"/>
      <c r="BL6" s="135"/>
      <c r="BM6" s="148"/>
      <c r="BN6" s="149"/>
      <c r="BO6" s="149"/>
      <c r="BP6" s="149"/>
      <c r="BQ6" s="15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</row>
    <row r="7" spans="1:85" x14ac:dyDescent="0.25">
      <c r="A7" s="116" t="s">
        <v>100</v>
      </c>
      <c r="B7" s="187" t="s">
        <v>129</v>
      </c>
      <c r="C7" s="187" t="s">
        <v>130</v>
      </c>
      <c r="D7" s="177" t="s">
        <v>131</v>
      </c>
      <c r="E7" s="177" t="s">
        <v>132</v>
      </c>
      <c r="F7" s="187" t="s">
        <v>133</v>
      </c>
      <c r="G7" s="177" t="s">
        <v>134</v>
      </c>
      <c r="H7" s="177" t="s">
        <v>135</v>
      </c>
      <c r="I7" s="187" t="s">
        <v>136</v>
      </c>
      <c r="J7" s="177" t="s">
        <v>137</v>
      </c>
      <c r="K7" s="177" t="s">
        <v>138</v>
      </c>
      <c r="L7" s="177" t="s">
        <v>139</v>
      </c>
      <c r="M7" s="187" t="s">
        <v>140</v>
      </c>
      <c r="N7" s="177" t="s">
        <v>141</v>
      </c>
      <c r="O7" s="187" t="s">
        <v>142</v>
      </c>
      <c r="P7" s="177" t="s">
        <v>143</v>
      </c>
      <c r="Q7" s="187" t="s">
        <v>144</v>
      </c>
      <c r="R7" s="202" t="s">
        <v>145</v>
      </c>
      <c r="S7" s="203" t="s">
        <v>146</v>
      </c>
      <c r="T7" s="177" t="s">
        <v>147</v>
      </c>
      <c r="U7" s="187" t="s">
        <v>148</v>
      </c>
      <c r="V7" s="177" t="s">
        <v>149</v>
      </c>
      <c r="W7" s="177" t="s">
        <v>150</v>
      </c>
      <c r="X7" s="187" t="s">
        <v>151</v>
      </c>
      <c r="Y7" s="123"/>
      <c r="Z7" s="187" t="s">
        <v>152</v>
      </c>
      <c r="AA7" s="204" t="s">
        <v>153</v>
      </c>
      <c r="AB7" s="187" t="s">
        <v>154</v>
      </c>
      <c r="AC7" s="177" t="s">
        <v>155</v>
      </c>
      <c r="AD7" s="171" t="s">
        <v>156</v>
      </c>
      <c r="AE7" s="187" t="s">
        <v>157</v>
      </c>
      <c r="AF7" s="177" t="s">
        <v>158</v>
      </c>
      <c r="AG7" s="187" t="s">
        <v>159</v>
      </c>
      <c r="AH7" s="205" t="s">
        <v>160</v>
      </c>
      <c r="AI7" s="187" t="s">
        <v>102</v>
      </c>
      <c r="AJ7" s="177" t="s">
        <v>161</v>
      </c>
      <c r="AK7" s="177" t="s">
        <v>162</v>
      </c>
      <c r="AL7" s="177" t="s">
        <v>163</v>
      </c>
      <c r="AM7" s="187" t="s">
        <v>164</v>
      </c>
      <c r="AN7" s="206" t="s">
        <v>165</v>
      </c>
      <c r="AO7" s="130" t="s">
        <v>166</v>
      </c>
      <c r="AP7" s="130"/>
      <c r="AQ7" s="130" t="s">
        <v>167</v>
      </c>
      <c r="AR7" s="130" t="s">
        <v>168</v>
      </c>
      <c r="AS7" s="130"/>
      <c r="AT7" s="130" t="s">
        <v>144</v>
      </c>
      <c r="AU7" s="130"/>
      <c r="AV7" s="200" t="s">
        <v>169</v>
      </c>
      <c r="AW7" s="200" t="s">
        <v>169</v>
      </c>
      <c r="AX7" s="207" t="s">
        <v>170</v>
      </c>
      <c r="AY7" s="207"/>
      <c r="AZ7" s="208" t="s">
        <v>171</v>
      </c>
      <c r="BA7" s="208" t="s">
        <v>172</v>
      </c>
      <c r="BB7" s="208" t="s">
        <v>173</v>
      </c>
      <c r="BC7" s="130"/>
      <c r="BD7" s="200" t="s">
        <v>174</v>
      </c>
      <c r="BE7" s="130" t="s">
        <v>175</v>
      </c>
      <c r="BF7" s="130"/>
      <c r="BG7" s="177" t="s">
        <v>176</v>
      </c>
      <c r="BH7" s="190"/>
      <c r="BI7" s="207" t="s">
        <v>177</v>
      </c>
      <c r="BJ7" s="130"/>
      <c r="BK7" s="130"/>
      <c r="BL7" s="135"/>
      <c r="BM7" s="148"/>
      <c r="BN7" s="149"/>
      <c r="BO7" s="149"/>
      <c r="BP7" s="149"/>
      <c r="BQ7" s="15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</row>
    <row r="8" spans="1:85" x14ac:dyDescent="0.25">
      <c r="A8" s="116">
        <v>1</v>
      </c>
      <c r="B8" s="115">
        <v>2</v>
      </c>
      <c r="C8" s="115">
        <v>3</v>
      </c>
      <c r="D8" s="114"/>
      <c r="E8" s="113"/>
      <c r="F8" s="116"/>
      <c r="G8" s="114"/>
      <c r="H8" s="114"/>
      <c r="I8" s="115"/>
      <c r="J8" s="114"/>
      <c r="K8" s="114"/>
      <c r="L8" s="113"/>
      <c r="M8" s="118"/>
      <c r="N8" s="119">
        <v>0.56666666666666676</v>
      </c>
      <c r="O8" s="118">
        <v>0.34</v>
      </c>
      <c r="P8" s="209">
        <v>-1.8600000000000061E-2</v>
      </c>
      <c r="Q8" s="187"/>
      <c r="R8" s="210" t="s">
        <v>178</v>
      </c>
      <c r="S8" s="211">
        <v>0.05</v>
      </c>
      <c r="T8" s="113"/>
      <c r="U8" s="153"/>
      <c r="V8" s="114"/>
      <c r="W8" s="119"/>
      <c r="X8" s="118"/>
      <c r="Y8" s="114"/>
      <c r="Z8" s="118">
        <v>0.11541666666666665</v>
      </c>
      <c r="AA8" s="204">
        <v>0.2</v>
      </c>
      <c r="AB8" s="212"/>
      <c r="AC8" s="113"/>
      <c r="AD8" s="213"/>
      <c r="AE8" s="116"/>
      <c r="AF8" s="113"/>
      <c r="AG8" s="116"/>
      <c r="AH8" s="214"/>
      <c r="AI8" s="115"/>
      <c r="AJ8" s="114"/>
      <c r="AK8" s="113"/>
      <c r="AL8" s="119"/>
      <c r="AM8" s="215"/>
      <c r="AN8" s="207"/>
      <c r="AO8" s="216" t="s">
        <v>179</v>
      </c>
      <c r="AP8" s="207"/>
      <c r="AQ8" s="207" t="s">
        <v>127</v>
      </c>
      <c r="AR8" s="207" t="s">
        <v>180</v>
      </c>
      <c r="AS8" s="207"/>
      <c r="AT8" s="207"/>
      <c r="AU8" s="207"/>
      <c r="AV8" s="207"/>
      <c r="AW8" s="207"/>
      <c r="AX8" s="207"/>
      <c r="AY8" s="207"/>
      <c r="AZ8" s="133"/>
      <c r="BA8" s="133"/>
      <c r="BB8" s="133"/>
      <c r="BC8" s="130"/>
      <c r="BD8" s="130"/>
      <c r="BE8" s="130"/>
      <c r="BF8" s="130"/>
      <c r="BG8" s="130"/>
      <c r="BH8" s="190"/>
      <c r="BI8" s="190"/>
      <c r="BJ8" s="207"/>
      <c r="BK8" s="130"/>
      <c r="BL8" s="190"/>
      <c r="BM8" s="135"/>
      <c r="BN8" s="148"/>
      <c r="BO8" s="149"/>
      <c r="BP8" s="149"/>
      <c r="BQ8" s="149"/>
      <c r="BR8" s="15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</row>
    <row r="9" spans="1:85" x14ac:dyDescent="0.25">
      <c r="A9" s="116"/>
      <c r="B9" s="116">
        <v>-2.75E-2</v>
      </c>
      <c r="C9" s="115">
        <v>0.01</v>
      </c>
      <c r="D9" s="174"/>
      <c r="E9" s="113"/>
      <c r="F9" s="116"/>
      <c r="G9" s="175"/>
      <c r="H9" s="175"/>
      <c r="I9" s="175"/>
      <c r="J9" s="118"/>
      <c r="K9" s="175"/>
      <c r="L9" s="174"/>
      <c r="M9" s="118"/>
      <c r="N9" s="118">
        <v>8.2000000000000003E-2</v>
      </c>
      <c r="O9" s="217">
        <v>4.2000000000000353E-3</v>
      </c>
      <c r="P9" s="217">
        <v>-1.4400000000000024E-2</v>
      </c>
      <c r="Q9" s="116"/>
      <c r="R9" s="210" t="s">
        <v>181</v>
      </c>
      <c r="S9" s="211">
        <v>0</v>
      </c>
      <c r="T9" s="113"/>
      <c r="U9" s="116"/>
      <c r="V9" s="113"/>
      <c r="W9" s="116"/>
      <c r="X9" s="116"/>
      <c r="Y9" s="218"/>
      <c r="Z9" s="118"/>
      <c r="AA9" s="159">
        <v>-5.0000000000000001E-3</v>
      </c>
      <c r="AB9" s="212">
        <v>3.1900399999999998</v>
      </c>
      <c r="AC9" s="116"/>
      <c r="AD9" s="171"/>
      <c r="AE9" s="116"/>
      <c r="AF9" s="116"/>
      <c r="AG9" s="116"/>
      <c r="AH9" s="127"/>
      <c r="AI9" s="116"/>
      <c r="AJ9" s="116"/>
      <c r="AK9" s="116"/>
      <c r="AL9" s="116"/>
      <c r="AM9" s="215"/>
      <c r="AN9" s="130"/>
      <c r="AO9" s="22"/>
      <c r="AP9" s="130"/>
      <c r="AQ9" s="207" t="s">
        <v>168</v>
      </c>
      <c r="AR9" s="207" t="s">
        <v>182</v>
      </c>
      <c r="AS9" s="130"/>
      <c r="AT9" s="130"/>
      <c r="AU9" s="130"/>
      <c r="AV9" s="130"/>
      <c r="AW9" s="130"/>
      <c r="AX9" s="130"/>
      <c r="AY9" s="130">
        <v>0.05</v>
      </c>
      <c r="AZ9" s="219"/>
      <c r="BA9" s="133"/>
      <c r="BB9" s="133"/>
      <c r="BC9" s="130"/>
      <c r="BD9" s="130"/>
      <c r="BE9" s="130"/>
      <c r="BF9" s="207"/>
      <c r="BG9" s="130"/>
      <c r="BH9" s="220"/>
      <c r="BI9" s="221"/>
      <c r="BJ9" s="207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</row>
    <row r="10" spans="1:85" x14ac:dyDescent="0.25">
      <c r="A10" s="222"/>
      <c r="B10" s="223">
        <v>1</v>
      </c>
      <c r="C10" s="223">
        <v>2</v>
      </c>
      <c r="D10" s="223">
        <v>3</v>
      </c>
      <c r="E10" s="223">
        <v>4</v>
      </c>
      <c r="F10" s="223">
        <v>5</v>
      </c>
      <c r="G10" s="223">
        <v>6</v>
      </c>
      <c r="H10" s="223">
        <v>7</v>
      </c>
      <c r="I10" s="223">
        <v>8</v>
      </c>
      <c r="J10" s="223">
        <v>9</v>
      </c>
      <c r="K10" s="223">
        <v>10</v>
      </c>
      <c r="L10" s="223">
        <v>11</v>
      </c>
      <c r="M10" s="223">
        <v>12</v>
      </c>
      <c r="N10" s="223">
        <v>13</v>
      </c>
      <c r="O10" s="223">
        <v>14</v>
      </c>
      <c r="P10" s="223">
        <v>15</v>
      </c>
      <c r="Q10" s="223">
        <v>16</v>
      </c>
      <c r="R10" s="223">
        <v>17</v>
      </c>
      <c r="S10" s="223">
        <v>18</v>
      </c>
      <c r="T10" s="223">
        <v>19</v>
      </c>
      <c r="U10" s="223">
        <v>20</v>
      </c>
      <c r="V10" s="223">
        <v>21</v>
      </c>
      <c r="W10" s="223">
        <v>22</v>
      </c>
      <c r="X10" s="223">
        <v>23</v>
      </c>
      <c r="Y10" s="223">
        <v>24</v>
      </c>
      <c r="Z10" s="223">
        <v>25</v>
      </c>
      <c r="AA10" s="223">
        <v>26</v>
      </c>
      <c r="AB10" s="223">
        <v>27</v>
      </c>
      <c r="AC10" s="223">
        <v>28</v>
      </c>
      <c r="AD10" s="223">
        <v>29</v>
      </c>
      <c r="AE10" s="223">
        <v>30</v>
      </c>
      <c r="AF10" s="223">
        <v>31</v>
      </c>
      <c r="AG10" s="223">
        <v>32</v>
      </c>
      <c r="AH10" s="223">
        <v>33</v>
      </c>
      <c r="AI10" s="223">
        <v>34</v>
      </c>
      <c r="AJ10" s="223">
        <v>35</v>
      </c>
      <c r="AK10" s="223">
        <v>36</v>
      </c>
      <c r="AL10" s="223">
        <v>37</v>
      </c>
      <c r="AM10" s="223">
        <v>38</v>
      </c>
      <c r="AN10" s="223">
        <v>39</v>
      </c>
      <c r="AO10" s="223">
        <v>40</v>
      </c>
      <c r="AP10" s="223">
        <v>41</v>
      </c>
      <c r="AQ10" s="223">
        <v>42</v>
      </c>
      <c r="AR10" s="223">
        <v>43</v>
      </c>
      <c r="AS10" s="223">
        <v>44</v>
      </c>
      <c r="AT10" s="223">
        <v>45</v>
      </c>
      <c r="AU10" s="223">
        <v>46</v>
      </c>
      <c r="AV10" s="223">
        <v>47</v>
      </c>
      <c r="AW10" s="223">
        <v>48</v>
      </c>
      <c r="AX10" s="223">
        <v>49</v>
      </c>
      <c r="AY10" s="223">
        <v>50</v>
      </c>
      <c r="AZ10" s="223">
        <v>51</v>
      </c>
      <c r="BA10" s="223">
        <v>52</v>
      </c>
      <c r="BB10" s="223">
        <v>53</v>
      </c>
      <c r="BC10" s="223">
        <v>54</v>
      </c>
      <c r="BD10" s="223">
        <v>55</v>
      </c>
      <c r="BE10" s="223">
        <v>56</v>
      </c>
      <c r="BF10" s="223">
        <v>57</v>
      </c>
      <c r="BG10" s="223">
        <v>58</v>
      </c>
      <c r="BH10" s="223">
        <v>59</v>
      </c>
      <c r="BI10" s="223">
        <v>60</v>
      </c>
      <c r="BJ10" s="223">
        <v>61</v>
      </c>
      <c r="BK10" s="19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</row>
    <row r="11" spans="1:85" ht="12.75" hidden="1" customHeight="1" x14ac:dyDescent="0.25">
      <c r="A11" s="224">
        <v>36251</v>
      </c>
      <c r="B11" s="225">
        <v>1.8520000000000001</v>
      </c>
      <c r="C11" s="226">
        <v>-0.27171384777961216</v>
      </c>
      <c r="D11" s="227">
        <v>-0.13186551572471061</v>
      </c>
      <c r="E11" s="227">
        <v>-0.41156217983451415</v>
      </c>
      <c r="F11" s="228">
        <v>0</v>
      </c>
      <c r="G11" s="229">
        <v>0.13300000000000001</v>
      </c>
      <c r="H11" s="229">
        <v>0.128</v>
      </c>
      <c r="I11" s="230">
        <v>0.128</v>
      </c>
      <c r="J11" s="229">
        <v>5.7999999999999996E-2</v>
      </c>
      <c r="K11" s="229">
        <v>0.13550000000000001</v>
      </c>
      <c r="L11" s="229">
        <v>0.29799999999999999</v>
      </c>
      <c r="M11" s="231">
        <v>-0.312</v>
      </c>
      <c r="N11" s="232">
        <v>0</v>
      </c>
      <c r="O11" s="230">
        <v>-0.20199999999999999</v>
      </c>
      <c r="P11" s="180">
        <v>-0.33200000000000029</v>
      </c>
      <c r="Q11" s="233">
        <v>0.13</v>
      </c>
      <c r="R11" s="120">
        <v>0</v>
      </c>
      <c r="S11" s="234">
        <v>0.45750000000000002</v>
      </c>
      <c r="T11" s="235"/>
      <c r="U11" s="236"/>
      <c r="V11" s="115">
        <v>1.5802861522203882</v>
      </c>
      <c r="W11" s="115">
        <v>1.7201344842752897</v>
      </c>
      <c r="X11" s="237">
        <v>1.4404378201654862</v>
      </c>
      <c r="Y11" s="187"/>
      <c r="Z11" s="238">
        <v>0.2</v>
      </c>
      <c r="AA11" s="239">
        <v>-0.2</v>
      </c>
      <c r="AB11" s="240">
        <v>2.2576999999999998</v>
      </c>
      <c r="AC11" s="212">
        <v>2.46</v>
      </c>
      <c r="AD11" s="241">
        <v>2.06</v>
      </c>
      <c r="AE11" s="242">
        <v>1.51</v>
      </c>
      <c r="AF11" s="160">
        <v>1.5420000000000003</v>
      </c>
      <c r="AG11" s="243">
        <v>1.6420000000000003</v>
      </c>
      <c r="AH11" s="127"/>
      <c r="AI11" s="244">
        <v>1.44665</v>
      </c>
      <c r="AJ11" s="245">
        <v>4.820808572015501E-2</v>
      </c>
      <c r="AK11" s="245">
        <v>5.1410255700000011E-2</v>
      </c>
      <c r="AL11" s="246">
        <v>1</v>
      </c>
      <c r="AM11" s="247">
        <v>1</v>
      </c>
      <c r="AN11" s="248">
        <v>0</v>
      </c>
      <c r="AO11" s="249">
        <v>0.124</v>
      </c>
      <c r="AP11" s="130"/>
      <c r="AQ11" s="248">
        <v>-1.9978009884906509</v>
      </c>
      <c r="AR11" s="250">
        <v>-1.7260871407110387</v>
      </c>
      <c r="AS11" s="130"/>
      <c r="AT11" s="130"/>
      <c r="AU11" s="130"/>
      <c r="AV11" s="248">
        <v>5.0000000000000001E-3</v>
      </c>
      <c r="AW11" s="167"/>
      <c r="AX11" s="123"/>
      <c r="AY11" s="246"/>
      <c r="AZ11" s="133"/>
      <c r="BA11" s="133"/>
      <c r="BB11" s="133"/>
      <c r="BC11" s="220"/>
      <c r="BD11" s="251"/>
      <c r="BE11" s="130"/>
      <c r="BF11" s="220"/>
      <c r="BG11" s="130"/>
      <c r="BH11" s="190"/>
      <c r="BI11" s="190"/>
      <c r="BJ11" s="130"/>
      <c r="BK11" s="220"/>
      <c r="BL11" s="130"/>
      <c r="BM11" s="130"/>
      <c r="BN11" s="148"/>
      <c r="BO11" s="148"/>
      <c r="BP11" s="190"/>
      <c r="BQ11" s="130"/>
      <c r="BR11" s="19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</row>
    <row r="12" spans="1:85" s="285" customFormat="1" ht="12.75" hidden="1" customHeight="1" x14ac:dyDescent="0.25">
      <c r="A12" s="252">
        <v>36281</v>
      </c>
      <c r="B12" s="225">
        <v>2.3480000000000003</v>
      </c>
      <c r="C12" s="253">
        <v>-0.45576916608520102</v>
      </c>
      <c r="D12" s="254">
        <v>-0.41930999780167899</v>
      </c>
      <c r="E12" s="254">
        <v>-0.5469170867940063</v>
      </c>
      <c r="F12" s="255">
        <v>0</v>
      </c>
      <c r="G12" s="256">
        <v>0.09</v>
      </c>
      <c r="H12" s="256">
        <v>0.115</v>
      </c>
      <c r="I12" s="257">
        <v>0.1</v>
      </c>
      <c r="J12" s="256">
        <v>3.2000000000000001E-2</v>
      </c>
      <c r="K12" s="256">
        <v>7.2000000000000008E-2</v>
      </c>
      <c r="L12" s="256">
        <v>0.21199999999999999</v>
      </c>
      <c r="M12" s="258">
        <v>-0.34800000000000003</v>
      </c>
      <c r="N12" s="259">
        <v>0</v>
      </c>
      <c r="O12" s="257">
        <v>-0.25800000000000001</v>
      </c>
      <c r="P12" s="260">
        <v>-0.39800000000000035</v>
      </c>
      <c r="Q12" s="261">
        <v>0.17</v>
      </c>
      <c r="R12" s="262">
        <v>0.01</v>
      </c>
      <c r="S12" s="234">
        <v>0.55567500000000003</v>
      </c>
      <c r="T12" s="263"/>
      <c r="U12" s="264">
        <v>0.59750000000000003</v>
      </c>
      <c r="V12" s="265">
        <v>1.8922308339147993</v>
      </c>
      <c r="W12" s="265">
        <v>1.9286900021983213</v>
      </c>
      <c r="X12" s="266">
        <v>1.801082913205994</v>
      </c>
      <c r="Y12" s="267"/>
      <c r="Z12" s="268">
        <v>0.05</v>
      </c>
      <c r="AA12" s="239">
        <v>-0.125</v>
      </c>
      <c r="AB12" s="240">
        <v>2.5950000000000002</v>
      </c>
      <c r="AC12" s="269">
        <v>2.645</v>
      </c>
      <c r="AD12" s="270">
        <v>2.4700000000000002</v>
      </c>
      <c r="AE12" s="242">
        <v>1.95</v>
      </c>
      <c r="AF12" s="271">
        <v>2</v>
      </c>
      <c r="AG12" s="272">
        <v>2.09</v>
      </c>
      <c r="AH12" s="127"/>
      <c r="AI12" s="273">
        <v>1.4742500000000001</v>
      </c>
      <c r="AJ12" s="274">
        <v>4.6997604201600006E-2</v>
      </c>
      <c r="AK12" s="274">
        <v>5.0578951468342015E-2</v>
      </c>
      <c r="AL12" s="275">
        <v>1.0044502850986414</v>
      </c>
      <c r="AM12" s="276">
        <v>1.0044502850986414</v>
      </c>
      <c r="AN12" s="277">
        <v>0</v>
      </c>
      <c r="AO12" s="249">
        <v>0.12</v>
      </c>
      <c r="AP12" s="278"/>
      <c r="AQ12" s="277">
        <v>-0.45576916608520102</v>
      </c>
      <c r="AR12" s="279">
        <v>0</v>
      </c>
      <c r="AS12" s="278"/>
      <c r="AT12" s="278"/>
      <c r="AU12" s="278"/>
      <c r="AV12" s="248">
        <v>0</v>
      </c>
      <c r="AW12" s="167"/>
      <c r="AX12" s="123"/>
      <c r="AY12" s="275"/>
      <c r="AZ12" s="280"/>
      <c r="BA12" s="280"/>
      <c r="BB12" s="280"/>
      <c r="BC12" s="281"/>
      <c r="BD12" s="282"/>
      <c r="BE12" s="278"/>
      <c r="BF12" s="281"/>
      <c r="BG12" s="278"/>
      <c r="BH12" s="283"/>
      <c r="BI12" s="283"/>
      <c r="BJ12" s="283"/>
      <c r="BK12" s="281"/>
      <c r="BL12" s="278"/>
      <c r="BM12" s="278"/>
      <c r="BN12" s="284"/>
      <c r="BO12" s="284"/>
      <c r="BP12" s="283"/>
      <c r="BQ12" s="278"/>
      <c r="BR12" s="283"/>
      <c r="BS12" s="278"/>
      <c r="BT12" s="278"/>
      <c r="BU12" s="278"/>
      <c r="BV12" s="278"/>
      <c r="BW12" s="278"/>
      <c r="BX12" s="278"/>
      <c r="BY12" s="278"/>
      <c r="BZ12" s="278"/>
      <c r="CA12" s="278"/>
      <c r="CB12" s="278"/>
      <c r="CC12" s="278"/>
      <c r="CD12" s="278"/>
      <c r="CE12" s="278"/>
      <c r="CF12" s="278"/>
      <c r="CG12" s="278"/>
    </row>
    <row r="13" spans="1:85" ht="12.75" hidden="1" customHeight="1" x14ac:dyDescent="0.25">
      <c r="A13" s="224">
        <v>36312</v>
      </c>
      <c r="B13" s="225">
        <v>2.226</v>
      </c>
      <c r="C13" s="286">
        <v>-0.26560170852554243</v>
      </c>
      <c r="D13" s="227">
        <v>-0.24758334187596098</v>
      </c>
      <c r="E13" s="287">
        <v>-0.35569354177344947</v>
      </c>
      <c r="F13" s="258">
        <v>9.9000000000000005E-2</v>
      </c>
      <c r="G13" s="256">
        <v>8.199999999999999E-2</v>
      </c>
      <c r="H13" s="256">
        <v>0.10700000000000001</v>
      </c>
      <c r="I13" s="257">
        <v>8.4000000000000005E-2</v>
      </c>
      <c r="J13" s="256">
        <v>0.05</v>
      </c>
      <c r="K13" s="256">
        <v>8.4000000000000005E-2</v>
      </c>
      <c r="L13" s="256">
        <v>0.19400000000000003</v>
      </c>
      <c r="M13" s="258">
        <v>-0.28499999999999998</v>
      </c>
      <c r="N13" s="259">
        <v>0</v>
      </c>
      <c r="O13" s="257">
        <v>-0.15</v>
      </c>
      <c r="P13" s="260">
        <v>-0.316</v>
      </c>
      <c r="Q13" s="261">
        <v>0.2</v>
      </c>
      <c r="S13" s="234">
        <v>0</v>
      </c>
      <c r="T13" s="234"/>
      <c r="U13" s="264">
        <v>0.38</v>
      </c>
      <c r="V13" s="115">
        <v>1.9603982914744575</v>
      </c>
      <c r="W13" s="115">
        <v>1.978416658124039</v>
      </c>
      <c r="X13" s="237">
        <v>1.8703064582265505</v>
      </c>
      <c r="Y13" s="218"/>
      <c r="Z13" s="268">
        <v>2.5000000000000001E-2</v>
      </c>
      <c r="AA13" s="239">
        <v>-0.125</v>
      </c>
      <c r="AB13" s="240">
        <v>2.72</v>
      </c>
      <c r="AC13" s="212">
        <v>2.7450000000000001</v>
      </c>
      <c r="AD13" s="241">
        <v>2.5950000000000002</v>
      </c>
      <c r="AE13" s="242">
        <v>1.91</v>
      </c>
      <c r="AF13" s="160">
        <v>1.9410000000000001</v>
      </c>
      <c r="AG13" s="243">
        <v>2.0760000000000001</v>
      </c>
      <c r="AH13" s="127"/>
      <c r="AI13" s="273">
        <v>1.4632500000000002</v>
      </c>
      <c r="AJ13" s="288">
        <v>4.6501354316044019E-2</v>
      </c>
      <c r="AK13" s="288">
        <v>5.0221837532552015E-2</v>
      </c>
      <c r="AL13" s="246">
        <v>1.1217688375986405</v>
      </c>
      <c r="AM13" s="247">
        <v>1.1320012970621049</v>
      </c>
      <c r="AN13" s="248">
        <v>0</v>
      </c>
      <c r="AO13" s="249">
        <v>0.124</v>
      </c>
      <c r="AP13" s="130"/>
      <c r="AQ13" s="248">
        <v>-2.3160918332479072</v>
      </c>
      <c r="AR13" s="250">
        <v>-2.0504901247223648</v>
      </c>
      <c r="AS13" s="130"/>
      <c r="AT13" s="130"/>
      <c r="AU13" s="130"/>
      <c r="AV13" s="248">
        <v>0</v>
      </c>
      <c r="AW13" s="167"/>
      <c r="AX13" s="123"/>
      <c r="AY13" s="246">
        <v>1.25</v>
      </c>
      <c r="AZ13" s="133"/>
      <c r="BA13" s="133"/>
      <c r="BB13" s="133"/>
      <c r="BC13" s="220"/>
      <c r="BD13" s="251"/>
      <c r="BE13" s="130"/>
      <c r="BF13" s="220"/>
      <c r="BG13" s="130"/>
      <c r="BH13" s="190"/>
      <c r="BI13" s="190"/>
      <c r="BJ13" s="130"/>
      <c r="BK13" s="220"/>
      <c r="BL13" s="130"/>
      <c r="BM13" s="130"/>
      <c r="BN13" s="148"/>
      <c r="BO13" s="148"/>
      <c r="BP13" s="190"/>
      <c r="BQ13" s="130"/>
      <c r="BR13" s="19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</row>
    <row r="14" spans="1:85" ht="12.75" hidden="1" customHeight="1" x14ac:dyDescent="0.25">
      <c r="A14" s="224">
        <v>36342</v>
      </c>
      <c r="B14" s="225">
        <v>2.262</v>
      </c>
      <c r="C14" s="286">
        <v>-0.24389400270072592</v>
      </c>
      <c r="D14" s="227">
        <v>-0.22587519915341092</v>
      </c>
      <c r="E14" s="287">
        <v>-0.38083690966031947</v>
      </c>
      <c r="F14" s="258">
        <v>8.7999999999999995E-2</v>
      </c>
      <c r="G14" s="256">
        <v>5.8000000000000003E-2</v>
      </c>
      <c r="H14" s="256">
        <v>0.10800000000000001</v>
      </c>
      <c r="I14" s="257">
        <v>0.10299999999999999</v>
      </c>
      <c r="J14" s="256">
        <v>6.3E-2</v>
      </c>
      <c r="K14" s="256">
        <v>8.3000000000000004E-2</v>
      </c>
      <c r="L14" s="256">
        <v>0.25800000000000001</v>
      </c>
      <c r="M14" s="258">
        <v>-0.27200000000000002</v>
      </c>
      <c r="N14" s="259">
        <v>0</v>
      </c>
      <c r="O14" s="257">
        <v>-8.6999999999999994E-2</v>
      </c>
      <c r="P14" s="260">
        <v>-0.32200000000000001</v>
      </c>
      <c r="Q14" s="261">
        <v>0.08</v>
      </c>
      <c r="S14" s="234">
        <v>0.372</v>
      </c>
      <c r="T14" s="234"/>
      <c r="U14" s="264">
        <v>0.4</v>
      </c>
      <c r="V14" s="115">
        <v>2.0181059972992741</v>
      </c>
      <c r="W14" s="115">
        <v>2.0361248008465891</v>
      </c>
      <c r="X14" s="237">
        <v>1.8811630903396805</v>
      </c>
      <c r="Y14" s="218" t="s">
        <v>183</v>
      </c>
      <c r="Z14" s="268">
        <v>2.5000000000000001E-2</v>
      </c>
      <c r="AA14" s="239">
        <v>-0.19</v>
      </c>
      <c r="AB14" s="240">
        <v>2.8</v>
      </c>
      <c r="AC14" s="212">
        <v>2.8250000000000002</v>
      </c>
      <c r="AD14" s="241">
        <v>2.61</v>
      </c>
      <c r="AE14" s="242">
        <v>1.94</v>
      </c>
      <c r="AF14" s="160">
        <v>1.99</v>
      </c>
      <c r="AG14" s="243">
        <v>2.1749999999999998</v>
      </c>
      <c r="AH14" s="127"/>
      <c r="AI14" s="273">
        <v>1.5042500000000001</v>
      </c>
      <c r="AJ14" s="288">
        <v>4.7496795000000001E-2</v>
      </c>
      <c r="AK14" s="288">
        <v>5.6583459000000003E-2</v>
      </c>
      <c r="AL14" s="246">
        <v>1.1201720818648193</v>
      </c>
      <c r="AM14" s="247">
        <v>1.1444137220074553</v>
      </c>
      <c r="AN14" s="248">
        <v>0</v>
      </c>
      <c r="AO14" s="249">
        <v>0.12</v>
      </c>
      <c r="AP14" s="130"/>
      <c r="AQ14" s="248">
        <v>-2.395207146418481</v>
      </c>
      <c r="AR14" s="250">
        <v>0</v>
      </c>
      <c r="AS14" s="130"/>
      <c r="AT14" s="130"/>
      <c r="AU14" s="130"/>
      <c r="AV14" s="248">
        <v>0</v>
      </c>
      <c r="AW14" s="167"/>
      <c r="AX14" s="123"/>
      <c r="AY14" s="246">
        <v>1.25</v>
      </c>
      <c r="AZ14" s="133"/>
      <c r="BA14" s="133"/>
      <c r="BB14" s="133"/>
      <c r="BC14" s="220"/>
      <c r="BD14" s="251"/>
      <c r="BE14" s="130"/>
      <c r="BF14" s="220"/>
      <c r="BG14" s="130"/>
      <c r="BH14" s="190"/>
      <c r="BI14" s="190"/>
      <c r="BJ14" s="130"/>
      <c r="BK14" s="220"/>
      <c r="BL14" s="130"/>
      <c r="BM14" s="130"/>
      <c r="BN14" s="148"/>
      <c r="BO14" s="148"/>
      <c r="BP14" s="190"/>
      <c r="BQ14" s="130"/>
      <c r="BR14" s="19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</row>
    <row r="15" spans="1:85" ht="12.75" hidden="1" customHeight="1" x14ac:dyDescent="0.25">
      <c r="A15" s="224">
        <v>36373</v>
      </c>
      <c r="B15" s="225">
        <v>2.6010000000000004</v>
      </c>
      <c r="C15" s="286">
        <v>-0.6273861062367625</v>
      </c>
      <c r="D15" s="227">
        <v>-0.60985845176284381</v>
      </c>
      <c r="E15" s="287">
        <v>-0.45210956149757608</v>
      </c>
      <c r="F15" s="258">
        <v>3.9E-2</v>
      </c>
      <c r="G15" s="256">
        <v>9.0000000000000011E-3</v>
      </c>
      <c r="H15" s="256">
        <v>6.4000000000000001E-2</v>
      </c>
      <c r="I15" s="257">
        <v>2.4E-2</v>
      </c>
      <c r="J15" s="256">
        <v>8.4000000000000005E-2</v>
      </c>
      <c r="K15" s="256">
        <v>0.10400000000000001</v>
      </c>
      <c r="L15" s="256">
        <v>0.33</v>
      </c>
      <c r="M15" s="258">
        <v>-0.42499999999999999</v>
      </c>
      <c r="N15" s="259">
        <v>0</v>
      </c>
      <c r="O15" s="257">
        <v>-0.27500000000000002</v>
      </c>
      <c r="P15" s="180">
        <v>-0.39100000000000001</v>
      </c>
      <c r="Q15" s="261">
        <v>0.18</v>
      </c>
      <c r="S15" s="234">
        <v>0.69750000000000001</v>
      </c>
      <c r="T15" s="234"/>
      <c r="U15" s="264">
        <v>0.75</v>
      </c>
      <c r="V15" s="115">
        <v>1.9736138937632379</v>
      </c>
      <c r="W15" s="115">
        <v>1.9911415482371566</v>
      </c>
      <c r="X15" s="237">
        <v>2.1488904385024243</v>
      </c>
      <c r="Y15" s="289">
        <v>4.9802500000000007</v>
      </c>
      <c r="Z15" s="268">
        <v>2.5000000000000001E-2</v>
      </c>
      <c r="AA15" s="239">
        <v>0.25</v>
      </c>
      <c r="AB15" s="240">
        <v>2.8149999999999999</v>
      </c>
      <c r="AC15" s="212">
        <v>2.84</v>
      </c>
      <c r="AD15" s="241">
        <v>3.0649999999999999</v>
      </c>
      <c r="AE15" s="242">
        <v>2.21</v>
      </c>
      <c r="AF15" s="160">
        <v>2.1760000000000006</v>
      </c>
      <c r="AG15" s="243">
        <v>2.3260000000000005</v>
      </c>
      <c r="AH15" s="290">
        <v>-0.35</v>
      </c>
      <c r="AI15" s="273">
        <v>1.4932500000000002</v>
      </c>
      <c r="AJ15" s="288">
        <v>4.8412219944185007E-2</v>
      </c>
      <c r="AK15" s="288">
        <v>5.2667831385669016E-2</v>
      </c>
      <c r="AL15" s="246">
        <v>0.99973810098864824</v>
      </c>
      <c r="AM15" s="247">
        <v>0.99971537907275354</v>
      </c>
      <c r="AN15" s="248">
        <v>1.9000000000000003E-2</v>
      </c>
      <c r="AO15" s="249">
        <v>0.12</v>
      </c>
      <c r="AP15" s="130"/>
      <c r="AQ15" s="248">
        <v>-0.63089163713154628</v>
      </c>
      <c r="AR15" s="250">
        <v>-3.5055308947837815E-3</v>
      </c>
      <c r="AS15" s="130"/>
      <c r="AT15" s="130"/>
      <c r="AU15" s="130"/>
      <c r="AV15" s="248">
        <v>0</v>
      </c>
      <c r="AW15" s="167"/>
      <c r="AX15" s="123"/>
      <c r="AY15" s="246">
        <v>1.25</v>
      </c>
      <c r="AZ15" s="133"/>
      <c r="BA15" s="133"/>
      <c r="BB15" s="133"/>
      <c r="BC15" s="220"/>
      <c r="BD15" s="251"/>
      <c r="BE15" s="130"/>
      <c r="BF15" s="220"/>
      <c r="BG15" s="130"/>
      <c r="BH15" s="190"/>
      <c r="BI15" s="190"/>
      <c r="BJ15" s="130"/>
      <c r="BK15" s="220"/>
      <c r="BL15" s="130"/>
      <c r="BM15" s="130"/>
      <c r="BN15" s="148"/>
      <c r="BO15" s="148"/>
      <c r="BP15" s="190"/>
      <c r="BQ15" s="130"/>
      <c r="BR15" s="19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</row>
    <row r="16" spans="1:85" ht="12.75" hidden="1" customHeight="1" x14ac:dyDescent="0.25">
      <c r="A16" s="224">
        <v>36404</v>
      </c>
      <c r="B16" s="225">
        <v>2.9119999999999999</v>
      </c>
      <c r="C16" s="286">
        <v>-0.56011258103858497</v>
      </c>
      <c r="D16" s="227">
        <v>-0.54245576858391953</v>
      </c>
      <c r="E16" s="287">
        <v>-0.48242260623805722</v>
      </c>
      <c r="F16" s="258">
        <v>0.05</v>
      </c>
      <c r="G16" s="256">
        <v>0.03</v>
      </c>
      <c r="H16" s="256">
        <v>0.09</v>
      </c>
      <c r="I16" s="257">
        <v>0.05</v>
      </c>
      <c r="J16" s="256">
        <v>2.2499999999999999E-2</v>
      </c>
      <c r="K16" s="256">
        <v>4.7500000000000001E-2</v>
      </c>
      <c r="L16" s="256">
        <v>0.218</v>
      </c>
      <c r="M16" s="258">
        <v>-0.35499999999999998</v>
      </c>
      <c r="N16" s="256">
        <v>5.0000000000000001E-3</v>
      </c>
      <c r="O16" s="257">
        <v>-0.255</v>
      </c>
      <c r="P16" s="180">
        <v>-0.41199999999999998</v>
      </c>
      <c r="Q16" s="261">
        <v>8.2500000000000004E-2</v>
      </c>
      <c r="R16" s="120">
        <v>0.37</v>
      </c>
      <c r="S16" s="234">
        <v>0.51150000000000007</v>
      </c>
      <c r="T16" s="234"/>
      <c r="U16" s="264">
        <v>0.55000000000000004</v>
      </c>
      <c r="V16" s="115">
        <v>2.351887418961415</v>
      </c>
      <c r="W16" s="115">
        <v>2.3695442314160804</v>
      </c>
      <c r="X16" s="237">
        <v>2.4295773937619427</v>
      </c>
      <c r="Y16" s="289"/>
      <c r="Z16" s="268">
        <v>2.5000000000000001E-2</v>
      </c>
      <c r="AA16" s="239">
        <v>0.02</v>
      </c>
      <c r="AB16" s="240">
        <v>3.33</v>
      </c>
      <c r="AC16" s="212">
        <v>3.355</v>
      </c>
      <c r="AD16" s="241">
        <v>3.44</v>
      </c>
      <c r="AE16" s="242">
        <v>2.5</v>
      </c>
      <c r="AF16" s="160">
        <v>2.5569999999999999</v>
      </c>
      <c r="AG16" s="243">
        <v>2.657</v>
      </c>
      <c r="AH16" s="290">
        <v>-0.28499999999999998</v>
      </c>
      <c r="AI16" s="291">
        <v>1.4667000000000001</v>
      </c>
      <c r="AJ16" s="288">
        <v>4.8498679033737002E-2</v>
      </c>
      <c r="AK16" s="288">
        <v>5.7887780980724016E-2</v>
      </c>
      <c r="AL16" s="246">
        <v>1</v>
      </c>
      <c r="AM16" s="247">
        <v>1</v>
      </c>
      <c r="AN16" s="248">
        <v>0.03</v>
      </c>
      <c r="AO16" s="249">
        <v>0.124</v>
      </c>
      <c r="AP16" s="130"/>
      <c r="AQ16" s="248">
        <v>-2.8978745500362675</v>
      </c>
      <c r="AR16" s="250">
        <v>-2.3377619689976825</v>
      </c>
      <c r="AS16" s="130"/>
      <c r="AT16" s="130"/>
      <c r="AU16" s="130"/>
      <c r="AV16" s="248">
        <v>0</v>
      </c>
      <c r="AW16" s="167"/>
      <c r="AX16" s="123"/>
      <c r="AY16" s="246">
        <v>0.26</v>
      </c>
      <c r="AZ16" s="133"/>
      <c r="BA16" s="133"/>
      <c r="BB16" s="133"/>
      <c r="BC16" s="220"/>
      <c r="BD16" s="251"/>
      <c r="BE16" s="130"/>
      <c r="BF16" s="220"/>
      <c r="BG16" s="130"/>
      <c r="BH16" s="190"/>
      <c r="BI16" s="190"/>
      <c r="BJ16" s="130"/>
      <c r="BK16" s="220"/>
      <c r="BL16" s="130"/>
      <c r="BM16" s="130"/>
      <c r="BN16" s="148"/>
      <c r="BO16" s="148"/>
      <c r="BP16" s="190"/>
      <c r="BQ16" s="130"/>
      <c r="BR16" s="19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</row>
    <row r="17" spans="1:85" ht="12.75" hidden="1" customHeight="1" x14ac:dyDescent="0.25">
      <c r="A17" s="224">
        <v>36434</v>
      </c>
      <c r="B17" s="225">
        <v>2.56</v>
      </c>
      <c r="C17" s="286">
        <v>-0.25182070364556886</v>
      </c>
      <c r="D17" s="227">
        <v>-0.23384422937489591</v>
      </c>
      <c r="E17" s="287">
        <v>-0.24822540879143418</v>
      </c>
      <c r="F17" s="258">
        <v>0.06</v>
      </c>
      <c r="G17" s="256">
        <v>0.04</v>
      </c>
      <c r="H17" s="256">
        <v>7.4999999999999997E-2</v>
      </c>
      <c r="I17" s="257">
        <v>0.05</v>
      </c>
      <c r="J17" s="256">
        <v>0.05</v>
      </c>
      <c r="K17" s="256">
        <v>7.0000000000000007E-2</v>
      </c>
      <c r="L17" s="256">
        <v>0.25</v>
      </c>
      <c r="M17" s="258">
        <v>-0.19</v>
      </c>
      <c r="N17" s="256">
        <v>0.14000000000000001</v>
      </c>
      <c r="O17" s="257">
        <v>-0.01</v>
      </c>
      <c r="P17" s="180">
        <v>-0.17</v>
      </c>
      <c r="Q17" s="261">
        <v>0.09</v>
      </c>
      <c r="R17" s="120">
        <v>0.34</v>
      </c>
      <c r="S17" s="234">
        <v>0.54869999999999997</v>
      </c>
      <c r="T17" s="234"/>
      <c r="U17" s="264">
        <v>0.59</v>
      </c>
      <c r="V17" s="115">
        <v>2.3081792963544312</v>
      </c>
      <c r="W17" s="115">
        <v>2.3261557706251041</v>
      </c>
      <c r="X17" s="237">
        <v>2.3117745912085659</v>
      </c>
      <c r="Y17" s="289">
        <v>4.7823571428571423</v>
      </c>
      <c r="Z17" s="268">
        <v>2.5000000000000001E-2</v>
      </c>
      <c r="AA17" s="239">
        <v>5.0000000000000001E-3</v>
      </c>
      <c r="AB17" s="240">
        <v>3.21</v>
      </c>
      <c r="AC17" s="212">
        <v>3.2349999999999999</v>
      </c>
      <c r="AD17" s="241">
        <v>3.2149999999999999</v>
      </c>
      <c r="AE17" s="242">
        <v>2.39</v>
      </c>
      <c r="AF17" s="160">
        <v>2.37</v>
      </c>
      <c r="AG17" s="243">
        <v>2.5499999999999998</v>
      </c>
      <c r="AH17" s="290">
        <v>-0.21</v>
      </c>
      <c r="AI17" s="291">
        <v>1.4715</v>
      </c>
      <c r="AJ17" s="288">
        <v>4.7652980511766002E-2</v>
      </c>
      <c r="AK17" s="288">
        <v>5.7887780980724016E-2</v>
      </c>
      <c r="AL17" s="246">
        <v>0.9998710715883643</v>
      </c>
      <c r="AM17" s="247">
        <v>0.9998437744102483</v>
      </c>
      <c r="AN17" s="248">
        <v>0.04</v>
      </c>
      <c r="AO17" s="249">
        <v>0.12</v>
      </c>
      <c r="AP17" s="130"/>
      <c r="AQ17" s="248">
        <v>-2.5564047051458654</v>
      </c>
      <c r="AR17" s="250">
        <v>-2.3045840015002965</v>
      </c>
      <c r="AS17" s="130"/>
      <c r="AT17" s="130"/>
      <c r="AU17" s="130"/>
      <c r="AV17" s="248">
        <v>0</v>
      </c>
      <c r="AW17" s="167"/>
      <c r="AX17" s="123"/>
      <c r="AY17" s="246">
        <v>0.26</v>
      </c>
      <c r="AZ17" s="133"/>
      <c r="BA17" s="133"/>
      <c r="BB17" s="133"/>
      <c r="BC17" s="220"/>
      <c r="BD17" s="251"/>
      <c r="BE17" s="130"/>
      <c r="BF17" s="220"/>
      <c r="BG17" s="130"/>
      <c r="BH17" s="190"/>
      <c r="BI17" s="190"/>
      <c r="BJ17" s="130"/>
      <c r="BK17" s="220"/>
      <c r="BL17" s="130"/>
      <c r="BM17" s="130"/>
      <c r="BN17" s="148"/>
      <c r="BO17" s="148"/>
      <c r="BP17" s="190"/>
      <c r="BQ17" s="130"/>
      <c r="BR17" s="19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</row>
    <row r="18" spans="1:85" ht="12.75" hidden="1" customHeight="1" x14ac:dyDescent="0.25">
      <c r="A18" s="224">
        <v>36465</v>
      </c>
      <c r="B18" s="225">
        <v>3.0920000000000001</v>
      </c>
      <c r="C18" s="286">
        <v>-0.39707068969664761</v>
      </c>
      <c r="D18" s="227">
        <v>-0.27522548151803861</v>
      </c>
      <c r="E18" s="287">
        <v>-0.38990332450967058</v>
      </c>
      <c r="F18" s="258">
        <v>3.8000000000000006E-2</v>
      </c>
      <c r="G18" s="256">
        <v>3.8000000000000006E-2</v>
      </c>
      <c r="H18" s="256">
        <v>6.8000000000000005E-2</v>
      </c>
      <c r="I18" s="257">
        <v>0.23</v>
      </c>
      <c r="J18" s="256">
        <v>0.12</v>
      </c>
      <c r="K18" s="256">
        <v>0.17</v>
      </c>
      <c r="L18" s="256">
        <v>0.47800000000000004</v>
      </c>
      <c r="M18" s="258">
        <v>-0.22</v>
      </c>
      <c r="N18" s="256">
        <v>-0.01</v>
      </c>
      <c r="O18" s="257">
        <v>-0.08</v>
      </c>
      <c r="P18" s="180">
        <v>-0.17199999999999999</v>
      </c>
      <c r="Q18" s="261">
        <v>0.18</v>
      </c>
      <c r="R18" s="120">
        <v>0.27</v>
      </c>
      <c r="S18" s="234">
        <v>0.6</v>
      </c>
      <c r="T18" s="234"/>
      <c r="U18" s="264">
        <v>0.6</v>
      </c>
      <c r="V18" s="115">
        <v>2.6949293103033525</v>
      </c>
      <c r="W18" s="115">
        <v>2.8167745184819615</v>
      </c>
      <c r="X18" s="237">
        <v>2.7020966754903295</v>
      </c>
      <c r="Y18" s="289"/>
      <c r="Z18" s="268">
        <v>0.17</v>
      </c>
      <c r="AA18" s="239">
        <v>0.01</v>
      </c>
      <c r="AB18" s="240">
        <v>3.76</v>
      </c>
      <c r="AC18" s="212">
        <v>3.93</v>
      </c>
      <c r="AD18" s="241">
        <v>3.77</v>
      </c>
      <c r="AE18" s="292">
        <v>2.92</v>
      </c>
      <c r="AF18" s="160">
        <v>2.8719999999999999</v>
      </c>
      <c r="AG18" s="243">
        <v>3.012</v>
      </c>
      <c r="AH18" s="290">
        <v>-0.23</v>
      </c>
      <c r="AI18" s="273">
        <v>1.4737499999999999</v>
      </c>
      <c r="AJ18" s="288">
        <v>4.7187618011464004E-2</v>
      </c>
      <c r="AK18" s="288">
        <v>5.4620350596712018E-2</v>
      </c>
      <c r="AL18" s="246">
        <v>0.99961699694502315</v>
      </c>
      <c r="AM18" s="247">
        <v>0.9995574875706067</v>
      </c>
      <c r="AN18" s="248">
        <v>3.8000000000000006E-2</v>
      </c>
      <c r="AO18" s="249">
        <v>0.124</v>
      </c>
      <c r="AP18" s="130"/>
      <c r="AQ18" s="248">
        <v>-3.0848326348130231</v>
      </c>
      <c r="AR18" s="250">
        <v>-2.6877619451163755</v>
      </c>
      <c r="AS18" s="130"/>
      <c r="AT18" s="130"/>
      <c r="AU18" s="130"/>
      <c r="AV18" s="248">
        <v>5.0000000000000001E-3</v>
      </c>
      <c r="AW18" s="167"/>
      <c r="AX18" s="123"/>
      <c r="AY18" s="246">
        <v>0.26</v>
      </c>
      <c r="AZ18" s="133"/>
      <c r="BA18" s="133"/>
      <c r="BB18" s="133"/>
      <c r="BC18" s="220"/>
      <c r="BD18" s="251"/>
      <c r="BE18" s="130"/>
      <c r="BF18" s="220"/>
      <c r="BG18" s="130"/>
      <c r="BH18" s="190"/>
      <c r="BI18" s="190"/>
      <c r="BJ18" s="130"/>
      <c r="BK18" s="220"/>
      <c r="BL18" s="130"/>
      <c r="BM18" s="130"/>
      <c r="BN18" s="148"/>
      <c r="BO18" s="148"/>
      <c r="BP18" s="190"/>
      <c r="BQ18" s="130"/>
      <c r="BR18" s="19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</row>
    <row r="19" spans="1:85" ht="12.75" hidden="1" customHeight="1" x14ac:dyDescent="0.25">
      <c r="A19" s="224">
        <v>36495</v>
      </c>
      <c r="B19" s="225">
        <v>2.12</v>
      </c>
      <c r="C19" s="253">
        <v>0.13450000000000001</v>
      </c>
      <c r="D19" s="254">
        <v>-7.3000000000000001E-3</v>
      </c>
      <c r="E19" s="227">
        <v>-0.1129</v>
      </c>
      <c r="F19" s="258">
        <v>0.14000000000000001</v>
      </c>
      <c r="G19" s="256">
        <v>0.16</v>
      </c>
      <c r="H19" s="256">
        <v>0.17</v>
      </c>
      <c r="I19" s="257">
        <v>0.2</v>
      </c>
      <c r="J19" s="256">
        <v>7.0000000000000007E-2</v>
      </c>
      <c r="K19" s="256">
        <v>0.125</v>
      </c>
      <c r="L19" s="256">
        <v>0.53</v>
      </c>
      <c r="M19" s="258">
        <v>-0.03</v>
      </c>
      <c r="N19" s="256">
        <v>0.23499999999999999</v>
      </c>
      <c r="O19" s="257">
        <v>0.19500000000000001</v>
      </c>
      <c r="P19" s="293">
        <v>0.16</v>
      </c>
      <c r="Q19" s="261">
        <v>0.15</v>
      </c>
      <c r="R19" s="294">
        <v>0.3</v>
      </c>
      <c r="S19" s="234">
        <v>0.84750000000000003</v>
      </c>
      <c r="T19" s="234">
        <v>0.85</v>
      </c>
      <c r="U19" s="295">
        <v>0.84750000000000003</v>
      </c>
      <c r="V19" s="115">
        <v>2.2545000000000002</v>
      </c>
      <c r="W19" s="115">
        <v>2.1127000000000002</v>
      </c>
      <c r="X19" s="237">
        <v>2.0071000000000003</v>
      </c>
      <c r="Y19" s="267"/>
      <c r="Z19" s="268">
        <v>-0.19819999999999999</v>
      </c>
      <c r="AA19" s="239">
        <v>-0.34570000000000001</v>
      </c>
      <c r="AB19" s="296">
        <v>3.1501999999999999</v>
      </c>
      <c r="AC19" s="212">
        <v>2.952</v>
      </c>
      <c r="AD19" s="241">
        <v>2.8045</v>
      </c>
      <c r="AE19" s="292">
        <v>2.2799999999999998</v>
      </c>
      <c r="AF19" s="271">
        <v>2.09</v>
      </c>
      <c r="AG19" s="272">
        <v>2.3149999999999999</v>
      </c>
      <c r="AH19" s="297">
        <v>-4.4999999999999998E-2</v>
      </c>
      <c r="AI19" s="291">
        <v>1.4539000000000002</v>
      </c>
      <c r="AJ19" s="298">
        <v>4.9413468787229013E-2</v>
      </c>
      <c r="AK19" s="298">
        <v>5.6583459451999996E-2</v>
      </c>
      <c r="AL19" s="246">
        <v>0.99986636644452664</v>
      </c>
      <c r="AM19" s="247">
        <v>0.99984724555970628</v>
      </c>
      <c r="AN19" s="248">
        <v>0.16</v>
      </c>
      <c r="AO19" s="249">
        <v>0.12</v>
      </c>
      <c r="AP19" s="130"/>
      <c r="AQ19" s="248">
        <v>-2.12</v>
      </c>
      <c r="AR19" s="250">
        <v>-2.2541820390146703</v>
      </c>
      <c r="AS19" s="130"/>
      <c r="AT19" s="130"/>
      <c r="AU19" s="130"/>
      <c r="AV19" s="248">
        <v>5.0000000000000001E-3</v>
      </c>
      <c r="AW19" s="299"/>
      <c r="AX19" s="246"/>
      <c r="AY19" s="167">
        <v>0.26</v>
      </c>
      <c r="AZ19" s="300"/>
      <c r="BA19" s="301"/>
      <c r="BB19" s="301"/>
      <c r="BC19" s="302"/>
      <c r="BD19" s="251"/>
      <c r="BE19" s="130"/>
      <c r="BF19" s="220"/>
      <c r="BG19" s="130"/>
      <c r="BH19" s="190"/>
      <c r="BI19" s="190"/>
      <c r="BJ19" s="130"/>
      <c r="BK19" s="220"/>
      <c r="BL19" s="130"/>
      <c r="BM19" s="130"/>
      <c r="BN19" s="148"/>
      <c r="BO19" s="148"/>
      <c r="BP19" s="190"/>
      <c r="BQ19" s="130"/>
      <c r="BR19" s="19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</row>
    <row r="20" spans="1:85" ht="12.75" hidden="1" customHeight="1" x14ac:dyDescent="0.25">
      <c r="A20" s="224">
        <v>36526</v>
      </c>
      <c r="B20" s="225">
        <v>2.3440000000000003</v>
      </c>
      <c r="C20" s="253">
        <v>-0.18596049787916114</v>
      </c>
      <c r="D20" s="254">
        <v>-0.12430222638999444</v>
      </c>
      <c r="E20" s="227">
        <v>-0.18596049787916114</v>
      </c>
      <c r="F20" s="258">
        <v>6.5000000000000002E-2</v>
      </c>
      <c r="G20" s="256">
        <v>0.13</v>
      </c>
      <c r="H20" s="256">
        <v>0.13</v>
      </c>
      <c r="I20" s="257">
        <v>0.21</v>
      </c>
      <c r="J20" s="256">
        <v>0.09</v>
      </c>
      <c r="K20" s="256">
        <v>0.06</v>
      </c>
      <c r="L20" s="256">
        <v>1.3559999999999999</v>
      </c>
      <c r="M20" s="258">
        <v>-0.16399999999999998</v>
      </c>
      <c r="N20" s="256">
        <v>3.1000000000000003E-2</v>
      </c>
      <c r="O20" s="257">
        <v>-2.4E-2</v>
      </c>
      <c r="P20" s="293">
        <v>-3.1E-2</v>
      </c>
      <c r="Q20" s="261">
        <v>0.13500000000000001</v>
      </c>
      <c r="R20" s="294">
        <v>0.43</v>
      </c>
      <c r="S20" s="234">
        <v>0.4</v>
      </c>
      <c r="T20" s="234">
        <v>0.9</v>
      </c>
      <c r="U20" s="295">
        <v>0.4</v>
      </c>
      <c r="V20" s="115">
        <v>2.1580395021208392</v>
      </c>
      <c r="W20" s="115">
        <v>2.2196977736100059</v>
      </c>
      <c r="X20" s="237">
        <v>2.1580395021208392</v>
      </c>
      <c r="Y20" s="267"/>
      <c r="Z20" s="268">
        <v>8.5000000000000006E-2</v>
      </c>
      <c r="AA20" s="239">
        <v>0</v>
      </c>
      <c r="AB20" s="296">
        <v>2.9750000000000001</v>
      </c>
      <c r="AC20" s="212">
        <v>3.06</v>
      </c>
      <c r="AD20" s="241">
        <v>2.9750000000000001</v>
      </c>
      <c r="AE20" s="292">
        <v>2.3130000000000002</v>
      </c>
      <c r="AF20" s="271">
        <v>2.1800000000000002</v>
      </c>
      <c r="AG20" s="272">
        <v>2.3199999999999998</v>
      </c>
      <c r="AH20" s="297">
        <v>-0.16399999999999998</v>
      </c>
      <c r="AI20" s="291">
        <v>1.4465000000000001</v>
      </c>
      <c r="AJ20" s="298">
        <v>5.0961877278977011E-2</v>
      </c>
      <c r="AK20" s="298">
        <v>5.6580830843126012E-2</v>
      </c>
      <c r="AL20" s="246">
        <v>0.9997244819212816</v>
      </c>
      <c r="AM20" s="247">
        <v>0.99969452844652973</v>
      </c>
      <c r="AN20" s="248">
        <v>0.13</v>
      </c>
      <c r="AO20" s="249">
        <v>0.12</v>
      </c>
      <c r="AP20" s="130"/>
      <c r="AQ20" s="248">
        <v>-2.3440000000000003</v>
      </c>
      <c r="AR20" s="250">
        <v>-2.1580395021208392</v>
      </c>
      <c r="AS20" s="130"/>
      <c r="AT20" s="130"/>
      <c r="AU20" s="130"/>
      <c r="AV20" s="248">
        <v>5.0000000000000001E-3</v>
      </c>
      <c r="AW20" s="299"/>
      <c r="AX20" s="246"/>
      <c r="AY20" s="167"/>
      <c r="AZ20" s="300"/>
      <c r="BA20" s="301"/>
      <c r="BB20" s="301"/>
      <c r="BC20" s="302"/>
      <c r="BD20" s="251"/>
      <c r="BE20" s="130"/>
      <c r="BF20" s="220"/>
      <c r="BG20" s="130"/>
      <c r="BH20" s="190"/>
      <c r="BI20" s="190"/>
      <c r="BJ20" s="130"/>
      <c r="BK20" s="220"/>
      <c r="BL20" s="130"/>
      <c r="BM20" s="130"/>
      <c r="BN20" s="148"/>
      <c r="BO20" s="148"/>
      <c r="BP20" s="190"/>
      <c r="BQ20" s="130"/>
      <c r="BR20" s="19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</row>
    <row r="21" spans="1:85" ht="12.75" hidden="1" customHeight="1" x14ac:dyDescent="0.25">
      <c r="A21" s="224">
        <v>36557</v>
      </c>
      <c r="B21" s="225">
        <v>2.61</v>
      </c>
      <c r="C21" s="253">
        <v>-0.47374701958230414</v>
      </c>
      <c r="D21" s="254">
        <v>-0.41177381025278015</v>
      </c>
      <c r="E21" s="227">
        <v>-0.47374701958230414</v>
      </c>
      <c r="F21" s="258">
        <v>0.02</v>
      </c>
      <c r="G21" s="256">
        <v>0.13</v>
      </c>
      <c r="H21" s="256">
        <v>0.13</v>
      </c>
      <c r="I21" s="257">
        <v>0.28000000000000003</v>
      </c>
      <c r="J21" s="256">
        <v>0.08</v>
      </c>
      <c r="K21" s="256">
        <v>0.06</v>
      </c>
      <c r="L21" s="256">
        <v>2.8</v>
      </c>
      <c r="M21" s="258">
        <v>-0.26</v>
      </c>
      <c r="N21" s="256">
        <v>-7.0000000000000007E-2</v>
      </c>
      <c r="O21" s="257">
        <v>-0.12</v>
      </c>
      <c r="P21" s="293">
        <v>-0.25</v>
      </c>
      <c r="Q21" s="261">
        <v>0.1</v>
      </c>
      <c r="R21" s="294">
        <v>0.5</v>
      </c>
      <c r="S21" s="234">
        <v>0.6</v>
      </c>
      <c r="T21" s="234">
        <v>0.78500000000000003</v>
      </c>
      <c r="U21" s="295">
        <v>0.6</v>
      </c>
      <c r="V21" s="115">
        <v>2.1362529804176957</v>
      </c>
      <c r="W21" s="115">
        <v>2.1982261897472197</v>
      </c>
      <c r="X21" s="237">
        <v>2.1362529804176957</v>
      </c>
      <c r="Y21" s="267" t="s">
        <v>184</v>
      </c>
      <c r="Z21" s="268">
        <v>8.5000000000000006E-2</v>
      </c>
      <c r="AA21" s="239">
        <v>0</v>
      </c>
      <c r="AB21" s="296">
        <v>2.93</v>
      </c>
      <c r="AC21" s="212">
        <v>3.0150000000000001</v>
      </c>
      <c r="AD21" s="241">
        <v>2.93</v>
      </c>
      <c r="AE21" s="292">
        <v>2.35</v>
      </c>
      <c r="AF21" s="271">
        <v>2.35</v>
      </c>
      <c r="AG21" s="272">
        <v>2.4900000000000002</v>
      </c>
      <c r="AH21" s="297">
        <v>-0.26</v>
      </c>
      <c r="AI21" s="291">
        <v>1.4515</v>
      </c>
      <c r="AJ21" s="298">
        <v>5.1585864383055E-2</v>
      </c>
      <c r="AK21" s="298">
        <v>5.9845805981007992E-2</v>
      </c>
      <c r="AL21" s="246">
        <v>0.99986056602077245</v>
      </c>
      <c r="AM21" s="247">
        <v>0.99983856773125168</v>
      </c>
      <c r="AN21" s="248">
        <v>0.13</v>
      </c>
      <c r="AO21" s="249">
        <v>0.13300000000000001</v>
      </c>
      <c r="AP21" s="130"/>
      <c r="AQ21" s="248">
        <v>-2.61</v>
      </c>
      <c r="AR21" s="250">
        <v>-2.1362529804176957</v>
      </c>
      <c r="AS21" s="130"/>
      <c r="AT21" s="130"/>
      <c r="AU21" s="130"/>
      <c r="AV21" s="248">
        <v>5.0000000000000001E-3</v>
      </c>
      <c r="AW21" s="299"/>
      <c r="AX21" s="246"/>
      <c r="AY21" s="167"/>
      <c r="AZ21" s="300"/>
      <c r="BA21" s="301"/>
      <c r="BB21" s="301"/>
      <c r="BC21" s="302"/>
      <c r="BD21" s="251"/>
      <c r="BE21" s="130"/>
      <c r="BF21" s="220"/>
      <c r="BG21" s="130"/>
      <c r="BH21" s="190"/>
      <c r="BI21" s="190"/>
      <c r="BJ21" s="130"/>
      <c r="BK21" s="220"/>
      <c r="BL21" s="130"/>
      <c r="BM21" s="130"/>
      <c r="BN21" s="148"/>
      <c r="BO21" s="148"/>
      <c r="BP21" s="190"/>
      <c r="BQ21" s="130"/>
      <c r="BR21" s="19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</row>
    <row r="22" spans="1:85" ht="12.75" hidden="1" customHeight="1" x14ac:dyDescent="0.25">
      <c r="A22" s="224">
        <v>36586</v>
      </c>
      <c r="B22" s="225">
        <v>2.6030000000000002</v>
      </c>
      <c r="C22" s="253">
        <v>-0.32515722601856112</v>
      </c>
      <c r="D22" s="254">
        <v>-0.2633975335820633</v>
      </c>
      <c r="E22" s="227">
        <v>-0.38328399537056024</v>
      </c>
      <c r="F22" s="258">
        <v>0.17699999999999999</v>
      </c>
      <c r="G22" s="256">
        <v>0.19700000000000001</v>
      </c>
      <c r="H22" s="256">
        <v>0.19700000000000001</v>
      </c>
      <c r="I22" s="257">
        <v>0.217</v>
      </c>
      <c r="J22" s="256">
        <v>5.7000000000000002E-2</v>
      </c>
      <c r="K22" s="256">
        <v>8.7000000000000008E-2</v>
      </c>
      <c r="L22" s="256">
        <v>0.48</v>
      </c>
      <c r="M22" s="258">
        <v>-0.23499999999999999</v>
      </c>
      <c r="N22" s="256">
        <v>-1.8000000000000002E-2</v>
      </c>
      <c r="O22" s="257">
        <v>-0.14000000000000001</v>
      </c>
      <c r="P22" s="293">
        <v>-0.29300000000000015</v>
      </c>
      <c r="Q22" s="261">
        <v>0.13</v>
      </c>
      <c r="R22" s="294">
        <v>0.4</v>
      </c>
      <c r="S22" s="234">
        <v>0.4</v>
      </c>
      <c r="T22" s="234">
        <v>0.52</v>
      </c>
      <c r="U22" s="295">
        <v>0.4</v>
      </c>
      <c r="V22" s="115">
        <v>2.2778427739814391</v>
      </c>
      <c r="W22" s="115">
        <v>2.3396024664179369</v>
      </c>
      <c r="X22" s="237">
        <v>2.21971600462944</v>
      </c>
      <c r="Y22" s="267">
        <v>6.5000000000000002E-2</v>
      </c>
      <c r="Z22" s="268">
        <v>8.5000000000000006E-2</v>
      </c>
      <c r="AA22" s="239">
        <v>-0.08</v>
      </c>
      <c r="AB22" s="296">
        <v>3.1349999999999998</v>
      </c>
      <c r="AC22" s="212">
        <v>3.22</v>
      </c>
      <c r="AD22" s="241">
        <v>3.0550000000000002</v>
      </c>
      <c r="AE22" s="292">
        <v>2.31</v>
      </c>
      <c r="AF22" s="271">
        <v>2.3680000000000003</v>
      </c>
      <c r="AG22" s="272">
        <v>2.4630000000000001</v>
      </c>
      <c r="AH22" s="297">
        <v>-0.215</v>
      </c>
      <c r="AI22" s="291">
        <v>1.4488000000000001</v>
      </c>
      <c r="AJ22" s="298">
        <v>5.1160082072492015E-2</v>
      </c>
      <c r="AK22" s="298">
        <v>5.9192925200601015E-2</v>
      </c>
      <c r="AL22" s="246">
        <v>0.99986170239779781</v>
      </c>
      <c r="AM22" s="247">
        <v>0.99984030328489193</v>
      </c>
      <c r="AN22" s="248">
        <v>0.19700000000000001</v>
      </c>
      <c r="AO22" s="249">
        <v>0.12</v>
      </c>
      <c r="AP22" s="130"/>
      <c r="AQ22" s="248">
        <v>-2.6611267693519984</v>
      </c>
      <c r="AR22" s="250">
        <v>-2.3359695433334373</v>
      </c>
      <c r="AS22" s="130"/>
      <c r="AT22" s="130"/>
      <c r="AU22" s="130"/>
      <c r="AV22" s="248">
        <v>5.0000000000000001E-3</v>
      </c>
      <c r="AW22" s="299"/>
      <c r="AX22" s="246"/>
      <c r="AY22" s="167"/>
      <c r="AZ22" s="300"/>
      <c r="BA22" s="301"/>
      <c r="BB22" s="301"/>
      <c r="BC22" s="302"/>
      <c r="BD22" s="251"/>
      <c r="BE22" s="130"/>
      <c r="BF22" s="220"/>
      <c r="BG22" s="130"/>
      <c r="BH22" s="190"/>
      <c r="BI22" s="190"/>
      <c r="BJ22" s="130"/>
      <c r="BK22" s="220"/>
      <c r="BL22" s="130"/>
      <c r="BM22" s="130"/>
      <c r="BN22" s="148"/>
      <c r="BO22" s="148"/>
      <c r="BP22" s="190"/>
      <c r="BQ22" s="130"/>
      <c r="BR22" s="19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</row>
    <row r="23" spans="1:85" ht="12.75" hidden="1" customHeight="1" x14ac:dyDescent="0.25">
      <c r="A23" s="224">
        <v>36617</v>
      </c>
      <c r="B23" s="225">
        <v>2.9</v>
      </c>
      <c r="C23" s="253">
        <v>-0.28305408876411109</v>
      </c>
      <c r="D23" s="254">
        <v>-0.1957012349815499</v>
      </c>
      <c r="E23" s="227">
        <v>-0.33837756282639964</v>
      </c>
      <c r="F23" s="258">
        <v>0.16</v>
      </c>
      <c r="G23" s="256">
        <v>0.17</v>
      </c>
      <c r="H23" s="256">
        <v>0.17</v>
      </c>
      <c r="I23" s="257">
        <v>0.18</v>
      </c>
      <c r="J23" s="256">
        <v>0.04</v>
      </c>
      <c r="K23" s="256">
        <v>0.1</v>
      </c>
      <c r="L23" s="256">
        <v>0.22</v>
      </c>
      <c r="M23" s="258">
        <v>-0.19</v>
      </c>
      <c r="N23" s="256">
        <v>0.12</v>
      </c>
      <c r="O23" s="257">
        <v>5.0000000000000001E-3</v>
      </c>
      <c r="P23" s="293">
        <v>-0.17</v>
      </c>
      <c r="Q23" s="261">
        <v>0.11</v>
      </c>
      <c r="R23" s="294">
        <v>0.44639999999999996</v>
      </c>
      <c r="S23" s="234">
        <v>0.45</v>
      </c>
      <c r="T23" s="234">
        <v>0.4</v>
      </c>
      <c r="U23" s="295">
        <v>0.45</v>
      </c>
      <c r="V23" s="115">
        <v>2.6169459112358888</v>
      </c>
      <c r="W23" s="115">
        <v>2.70429876501845</v>
      </c>
      <c r="X23" s="237">
        <v>2.5616224371736003</v>
      </c>
      <c r="Y23" s="267"/>
      <c r="Z23" s="268">
        <v>0.12</v>
      </c>
      <c r="AA23" s="239">
        <v>-7.5999999999999998E-2</v>
      </c>
      <c r="AB23" s="296">
        <v>3.5950000000000002</v>
      </c>
      <c r="AC23" s="212">
        <v>3.7149999999999999</v>
      </c>
      <c r="AD23" s="241">
        <v>3.5190000000000001</v>
      </c>
      <c r="AE23" s="292">
        <v>2.71</v>
      </c>
      <c r="AF23" s="271">
        <v>2.71</v>
      </c>
      <c r="AG23" s="272">
        <v>2.9049999999999998</v>
      </c>
      <c r="AH23" s="297">
        <v>-0.14000000000000001</v>
      </c>
      <c r="AI23" s="273">
        <v>1.4795000000000003</v>
      </c>
      <c r="AJ23" s="298">
        <v>5.4147093725843004E-2</v>
      </c>
      <c r="AK23" s="298">
        <v>6.3102397517172004E-2</v>
      </c>
      <c r="AL23" s="246">
        <v>1</v>
      </c>
      <c r="AM23" s="247">
        <v>1</v>
      </c>
      <c r="AN23" s="248">
        <v>0.17</v>
      </c>
      <c r="AO23" s="249">
        <v>0.124</v>
      </c>
      <c r="AP23" s="130"/>
      <c r="AQ23" s="248">
        <v>-2.9553234740622885</v>
      </c>
      <c r="AR23" s="250">
        <v>-2.6722693852981774</v>
      </c>
      <c r="AS23" s="130"/>
      <c r="AT23" s="130">
        <v>0.33639999999999998</v>
      </c>
      <c r="AU23" s="130"/>
      <c r="AV23" s="248">
        <v>0</v>
      </c>
      <c r="AW23" s="299"/>
      <c r="AX23" s="246"/>
      <c r="AY23" s="167"/>
      <c r="AZ23" s="300"/>
      <c r="BA23" s="301"/>
      <c r="BB23" s="301"/>
      <c r="BC23" s="302"/>
      <c r="BD23" s="251"/>
      <c r="BE23" s="130"/>
      <c r="BF23" s="220"/>
      <c r="BG23" s="130"/>
      <c r="BH23" s="190"/>
      <c r="BI23" s="190"/>
      <c r="BJ23" s="130"/>
      <c r="BK23" s="220"/>
      <c r="BL23" s="130"/>
      <c r="BM23" s="130"/>
      <c r="BN23" s="148"/>
      <c r="BO23" s="148"/>
      <c r="BP23" s="190"/>
      <c r="BQ23" s="130"/>
      <c r="BR23" s="19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</row>
    <row r="24" spans="1:85" s="285" customFormat="1" ht="12.75" hidden="1" customHeight="1" x14ac:dyDescent="0.25">
      <c r="A24" s="252">
        <v>36647</v>
      </c>
      <c r="B24" s="225">
        <v>3.0890000000000004</v>
      </c>
      <c r="C24" s="253">
        <v>-0.36374993270524936</v>
      </c>
      <c r="D24" s="254">
        <v>-0.34955592193808904</v>
      </c>
      <c r="E24" s="254">
        <v>-0.4843990242261107</v>
      </c>
      <c r="F24" s="258">
        <v>0.16</v>
      </c>
      <c r="G24" s="256">
        <v>0.17</v>
      </c>
      <c r="H24" s="256">
        <v>0.17</v>
      </c>
      <c r="I24" s="257">
        <v>0.18100000000000002</v>
      </c>
      <c r="J24" s="256">
        <v>3.1000000000000003E-2</v>
      </c>
      <c r="K24" s="256">
        <v>0.14099999999999999</v>
      </c>
      <c r="L24" s="256">
        <v>0.32100000000000001</v>
      </c>
      <c r="M24" s="258">
        <v>-0.36899999999999999</v>
      </c>
      <c r="N24" s="256">
        <v>-5.9000000000000004E-2</v>
      </c>
      <c r="O24" s="257">
        <v>-0.14899999999999999</v>
      </c>
      <c r="P24" s="293">
        <v>-0.34899999999999998</v>
      </c>
      <c r="Q24" s="261">
        <v>0.18</v>
      </c>
      <c r="R24" s="303">
        <v>0.23</v>
      </c>
      <c r="S24" s="234">
        <v>0.2</v>
      </c>
      <c r="T24" s="234">
        <v>0.33500000000000002</v>
      </c>
      <c r="U24" s="295">
        <v>0.2</v>
      </c>
      <c r="V24" s="265">
        <v>2.7252500672947511</v>
      </c>
      <c r="W24" s="265">
        <v>2.7394440780619114</v>
      </c>
      <c r="X24" s="266">
        <v>2.6046009757738897</v>
      </c>
      <c r="Y24" s="293"/>
      <c r="Z24" s="268">
        <v>0.02</v>
      </c>
      <c r="AA24" s="239">
        <v>-0.17</v>
      </c>
      <c r="AB24" s="296">
        <v>3.84</v>
      </c>
      <c r="AC24" s="269">
        <v>3.86</v>
      </c>
      <c r="AD24" s="270">
        <v>3.67</v>
      </c>
      <c r="AE24" s="304">
        <v>2.74</v>
      </c>
      <c r="AF24" s="271">
        <v>2.72</v>
      </c>
      <c r="AG24" s="272">
        <v>2.94</v>
      </c>
      <c r="AH24" s="290">
        <v>-0.30900000000000005</v>
      </c>
      <c r="AI24" s="273">
        <v>1.4965000000000002</v>
      </c>
      <c r="AJ24" s="298">
        <v>5.4646687663194027E-2</v>
      </c>
      <c r="AK24" s="298">
        <v>6.1795229083421006E-2</v>
      </c>
      <c r="AL24" s="275">
        <v>1</v>
      </c>
      <c r="AM24" s="276">
        <v>1</v>
      </c>
      <c r="AN24" s="277" t="e">
        <v>#N/A</v>
      </c>
      <c r="AO24" s="249">
        <v>0.12</v>
      </c>
      <c r="AP24" s="278"/>
      <c r="AQ24" s="277">
        <v>-3.2088025726695628</v>
      </c>
      <c r="AR24" s="279">
        <v>-2.8450526399643135</v>
      </c>
      <c r="AS24" s="278"/>
      <c r="AT24" s="305">
        <v>0.05</v>
      </c>
      <c r="AU24" s="278"/>
      <c r="AV24" s="277">
        <v>0</v>
      </c>
      <c r="AW24" s="306"/>
      <c r="AX24" s="275"/>
      <c r="AY24" s="275"/>
      <c r="AZ24" s="280"/>
      <c r="BA24" s="307"/>
      <c r="BB24" s="307"/>
      <c r="BC24" s="308"/>
      <c r="BD24" s="282"/>
      <c r="BE24" s="278"/>
      <c r="BF24" s="281"/>
      <c r="BG24" s="278"/>
      <c r="BH24" s="283"/>
      <c r="BI24" s="283"/>
      <c r="BJ24" s="278"/>
      <c r="BK24" s="281"/>
      <c r="BL24" s="278"/>
      <c r="BM24" s="278"/>
      <c r="BN24" s="284"/>
      <c r="BO24" s="284"/>
      <c r="BP24" s="283"/>
      <c r="BQ24" s="278"/>
      <c r="BR24" s="283"/>
      <c r="BS24" s="278"/>
      <c r="BT24" s="278"/>
      <c r="BU24" s="278"/>
      <c r="BV24" s="278"/>
      <c r="BW24" s="278"/>
      <c r="BX24" s="278"/>
      <c r="BY24" s="278"/>
      <c r="BZ24" s="278"/>
      <c r="CA24" s="278"/>
      <c r="CB24" s="278"/>
      <c r="CC24" s="278"/>
      <c r="CD24" s="278"/>
      <c r="CE24" s="278"/>
      <c r="CF24" s="278"/>
      <c r="CG24" s="278"/>
    </row>
    <row r="25" spans="1:85" s="285" customFormat="1" ht="12.75" hidden="1" customHeight="1" x14ac:dyDescent="0.25">
      <c r="A25" s="252">
        <v>36678</v>
      </c>
      <c r="B25" s="225">
        <v>4.4060000000000006</v>
      </c>
      <c r="C25" s="309">
        <v>-1.1981070038654518</v>
      </c>
      <c r="D25" s="254">
        <v>-0.9160944327767</v>
      </c>
      <c r="E25" s="254">
        <v>-1.2545095180832022</v>
      </c>
      <c r="F25" s="258">
        <v>9.5000000000000001E-2</v>
      </c>
      <c r="G25" s="256">
        <v>9.5000000000000001E-2</v>
      </c>
      <c r="H25" s="256">
        <v>0.11</v>
      </c>
      <c r="I25" s="257">
        <v>9.5000000000000001E-2</v>
      </c>
      <c r="J25" s="256">
        <v>0.06</v>
      </c>
      <c r="K25" s="256">
        <v>0.13500000000000001</v>
      </c>
      <c r="L25" s="256">
        <v>0.35</v>
      </c>
      <c r="M25" s="258">
        <v>-0.75600000000000012</v>
      </c>
      <c r="N25" s="256">
        <v>-6.6000000000000003E-2</v>
      </c>
      <c r="O25" s="257">
        <v>-0.46600000000000003</v>
      </c>
      <c r="P25" s="293">
        <v>-0.76599999999999957</v>
      </c>
      <c r="Q25" s="261">
        <v>0.15</v>
      </c>
      <c r="R25" s="303">
        <v>0.52500000000000002</v>
      </c>
      <c r="S25" s="234">
        <v>0.45</v>
      </c>
      <c r="T25" s="234">
        <v>0.51500000000000001</v>
      </c>
      <c r="U25" s="295">
        <v>0.45</v>
      </c>
      <c r="V25" s="265">
        <v>3.2078929961345488</v>
      </c>
      <c r="W25" s="265">
        <v>3.4899055672233006</v>
      </c>
      <c r="X25" s="266">
        <v>3.1514904819167984</v>
      </c>
      <c r="Y25" s="267"/>
      <c r="Z25" s="268">
        <v>0.4</v>
      </c>
      <c r="AA25" s="239">
        <v>-0.08</v>
      </c>
      <c r="AB25" s="296">
        <v>4.55</v>
      </c>
      <c r="AC25" s="269">
        <v>4.95</v>
      </c>
      <c r="AD25" s="270">
        <v>4.47</v>
      </c>
      <c r="AE25" s="304">
        <v>3.64</v>
      </c>
      <c r="AF25" s="271">
        <v>3.65</v>
      </c>
      <c r="AG25" s="272">
        <v>3.94</v>
      </c>
      <c r="AH25" s="290">
        <v>-0.51600000000000001</v>
      </c>
      <c r="AI25" s="273">
        <v>1.4795000000000003</v>
      </c>
      <c r="AJ25" s="274">
        <v>5.8638838318261027E-2</v>
      </c>
      <c r="AK25" s="274">
        <v>6.7041095957371996E-2</v>
      </c>
      <c r="AL25" s="275">
        <v>1</v>
      </c>
      <c r="AM25" s="276">
        <v>1</v>
      </c>
      <c r="AN25" s="277">
        <v>9.5000000000000001E-2</v>
      </c>
      <c r="AO25" s="249">
        <v>0.124</v>
      </c>
      <c r="AP25" s="278"/>
      <c r="AQ25" s="277">
        <v>-4.4623789386835897</v>
      </c>
      <c r="AR25" s="279">
        <v>-3.2642719348181379</v>
      </c>
      <c r="AS25" s="278"/>
      <c r="AT25" s="305">
        <v>0.375</v>
      </c>
      <c r="AU25" s="278"/>
      <c r="AV25" s="277">
        <v>0</v>
      </c>
      <c r="AW25" s="306"/>
      <c r="AX25" s="275"/>
      <c r="AY25" s="275"/>
      <c r="AZ25" s="280"/>
      <c r="BA25" s="307"/>
      <c r="BB25" s="307"/>
      <c r="BC25" s="308"/>
      <c r="BD25" s="282"/>
      <c r="BE25" s="278"/>
      <c r="BF25" s="281"/>
      <c r="BG25" s="278"/>
      <c r="BH25" s="283"/>
      <c r="BI25" s="283"/>
      <c r="BJ25" s="278"/>
      <c r="BK25" s="281"/>
      <c r="BL25" s="278"/>
      <c r="BM25" s="278"/>
      <c r="BN25" s="284"/>
      <c r="BO25" s="284"/>
      <c r="BP25" s="283"/>
      <c r="BQ25" s="278"/>
      <c r="BR25" s="283"/>
      <c r="BS25" s="278"/>
      <c r="BT25" s="278"/>
      <c r="BU25" s="278"/>
      <c r="BV25" s="278"/>
      <c r="BW25" s="278"/>
      <c r="BX25" s="278"/>
      <c r="BY25" s="278"/>
      <c r="BZ25" s="278"/>
      <c r="CA25" s="278"/>
      <c r="CB25" s="278"/>
      <c r="CC25" s="278"/>
      <c r="CD25" s="278"/>
      <c r="CE25" s="278"/>
      <c r="CF25" s="278"/>
      <c r="CG25" s="278"/>
    </row>
    <row r="26" spans="1:85" s="285" customFormat="1" ht="12.75" hidden="1" customHeight="1" x14ac:dyDescent="0.25">
      <c r="A26" s="252">
        <v>36708</v>
      </c>
      <c r="B26" s="225">
        <v>4.3689999999999998</v>
      </c>
      <c r="C26" s="253">
        <v>-0.6421</v>
      </c>
      <c r="D26" s="227">
        <v>-0.5918966803929484</v>
      </c>
      <c r="E26" s="254">
        <v>-0.45850000000000002</v>
      </c>
      <c r="F26" s="258">
        <v>0.06</v>
      </c>
      <c r="G26" s="256">
        <v>0.05</v>
      </c>
      <c r="H26" s="256">
        <v>9.5000000000000001E-2</v>
      </c>
      <c r="I26" s="257">
        <v>8.1000000000000003E-2</v>
      </c>
      <c r="J26" s="256">
        <v>6.0999999999999908E-2</v>
      </c>
      <c r="K26" s="256">
        <v>8.0999999999999905E-2</v>
      </c>
      <c r="L26" s="256">
        <v>0.56100000000000005</v>
      </c>
      <c r="M26" s="258">
        <v>-0.44900000000000001</v>
      </c>
      <c r="N26" s="256">
        <v>0.54100000000000004</v>
      </c>
      <c r="O26" s="257">
        <v>0.10099999999999999</v>
      </c>
      <c r="P26" s="293">
        <v>-0.29899999999999999</v>
      </c>
      <c r="Q26" s="261">
        <v>0.2</v>
      </c>
      <c r="R26" s="310">
        <v>0.6</v>
      </c>
      <c r="S26" s="234">
        <v>0.6</v>
      </c>
      <c r="T26" s="234">
        <v>0.54500000000000004</v>
      </c>
      <c r="U26" s="295">
        <v>0.6</v>
      </c>
      <c r="V26" s="265">
        <v>3.7268999999999997</v>
      </c>
      <c r="W26" s="265">
        <v>3.7220011424732982</v>
      </c>
      <c r="X26" s="266">
        <v>3.9104999999999999</v>
      </c>
      <c r="Y26" s="293"/>
      <c r="Z26" s="268">
        <v>7.8800000000000203E-2</v>
      </c>
      <c r="AA26" s="239">
        <v>0.25819999999999999</v>
      </c>
      <c r="AB26" s="311">
        <v>5.2417999999999996</v>
      </c>
      <c r="AC26" s="212">
        <v>5.3205999999999998</v>
      </c>
      <c r="AD26" s="270">
        <v>5.5</v>
      </c>
      <c r="AE26" s="304">
        <v>4.07</v>
      </c>
      <c r="AF26" s="271">
        <v>3.92</v>
      </c>
      <c r="AG26" s="272">
        <v>4.47</v>
      </c>
      <c r="AH26" s="290">
        <v>-0.24900000000000003</v>
      </c>
      <c r="AI26" s="273">
        <v>1.4862</v>
      </c>
      <c r="AJ26" s="274">
        <v>5.9132950169177016E-2</v>
      </c>
      <c r="AK26" s="274">
        <v>6.7028795515919018E-2</v>
      </c>
      <c r="AL26" s="275">
        <v>1</v>
      </c>
      <c r="AM26" s="276">
        <v>1</v>
      </c>
      <c r="AN26" s="277">
        <v>0.05</v>
      </c>
      <c r="AO26" s="249">
        <v>0.12</v>
      </c>
      <c r="AP26" s="278"/>
      <c r="AQ26" s="277">
        <v>-4.1860876650769123</v>
      </c>
      <c r="AR26" s="279">
        <v>-3.5439876650769122</v>
      </c>
      <c r="AS26" s="278"/>
      <c r="AT26" s="305">
        <v>0.13350000000000001</v>
      </c>
      <c r="AU26" s="278"/>
      <c r="AV26" s="277">
        <v>1.4999999999999999E-2</v>
      </c>
      <c r="AW26" s="306"/>
      <c r="AX26" s="275"/>
      <c r="AY26" s="275"/>
      <c r="AZ26" s="280"/>
      <c r="BA26" s="307"/>
      <c r="BB26" s="307"/>
      <c r="BC26" s="308"/>
      <c r="BD26" s="282"/>
      <c r="BE26" s="278"/>
      <c r="BF26" s="281"/>
      <c r="BG26" s="278"/>
      <c r="BH26" s="283"/>
      <c r="BI26" s="283"/>
      <c r="BJ26" s="278"/>
      <c r="BK26" s="281"/>
      <c r="BL26" s="278"/>
      <c r="BM26" s="278"/>
      <c r="BN26" s="284"/>
      <c r="BO26" s="284"/>
      <c r="BP26" s="283"/>
      <c r="BQ26" s="278"/>
      <c r="BR26" s="283"/>
      <c r="BS26" s="278"/>
      <c r="BT26" s="278"/>
      <c r="BU26" s="278"/>
      <c r="BV26" s="278"/>
      <c r="BW26" s="278"/>
      <c r="BX26" s="278"/>
      <c r="BY26" s="278"/>
      <c r="BZ26" s="278"/>
      <c r="CA26" s="278"/>
      <c r="CB26" s="278"/>
      <c r="CC26" s="278"/>
      <c r="CD26" s="278"/>
      <c r="CE26" s="278"/>
      <c r="CF26" s="278"/>
      <c r="CG26" s="278"/>
    </row>
    <row r="27" spans="1:85" ht="12.75" hidden="1" customHeight="1" x14ac:dyDescent="0.25">
      <c r="A27" s="312">
        <v>36739</v>
      </c>
      <c r="B27" s="313">
        <v>3.82</v>
      </c>
      <c r="C27" s="314">
        <v>-0.54728320045320089</v>
      </c>
      <c r="D27" s="315">
        <v>-0.53308486292805268</v>
      </c>
      <c r="E27" s="315">
        <v>-0.60407655055379639</v>
      </c>
      <c r="F27" s="231">
        <v>9.5000000000000001E-2</v>
      </c>
      <c r="G27" s="229">
        <v>0.09</v>
      </c>
      <c r="H27" s="229">
        <v>0</v>
      </c>
      <c r="I27" s="230">
        <v>0.1</v>
      </c>
      <c r="J27" s="229">
        <v>7.4999999999999997E-2</v>
      </c>
      <c r="K27" s="229">
        <v>0.115</v>
      </c>
      <c r="L27" s="229">
        <v>0.4</v>
      </c>
      <c r="M27" s="231">
        <v>-0.73</v>
      </c>
      <c r="N27" s="229">
        <v>0.72</v>
      </c>
      <c r="O27" s="230">
        <v>0.14000000000000001</v>
      </c>
      <c r="P27" s="316">
        <v>-0.78</v>
      </c>
      <c r="Q27" s="233">
        <v>0.17</v>
      </c>
      <c r="R27" s="317">
        <v>0.65</v>
      </c>
      <c r="S27" s="318">
        <v>0.65</v>
      </c>
      <c r="T27" s="318">
        <v>0.52500000000000002</v>
      </c>
      <c r="U27" s="319">
        <v>0.65</v>
      </c>
      <c r="V27" s="320">
        <v>3.2727167995467989</v>
      </c>
      <c r="W27" s="320">
        <v>3.2869151370719472</v>
      </c>
      <c r="X27" s="321">
        <v>3.2159234494462035</v>
      </c>
      <c r="Y27" s="322" t="s">
        <v>185</v>
      </c>
      <c r="Z27" s="238">
        <v>0.02</v>
      </c>
      <c r="AA27" s="323">
        <v>-0.08</v>
      </c>
      <c r="AB27" s="324">
        <v>4.6100000000000003</v>
      </c>
      <c r="AC27" s="325">
        <v>4.63</v>
      </c>
      <c r="AD27" s="326">
        <v>4.53</v>
      </c>
      <c r="AE27" s="327">
        <v>3.04</v>
      </c>
      <c r="AF27" s="328">
        <v>3.09</v>
      </c>
      <c r="AG27" s="329">
        <v>3.96</v>
      </c>
      <c r="AH27" s="330">
        <v>-0.32</v>
      </c>
      <c r="AI27" s="273">
        <v>1.4712000000000001</v>
      </c>
      <c r="AJ27" s="274">
        <v>5.9020182001896002E-2</v>
      </c>
      <c r="AK27" s="274">
        <v>6.7041095957371996E-2</v>
      </c>
      <c r="AL27" s="246">
        <v>1.0049489589041096</v>
      </c>
      <c r="AM27" s="247">
        <v>1.0056124078575372</v>
      </c>
      <c r="AN27" s="248">
        <v>0.09</v>
      </c>
      <c r="AO27" s="249">
        <v>0.12</v>
      </c>
      <c r="AP27" s="130"/>
      <c r="AQ27" s="248">
        <v>-3.8773471995649809</v>
      </c>
      <c r="AR27" s="250">
        <v>-3.33006399911178</v>
      </c>
      <c r="AS27" s="130"/>
      <c r="AT27" s="331">
        <v>7.2099999999999997E-2</v>
      </c>
      <c r="AU27" s="130"/>
      <c r="AV27" s="248">
        <v>0.01</v>
      </c>
      <c r="AW27" s="299"/>
      <c r="AX27" s="246"/>
      <c r="AY27" s="246"/>
      <c r="AZ27" s="133"/>
      <c r="BA27" s="301"/>
      <c r="BB27" s="301"/>
      <c r="BC27" s="302"/>
      <c r="BD27" s="251"/>
      <c r="BE27" s="130"/>
      <c r="BF27" s="220"/>
      <c r="BG27" s="130"/>
      <c r="BH27" s="190"/>
      <c r="BI27" s="190"/>
      <c r="BJ27" s="130"/>
      <c r="BK27" s="220"/>
      <c r="BL27" s="130"/>
      <c r="BM27" s="130"/>
      <c r="BN27" s="148"/>
      <c r="BO27" s="148"/>
      <c r="BP27" s="190"/>
      <c r="BQ27" s="130"/>
      <c r="BR27" s="19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</row>
    <row r="28" spans="1:85" ht="12.75" hidden="1" customHeight="1" x14ac:dyDescent="0.25">
      <c r="A28" s="312">
        <v>36770</v>
      </c>
      <c r="B28" s="313">
        <v>4.6180000000000003</v>
      </c>
      <c r="C28" s="314">
        <v>-0.98460000000000003</v>
      </c>
      <c r="D28" s="315">
        <v>-0.97485249660997741</v>
      </c>
      <c r="E28" s="315">
        <v>-1.0465679986452137</v>
      </c>
      <c r="F28" s="231">
        <v>0.21199999999999999</v>
      </c>
      <c r="G28" s="229">
        <v>0.20699999999999999</v>
      </c>
      <c r="H28" s="229">
        <v>0.23949999999999999</v>
      </c>
      <c r="I28" s="230">
        <v>0.17</v>
      </c>
      <c r="J28" s="229">
        <v>5.1999990000000003E-2</v>
      </c>
      <c r="K28" s="229">
        <v>0.11200000000000002</v>
      </c>
      <c r="L28" s="229">
        <v>0.32</v>
      </c>
      <c r="M28" s="332">
        <v>-1.208</v>
      </c>
      <c r="N28" s="229">
        <v>2.605</v>
      </c>
      <c r="O28" s="230">
        <v>1.335</v>
      </c>
      <c r="P28" s="316">
        <v>-1.1679999999999999</v>
      </c>
      <c r="Q28" s="233">
        <v>8.5000000000000006E-2</v>
      </c>
      <c r="R28" s="294">
        <v>0.4</v>
      </c>
      <c r="S28" s="318">
        <v>0.4</v>
      </c>
      <c r="T28" s="318">
        <v>0.54</v>
      </c>
      <c r="U28" s="319">
        <v>0.4</v>
      </c>
      <c r="V28" s="320">
        <v>3.6334</v>
      </c>
      <c r="W28" s="320">
        <v>3.6757</v>
      </c>
      <c r="X28" s="321">
        <v>3.3580999999999999</v>
      </c>
      <c r="Y28" s="333">
        <v>5.4134947812994136</v>
      </c>
      <c r="Z28" s="238">
        <v>0.02</v>
      </c>
      <c r="AA28" s="323">
        <v>-0.08</v>
      </c>
      <c r="AB28" s="324">
        <v>5.0743999999999998</v>
      </c>
      <c r="AC28" s="325">
        <v>5.1334999999999997</v>
      </c>
      <c r="AD28" s="326">
        <v>4.6900000000000004</v>
      </c>
      <c r="AE28" s="327">
        <v>3.45</v>
      </c>
      <c r="AF28" s="328">
        <v>3.41</v>
      </c>
      <c r="AG28" s="329">
        <v>5.9530000000000003</v>
      </c>
      <c r="AH28" s="330">
        <v>-1.2050000000000001</v>
      </c>
      <c r="AI28" s="273">
        <v>1.5030000000000001</v>
      </c>
      <c r="AJ28" s="274">
        <v>1</v>
      </c>
      <c r="AK28" s="274">
        <v>1</v>
      </c>
      <c r="AL28" s="246">
        <v>1</v>
      </c>
      <c r="AM28" s="247">
        <v>1</v>
      </c>
      <c r="AN28" s="248">
        <v>0.20699999999999999</v>
      </c>
      <c r="AO28" s="249">
        <v>0.124</v>
      </c>
      <c r="AP28" s="130"/>
      <c r="AQ28" s="248">
        <v>-4.6753484206934166</v>
      </c>
      <c r="AR28" s="250">
        <v>-3.6861528236763923</v>
      </c>
      <c r="AS28" s="130"/>
      <c r="AT28" s="331">
        <v>5.0299999999999997E-2</v>
      </c>
      <c r="AU28" s="130"/>
      <c r="AV28" s="248">
        <v>0.01</v>
      </c>
      <c r="AW28" s="299"/>
      <c r="AX28" s="246"/>
      <c r="AY28" s="246"/>
      <c r="AZ28" s="280">
        <v>0</v>
      </c>
      <c r="BA28" s="301">
        <v>0.3</v>
      </c>
      <c r="BB28" s="301"/>
      <c r="BC28" s="302"/>
      <c r="BD28" s="251"/>
      <c r="BE28" s="130"/>
      <c r="BF28" s="220"/>
      <c r="BG28" s="130"/>
      <c r="BH28" s="190"/>
      <c r="BI28" s="190"/>
      <c r="BJ28" s="130"/>
      <c r="BK28" s="220"/>
      <c r="BL28" s="130"/>
      <c r="BM28" s="130"/>
      <c r="BN28" s="148"/>
      <c r="BO28" s="148"/>
      <c r="BP28" s="190"/>
      <c r="BQ28" s="130"/>
      <c r="BR28" s="19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</row>
    <row r="29" spans="1:85" ht="12.75" hidden="1" customHeight="1" x14ac:dyDescent="0.25">
      <c r="A29" s="312">
        <v>36800</v>
      </c>
      <c r="B29" s="313">
        <v>5.3120000000000003</v>
      </c>
      <c r="C29" s="314">
        <v>-0.72499999999999998</v>
      </c>
      <c r="D29" s="315">
        <v>-0.69140000000000001</v>
      </c>
      <c r="E29" s="315">
        <v>-0.6593</v>
      </c>
      <c r="F29" s="231">
        <v>7.4999999999999997E-2</v>
      </c>
      <c r="G29" s="229">
        <v>7.0000000000000007E-2</v>
      </c>
      <c r="H29" s="229">
        <v>9.5000000000000001E-2</v>
      </c>
      <c r="I29" s="230">
        <v>0.21</v>
      </c>
      <c r="J29" s="229">
        <v>0.11</v>
      </c>
      <c r="K29" s="229">
        <v>0.22</v>
      </c>
      <c r="L29" s="229">
        <v>0.44800000000000006</v>
      </c>
      <c r="M29" s="332">
        <v>-1.022</v>
      </c>
      <c r="N29" s="229">
        <v>0.25800000000000001</v>
      </c>
      <c r="O29" s="230">
        <v>-1.2E-2</v>
      </c>
      <c r="P29" s="316">
        <v>-0.432</v>
      </c>
      <c r="Q29" s="233">
        <v>0.19</v>
      </c>
      <c r="R29" s="294">
        <v>0.45</v>
      </c>
      <c r="S29" s="318">
        <v>0.45</v>
      </c>
      <c r="T29" s="318">
        <v>0.505</v>
      </c>
      <c r="U29" s="319">
        <v>0.45</v>
      </c>
      <c r="V29" s="320">
        <v>4.5869999999999997</v>
      </c>
      <c r="W29" s="320">
        <v>4.6205999999999996</v>
      </c>
      <c r="X29" s="321">
        <v>4.6527000000000003</v>
      </c>
      <c r="Y29" s="333">
        <v>7.0115000000000007</v>
      </c>
      <c r="Z29" s="238">
        <v>0.02</v>
      </c>
      <c r="AA29" s="323">
        <v>-7.0000000000000007E-2</v>
      </c>
      <c r="AB29" s="324">
        <v>6.5652999999999997</v>
      </c>
      <c r="AC29" s="325">
        <v>6.6135000000000002</v>
      </c>
      <c r="AD29" s="326">
        <v>6.6593999999999998</v>
      </c>
      <c r="AE29" s="327">
        <v>4.88</v>
      </c>
      <c r="AF29" s="328">
        <v>4.29</v>
      </c>
      <c r="AG29" s="329">
        <v>5.3</v>
      </c>
      <c r="AH29" s="330">
        <v>-0.78200000000000003</v>
      </c>
      <c r="AI29" s="273">
        <v>1.5220000000000002</v>
      </c>
      <c r="AJ29" s="274">
        <v>1</v>
      </c>
      <c r="AK29" s="274">
        <v>1</v>
      </c>
      <c r="AL29" s="246">
        <v>1</v>
      </c>
      <c r="AM29" s="247">
        <v>1</v>
      </c>
      <c r="AN29" s="248">
        <v>7.0000000000000007E-2</v>
      </c>
      <c r="AO29" s="249">
        <v>0.12</v>
      </c>
      <c r="AP29" s="130"/>
      <c r="AQ29" s="248">
        <v>-5.3608829625215204</v>
      </c>
      <c r="AR29" s="250">
        <v>-4.6469640495273845</v>
      </c>
      <c r="AS29" s="130"/>
      <c r="AT29" s="331">
        <v>3.8399999999999997E-2</v>
      </c>
      <c r="AU29" s="130"/>
      <c r="AV29" s="248">
        <v>0.01</v>
      </c>
      <c r="AW29" s="299"/>
      <c r="AX29" s="246"/>
      <c r="AY29" s="246"/>
      <c r="AZ29" s="334">
        <v>0.505</v>
      </c>
      <c r="BA29" s="334">
        <v>0.505</v>
      </c>
      <c r="BB29" s="307">
        <v>-0.72499999999999998</v>
      </c>
      <c r="BC29" s="302"/>
      <c r="BD29" s="251"/>
      <c r="BE29" s="130"/>
      <c r="BF29" s="220"/>
      <c r="BG29" s="130"/>
      <c r="BH29" s="190"/>
      <c r="BI29" s="190"/>
      <c r="BJ29" s="130"/>
      <c r="BK29" s="220"/>
      <c r="BL29" s="130"/>
      <c r="BM29" s="130"/>
      <c r="BN29" s="148"/>
      <c r="BO29" s="148"/>
      <c r="BP29" s="190"/>
      <c r="BQ29" s="130"/>
      <c r="BR29" s="19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</row>
    <row r="30" spans="1:85" ht="12.75" hidden="1" customHeight="1" x14ac:dyDescent="0.25">
      <c r="A30" s="335">
        <v>36831</v>
      </c>
      <c r="B30" s="225">
        <v>4.5410000000000004</v>
      </c>
      <c r="C30" s="336">
        <v>0.12289999999999957</v>
      </c>
      <c r="D30" s="227">
        <v>-0.17600000000000016</v>
      </c>
      <c r="E30" s="227">
        <v>-0.1590000000000007</v>
      </c>
      <c r="F30" s="258">
        <v>6.9000000000000006E-2</v>
      </c>
      <c r="G30" s="256">
        <v>6.9000000000000006E-2</v>
      </c>
      <c r="H30" s="256">
        <v>0.11900000000000001</v>
      </c>
      <c r="I30" s="257">
        <v>0.29899990000000004</v>
      </c>
      <c r="J30" s="256">
        <v>6.9000000000000006E-2</v>
      </c>
      <c r="K30" s="256">
        <v>0.18900000000000003</v>
      </c>
      <c r="L30" s="256">
        <v>0.55900000000000005</v>
      </c>
      <c r="M30" s="337">
        <v>-0.19100000000000072</v>
      </c>
      <c r="N30" s="256">
        <v>0.63900000000000001</v>
      </c>
      <c r="O30" s="257">
        <v>0.52900000000000003</v>
      </c>
      <c r="P30" s="316">
        <v>0.28899999999999998</v>
      </c>
      <c r="Q30" s="261">
        <v>0.25750000000000001</v>
      </c>
      <c r="R30" s="294">
        <v>0.6</v>
      </c>
      <c r="S30" s="234">
        <v>0.62</v>
      </c>
      <c r="T30" s="234">
        <v>0.53</v>
      </c>
      <c r="U30" s="338">
        <v>0.6</v>
      </c>
      <c r="V30" s="320">
        <v>4.6638999999999999</v>
      </c>
      <c r="W30" s="115">
        <v>4.3650000000000002</v>
      </c>
      <c r="X30" s="237">
        <v>4.3819999999999997</v>
      </c>
      <c r="Y30" s="289">
        <v>4.8261142857142856</v>
      </c>
      <c r="Z30" s="268">
        <v>0.04</v>
      </c>
      <c r="AA30" s="339">
        <v>-0.8</v>
      </c>
      <c r="AB30" s="324">
        <v>6.7480000000000002</v>
      </c>
      <c r="AC30" s="212">
        <v>6.3155000000000001</v>
      </c>
      <c r="AD30" s="241">
        <v>6.34</v>
      </c>
      <c r="AE30" s="292">
        <v>4.83</v>
      </c>
      <c r="AF30" s="160">
        <v>4.3499999999999996</v>
      </c>
      <c r="AG30" s="243">
        <v>5.07</v>
      </c>
      <c r="AH30" s="330">
        <v>-0.13100000000000001</v>
      </c>
      <c r="AI30" s="273">
        <v>1.5343</v>
      </c>
      <c r="AJ30" s="274">
        <v>1</v>
      </c>
      <c r="AK30" s="274">
        <v>1</v>
      </c>
      <c r="AL30" s="246">
        <v>1</v>
      </c>
      <c r="AM30" s="247">
        <v>1</v>
      </c>
      <c r="AN30" s="248">
        <v>8.900000000000001E-2</v>
      </c>
      <c r="AO30" s="249">
        <v>0.124</v>
      </c>
      <c r="AP30" s="130"/>
      <c r="AQ30" s="248">
        <v>-5.09207250163292</v>
      </c>
      <c r="AR30" s="250">
        <v>-5.2026910516002616</v>
      </c>
      <c r="AS30" s="130"/>
      <c r="AT30" s="331">
        <v>3.0800000000000001E-2</v>
      </c>
      <c r="AU30" s="130"/>
      <c r="AV30" s="248">
        <v>7.4999999999999997E-3</v>
      </c>
      <c r="AW30" s="299"/>
      <c r="AX30" s="246"/>
      <c r="AY30" s="246"/>
      <c r="AZ30" s="334">
        <v>0.73</v>
      </c>
      <c r="BA30" s="334">
        <v>0.72499999999999998</v>
      </c>
      <c r="BB30" s="307">
        <v>0.12289999999999957</v>
      </c>
      <c r="BC30" s="302"/>
      <c r="BD30" s="251"/>
      <c r="BE30" s="130"/>
      <c r="BF30" s="220"/>
      <c r="BG30" s="130"/>
      <c r="BH30" s="190"/>
      <c r="BI30" s="190"/>
      <c r="BJ30" s="130"/>
      <c r="BK30" s="220"/>
      <c r="BL30" s="130"/>
      <c r="BM30" s="130"/>
      <c r="BN30" s="148"/>
      <c r="BO30" s="148"/>
      <c r="BP30" s="190"/>
      <c r="BQ30" s="130"/>
      <c r="BR30" s="19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</row>
    <row r="31" spans="1:85" s="379" customFormat="1" ht="12" hidden="1" customHeight="1" x14ac:dyDescent="0.25">
      <c r="A31" s="340">
        <v>36861</v>
      </c>
      <c r="B31" s="341">
        <v>6.016</v>
      </c>
      <c r="C31" s="342">
        <v>-0.66412953064275015</v>
      </c>
      <c r="D31" s="343">
        <v>-0.6637181225710016</v>
      </c>
      <c r="E31" s="343">
        <v>-5.8766158445440198E-3</v>
      </c>
      <c r="F31" s="344">
        <v>0.23400000000000001</v>
      </c>
      <c r="G31" s="345">
        <v>0.32400000000000001</v>
      </c>
      <c r="H31" s="345">
        <v>0.35399999999999998</v>
      </c>
      <c r="I31" s="346">
        <v>0.32400000000000001</v>
      </c>
      <c r="J31" s="345">
        <v>0.13400000000000001</v>
      </c>
      <c r="K31" s="345">
        <v>7.3999990000000002E-2</v>
      </c>
      <c r="L31" s="345">
        <v>1.1240000000000001</v>
      </c>
      <c r="M31" s="347">
        <v>-6.0000000000002274E-3</v>
      </c>
      <c r="N31" s="345">
        <v>8.0640000000000001</v>
      </c>
      <c r="O31" s="348">
        <v>8.0239999999999991</v>
      </c>
      <c r="P31" s="349">
        <v>7.6739999999999995</v>
      </c>
      <c r="Q31" s="350">
        <v>0.30499999999999999</v>
      </c>
      <c r="R31" s="351">
        <v>0.83</v>
      </c>
      <c r="S31" s="352">
        <v>0.88</v>
      </c>
      <c r="T31" s="352">
        <v>0.95</v>
      </c>
      <c r="U31" s="353">
        <v>0.83</v>
      </c>
      <c r="V31" s="354">
        <v>5.3518999999999997</v>
      </c>
      <c r="W31" s="354">
        <v>5.3522999999999996</v>
      </c>
      <c r="X31" s="355">
        <v>6.0101000000000004</v>
      </c>
      <c r="Y31" s="356" t="s">
        <v>186</v>
      </c>
      <c r="Z31" s="357">
        <v>2.5000000000000001E-2</v>
      </c>
      <c r="AA31" s="358">
        <v>1.1499999999999999</v>
      </c>
      <c r="AB31" s="359">
        <v>7.8052000000000001</v>
      </c>
      <c r="AC31" s="360">
        <v>7.8057999999999996</v>
      </c>
      <c r="AD31" s="361">
        <v>8.7652000000000001</v>
      </c>
      <c r="AE31" s="362">
        <v>13.69</v>
      </c>
      <c r="AF31" s="363">
        <v>6.01</v>
      </c>
      <c r="AG31" s="364">
        <v>14.04</v>
      </c>
      <c r="AH31" s="365">
        <v>-1.6E-2</v>
      </c>
      <c r="AI31" s="366">
        <v>1.5008999999999999</v>
      </c>
      <c r="AJ31" s="367">
        <v>1</v>
      </c>
      <c r="AK31" s="367">
        <v>1</v>
      </c>
      <c r="AL31" s="368">
        <v>1</v>
      </c>
      <c r="AM31" s="369">
        <v>1</v>
      </c>
      <c r="AN31" s="370">
        <v>0.34399999999999997</v>
      </c>
      <c r="AO31" s="371">
        <v>0.12</v>
      </c>
      <c r="AP31" s="372"/>
      <c r="AQ31" s="370">
        <v>-5.2299940051847056</v>
      </c>
      <c r="AR31" s="373">
        <v>-4.5658644745419554</v>
      </c>
      <c r="AS31" s="372"/>
      <c r="AT31" s="374">
        <v>2.6100000000000002E-2</v>
      </c>
      <c r="AU31" s="372"/>
      <c r="AV31" s="370">
        <v>2.5000000000000001E-3</v>
      </c>
      <c r="AW31" s="375"/>
      <c r="AX31" s="370">
        <v>0</v>
      </c>
      <c r="AY31" s="368"/>
      <c r="AZ31" s="376">
        <v>1.0449999999999999</v>
      </c>
      <c r="BA31" s="376">
        <v>3.355</v>
      </c>
      <c r="BB31" s="377">
        <v>-0.66412953064275015</v>
      </c>
      <c r="BC31" s="378"/>
      <c r="BE31" s="380"/>
      <c r="BF31" s="381"/>
      <c r="BG31" s="380"/>
      <c r="BH31" s="382"/>
      <c r="BI31" s="382"/>
      <c r="BJ31" s="380"/>
      <c r="BK31" s="381"/>
      <c r="BL31" s="380"/>
      <c r="BM31" s="380"/>
      <c r="BN31" s="383"/>
      <c r="BO31" s="383"/>
      <c r="BP31" s="382"/>
      <c r="BQ31" s="380"/>
      <c r="BR31" s="382"/>
      <c r="BS31" s="380"/>
      <c r="BT31" s="380"/>
      <c r="BU31" s="380"/>
      <c r="BV31" s="380"/>
      <c r="BW31" s="380"/>
      <c r="BX31" s="380"/>
      <c r="BY31" s="380"/>
      <c r="BZ31" s="380"/>
      <c r="CA31" s="380"/>
      <c r="CB31" s="380"/>
      <c r="CC31" s="380"/>
      <c r="CD31" s="380"/>
      <c r="CE31" s="380"/>
      <c r="CF31" s="380"/>
      <c r="CG31" s="380"/>
    </row>
    <row r="32" spans="1:85" s="379" customFormat="1" ht="12" hidden="1" customHeight="1" x14ac:dyDescent="0.2">
      <c r="A32" s="340">
        <v>36892</v>
      </c>
      <c r="B32" s="341">
        <v>9.98</v>
      </c>
      <c r="C32" s="342">
        <v>-0.87620000000000076</v>
      </c>
      <c r="D32" s="343">
        <v>-0.88320000000000043</v>
      </c>
      <c r="E32" s="343">
        <v>7.5929999999999609E-2</v>
      </c>
      <c r="F32" s="344">
        <v>0.42</v>
      </c>
      <c r="G32" s="345">
        <v>0.82</v>
      </c>
      <c r="H32" s="345">
        <v>0.82</v>
      </c>
      <c r="I32" s="346">
        <v>1.1100000000000001</v>
      </c>
      <c r="J32" s="345">
        <v>0.94999990000000001</v>
      </c>
      <c r="K32" s="345">
        <v>-0.06</v>
      </c>
      <c r="L32" s="345">
        <v>9.35</v>
      </c>
      <c r="M32" s="384">
        <v>-1.22</v>
      </c>
      <c r="N32" s="385">
        <v>6.41</v>
      </c>
      <c r="O32" s="386">
        <v>4.1100000000000003</v>
      </c>
      <c r="P32" s="349">
        <v>4.22</v>
      </c>
      <c r="Q32" s="350">
        <v>0.6</v>
      </c>
      <c r="R32" s="351">
        <v>0.9</v>
      </c>
      <c r="S32" s="352">
        <v>0.95</v>
      </c>
      <c r="T32" s="352">
        <v>1.43</v>
      </c>
      <c r="U32" s="353">
        <v>0.9</v>
      </c>
      <c r="V32" s="354">
        <v>9.1037999999999997</v>
      </c>
      <c r="W32" s="354">
        <v>9.0968</v>
      </c>
      <c r="X32" s="355">
        <v>10.05593</v>
      </c>
      <c r="Y32" s="387"/>
      <c r="Z32" s="357">
        <v>2.5000000000000001E-2</v>
      </c>
      <c r="AA32" s="358">
        <v>2.0049999999999999</v>
      </c>
      <c r="AB32" s="359">
        <v>12.911199999999999</v>
      </c>
      <c r="AC32" s="360">
        <v>12.901199999999999</v>
      </c>
      <c r="AD32" s="360">
        <v>14.266299999999999</v>
      </c>
      <c r="AE32" s="362">
        <v>14.2</v>
      </c>
      <c r="AF32" s="363">
        <v>8.76</v>
      </c>
      <c r="AG32" s="364">
        <v>14.09</v>
      </c>
      <c r="AH32" s="365">
        <v>-1.1779999999999999</v>
      </c>
      <c r="AI32" s="366">
        <v>1.4975000000000001</v>
      </c>
      <c r="AJ32" s="367">
        <v>1</v>
      </c>
      <c r="AK32" s="367">
        <v>1</v>
      </c>
      <c r="AL32" s="368">
        <v>1</v>
      </c>
      <c r="AM32" s="388">
        <v>1</v>
      </c>
      <c r="AN32" s="370">
        <v>0.84</v>
      </c>
      <c r="AO32" s="371">
        <v>0.12</v>
      </c>
      <c r="AP32" s="372"/>
      <c r="AQ32" s="370">
        <v>-8.5668455022388557</v>
      </c>
      <c r="AR32" s="373">
        <v>-7.6906455022388549</v>
      </c>
      <c r="AS32" s="372"/>
      <c r="AT32" s="374">
        <v>2.2700000000000001E-2</v>
      </c>
      <c r="AU32" s="372"/>
      <c r="AV32" s="370">
        <v>7.4999999999999997E-3</v>
      </c>
      <c r="AW32" s="375"/>
      <c r="AX32" s="370">
        <v>0.622</v>
      </c>
      <c r="AY32" s="368"/>
      <c r="AZ32" s="376">
        <v>1.0449999999999999</v>
      </c>
      <c r="BA32" s="376">
        <v>3.3849999999999998</v>
      </c>
      <c r="BB32" s="377">
        <v>-0.87620000000000076</v>
      </c>
      <c r="BC32" s="389"/>
      <c r="BD32" s="390">
        <v>10.9299999</v>
      </c>
      <c r="BE32" s="380">
        <v>9.1090840868113521</v>
      </c>
      <c r="BF32" s="381"/>
      <c r="BG32" s="380"/>
      <c r="BH32" s="382"/>
      <c r="BI32" s="382"/>
      <c r="BJ32" s="380"/>
      <c r="BK32" s="381"/>
      <c r="BL32" s="380"/>
      <c r="BM32" s="380"/>
      <c r="BN32" s="383"/>
      <c r="BO32" s="383"/>
      <c r="BP32" s="382"/>
      <c r="BQ32" s="380"/>
      <c r="BR32" s="382"/>
      <c r="BS32" s="380"/>
      <c r="BT32" s="380"/>
      <c r="BU32" s="380"/>
      <c r="BV32" s="380"/>
      <c r="BW32" s="380"/>
      <c r="BX32" s="380"/>
      <c r="BY32" s="380"/>
      <c r="BZ32" s="380"/>
      <c r="CA32" s="380"/>
      <c r="CB32" s="380"/>
      <c r="CC32" s="380"/>
      <c r="CD32" s="380"/>
      <c r="CE32" s="380"/>
      <c r="CF32" s="380"/>
      <c r="CG32" s="380"/>
    </row>
    <row r="33" spans="1:85" s="379" customFormat="1" ht="12" hidden="1" customHeight="1" x14ac:dyDescent="0.2">
      <c r="A33" s="340">
        <v>36923</v>
      </c>
      <c r="B33" s="341">
        <v>6.293000000000001</v>
      </c>
      <c r="C33" s="342">
        <v>1.0900000000000001</v>
      </c>
      <c r="D33" s="343">
        <v>1.0884</v>
      </c>
      <c r="E33" s="343">
        <v>0.4965</v>
      </c>
      <c r="F33" s="344">
        <v>0.25</v>
      </c>
      <c r="G33" s="345">
        <v>0.28999999999999998</v>
      </c>
      <c r="H33" s="345">
        <v>0.39</v>
      </c>
      <c r="I33" s="346">
        <v>0.41</v>
      </c>
      <c r="J33" s="345">
        <v>0.2269999</v>
      </c>
      <c r="K33" s="345">
        <v>0.2</v>
      </c>
      <c r="L33" s="345">
        <v>1.7270000000000003</v>
      </c>
      <c r="M33" s="384">
        <v>0.29699999999999999</v>
      </c>
      <c r="N33" s="385">
        <v>6.2169999999999996</v>
      </c>
      <c r="O33" s="386">
        <v>3.7170000000000001</v>
      </c>
      <c r="P33" s="349">
        <v>0.65700000000000003</v>
      </c>
      <c r="Q33" s="350">
        <v>0.63</v>
      </c>
      <c r="R33" s="351">
        <v>0.98</v>
      </c>
      <c r="S33" s="352">
        <v>1.03</v>
      </c>
      <c r="T33" s="352">
        <v>1.1000000000000001</v>
      </c>
      <c r="U33" s="353">
        <v>0.98</v>
      </c>
      <c r="V33" s="354">
        <v>7.3830000000000009</v>
      </c>
      <c r="W33" s="354">
        <v>7.3814000000000011</v>
      </c>
      <c r="X33" s="355">
        <v>6.7895000000000012</v>
      </c>
      <c r="Y33" s="391" t="s">
        <v>184</v>
      </c>
      <c r="Z33" s="357">
        <v>0</v>
      </c>
      <c r="AA33" s="358">
        <v>-2.4300000000000002</v>
      </c>
      <c r="AB33" s="359">
        <v>10.467000000000001</v>
      </c>
      <c r="AC33" s="360">
        <v>10.458600000000001</v>
      </c>
      <c r="AD33" s="360">
        <v>9.6199999999999992</v>
      </c>
      <c r="AE33" s="362">
        <v>6.95</v>
      </c>
      <c r="AF33" s="363">
        <v>6.59</v>
      </c>
      <c r="AG33" s="364">
        <v>10.01</v>
      </c>
      <c r="AH33" s="365">
        <v>-5.2999999999999999E-2</v>
      </c>
      <c r="AI33" s="366">
        <v>1.5351999999999999</v>
      </c>
      <c r="AJ33" s="367">
        <v>1</v>
      </c>
      <c r="AK33" s="367">
        <v>1</v>
      </c>
      <c r="AL33" s="368">
        <v>1</v>
      </c>
      <c r="AM33" s="388">
        <v>1</v>
      </c>
      <c r="AN33" s="370">
        <v>0.31</v>
      </c>
      <c r="AO33" s="371">
        <v>0.13300000000000001</v>
      </c>
      <c r="AP33" s="372"/>
      <c r="AQ33" s="370">
        <v>-8.0073049367850704</v>
      </c>
      <c r="AR33" s="373">
        <v>-9.107248678841394</v>
      </c>
      <c r="AS33" s="372"/>
      <c r="AT33" s="374">
        <v>1.9800000000000002E-2</v>
      </c>
      <c r="AU33" s="372"/>
      <c r="AV33" s="370">
        <v>1.2500000000000001E-2</v>
      </c>
      <c r="AW33" s="375"/>
      <c r="AX33" s="370">
        <v>1.7000000000000001E-2</v>
      </c>
      <c r="AY33" s="368"/>
      <c r="AZ33" s="376">
        <v>1.0149999999999999</v>
      </c>
      <c r="BA33" s="376">
        <v>3.3849999999999998</v>
      </c>
      <c r="BB33" s="377">
        <v>1.0999437420563245</v>
      </c>
      <c r="BC33" s="389"/>
      <c r="BD33" s="390">
        <v>6.5199999000000011</v>
      </c>
      <c r="BE33" s="380">
        <v>7.3915905419489327</v>
      </c>
      <c r="BF33" s="381"/>
      <c r="BG33" s="380"/>
      <c r="BH33" s="382"/>
      <c r="BI33" s="382"/>
      <c r="BJ33" s="380"/>
      <c r="BK33" s="381"/>
      <c r="BL33" s="380"/>
      <c r="BM33" s="380"/>
      <c r="BN33" s="383"/>
      <c r="BO33" s="383"/>
      <c r="BP33" s="382"/>
      <c r="BQ33" s="380"/>
      <c r="BR33" s="382"/>
      <c r="BS33" s="380"/>
      <c r="BT33" s="380"/>
      <c r="BU33" s="380"/>
      <c r="BV33" s="380"/>
      <c r="BW33" s="380"/>
      <c r="BX33" s="380"/>
      <c r="BY33" s="380"/>
      <c r="BZ33" s="380"/>
      <c r="CA33" s="380"/>
      <c r="CB33" s="380"/>
      <c r="CC33" s="380"/>
      <c r="CD33" s="380"/>
      <c r="CE33" s="380"/>
      <c r="CF33" s="380"/>
      <c r="CG33" s="380"/>
    </row>
    <row r="34" spans="1:85" s="379" customFormat="1" ht="12" hidden="1" customHeight="1" x14ac:dyDescent="0.2">
      <c r="A34" s="340">
        <v>36951</v>
      </c>
      <c r="B34" s="341">
        <v>4.9980000000000002</v>
      </c>
      <c r="C34" s="342">
        <v>0.20979999999999999</v>
      </c>
      <c r="D34" s="343">
        <v>0.19489999999999999</v>
      </c>
      <c r="E34" s="343">
        <v>-1.37E-2</v>
      </c>
      <c r="F34" s="344">
        <v>0.33</v>
      </c>
      <c r="G34" s="345">
        <v>0.34</v>
      </c>
      <c r="H34" s="345">
        <v>0.39</v>
      </c>
      <c r="I34" s="346">
        <v>0.39</v>
      </c>
      <c r="J34" s="345">
        <v>0.24</v>
      </c>
      <c r="K34" s="345">
        <v>0.27</v>
      </c>
      <c r="L34" s="345">
        <v>0.63200000000000001</v>
      </c>
      <c r="M34" s="384">
        <v>-0.11799999999999999</v>
      </c>
      <c r="N34" s="385">
        <v>7.532</v>
      </c>
      <c r="O34" s="386">
        <v>3.3620000000000001</v>
      </c>
      <c r="P34" s="349">
        <v>0.21199999999999999</v>
      </c>
      <c r="Q34" s="350">
        <v>0.53</v>
      </c>
      <c r="R34" s="351">
        <v>0.88</v>
      </c>
      <c r="S34" s="352">
        <v>0.93</v>
      </c>
      <c r="T34" s="352">
        <v>0.98499999999999999</v>
      </c>
      <c r="U34" s="353">
        <v>0.88</v>
      </c>
      <c r="V34" s="354">
        <v>5.2077999999999998</v>
      </c>
      <c r="W34" s="354">
        <v>5.1928999999999998</v>
      </c>
      <c r="X34" s="355">
        <v>4.9843000000000002</v>
      </c>
      <c r="Y34" s="387"/>
      <c r="Z34" s="357">
        <v>0</v>
      </c>
      <c r="AA34" s="358">
        <v>-0.32750000000000001</v>
      </c>
      <c r="AB34" s="359">
        <v>7.6300999999999997</v>
      </c>
      <c r="AC34" s="360">
        <v>7.6082999999999998</v>
      </c>
      <c r="AD34" s="360">
        <v>7.3026999999999997</v>
      </c>
      <c r="AE34" s="362">
        <v>5.21</v>
      </c>
      <c r="AF34" s="363">
        <v>4.88</v>
      </c>
      <c r="AG34" s="364">
        <v>8.36</v>
      </c>
      <c r="AH34" s="365">
        <v>-0.16800000000000001</v>
      </c>
      <c r="AI34" s="366">
        <v>1.5755999999999999</v>
      </c>
      <c r="AJ34" s="367">
        <v>1</v>
      </c>
      <c r="AK34" s="367">
        <v>1</v>
      </c>
      <c r="AL34" s="368">
        <v>1</v>
      </c>
      <c r="AM34" s="388">
        <v>1</v>
      </c>
      <c r="AN34" s="370">
        <v>0.36</v>
      </c>
      <c r="AO34" s="371">
        <v>0.12</v>
      </c>
      <c r="AP34" s="372"/>
      <c r="AQ34" s="370">
        <v>-4.7933263682235738</v>
      </c>
      <c r="AR34" s="373">
        <v>-5.0031263682235743</v>
      </c>
      <c r="AS34" s="372"/>
      <c r="AT34" s="374">
        <v>1.78E-2</v>
      </c>
      <c r="AU34" s="372"/>
      <c r="AV34" s="370">
        <v>0</v>
      </c>
      <c r="AW34" s="375"/>
      <c r="AX34" s="370">
        <v>0.17199999999999999</v>
      </c>
      <c r="AY34" s="368"/>
      <c r="AZ34" s="376">
        <v>0.8</v>
      </c>
      <c r="BA34" s="376">
        <v>1</v>
      </c>
      <c r="BB34" s="377">
        <v>0.20979999999999999</v>
      </c>
      <c r="BC34" s="389"/>
      <c r="BD34" s="390">
        <v>5.2380000000000004</v>
      </c>
      <c r="BE34" s="380">
        <v>5.2077999999999998</v>
      </c>
      <c r="BF34" s="381"/>
      <c r="BG34" s="380"/>
      <c r="BH34" s="382"/>
      <c r="BI34" s="382"/>
      <c r="BJ34" s="380"/>
      <c r="BK34" s="381"/>
      <c r="BL34" s="380"/>
      <c r="BM34" s="380"/>
      <c r="BN34" s="383"/>
      <c r="BO34" s="383"/>
      <c r="BP34" s="382"/>
      <c r="BQ34" s="380"/>
      <c r="BR34" s="382"/>
      <c r="BS34" s="380"/>
      <c r="BT34" s="380"/>
      <c r="BU34" s="380"/>
      <c r="BV34" s="380"/>
      <c r="BW34" s="380"/>
      <c r="BX34" s="380"/>
      <c r="BY34" s="380"/>
      <c r="BZ34" s="380"/>
      <c r="CA34" s="380"/>
      <c r="CB34" s="380"/>
      <c r="CC34" s="380"/>
      <c r="CD34" s="380"/>
      <c r="CE34" s="380"/>
      <c r="CF34" s="380"/>
      <c r="CG34" s="380"/>
    </row>
    <row r="35" spans="1:85" s="379" customFormat="1" ht="12" hidden="1" customHeight="1" x14ac:dyDescent="0.2">
      <c r="A35" s="340">
        <v>36982</v>
      </c>
      <c r="B35" s="392">
        <v>5.3840000000000003</v>
      </c>
      <c r="C35" s="342">
        <v>-0.29140000000000033</v>
      </c>
      <c r="D35" s="343">
        <v>-0.30860000000000021</v>
      </c>
      <c r="E35" s="343">
        <v>-0.22110000000000074</v>
      </c>
      <c r="F35" s="393">
        <v>0.37599990000000005</v>
      </c>
      <c r="G35" s="394">
        <v>0.37599990000000005</v>
      </c>
      <c r="H35" s="394">
        <v>0.39599990000000007</v>
      </c>
      <c r="I35" s="395">
        <v>0.38599990000000006</v>
      </c>
      <c r="J35" s="394">
        <v>0.21599989999999999</v>
      </c>
      <c r="K35" s="394">
        <v>0.27600000000000002</v>
      </c>
      <c r="L35" s="394">
        <v>0.47600000000000003</v>
      </c>
      <c r="M35" s="396">
        <v>-0.81400000000000006</v>
      </c>
      <c r="N35" s="397">
        <v>7.1260000000000003</v>
      </c>
      <c r="O35" s="398">
        <v>2.016</v>
      </c>
      <c r="P35" s="349">
        <v>-1.4000000000000234E-2</v>
      </c>
      <c r="Q35" s="350">
        <v>0.40250000000000002</v>
      </c>
      <c r="R35" s="351">
        <v>0.59499999999999997</v>
      </c>
      <c r="S35" s="352">
        <v>0.59499999999999997</v>
      </c>
      <c r="T35" s="352">
        <v>0.5</v>
      </c>
      <c r="U35" s="353">
        <v>0.59499999999999997</v>
      </c>
      <c r="V35" s="354">
        <v>5.0926</v>
      </c>
      <c r="W35" s="354">
        <v>5.0754000000000001</v>
      </c>
      <c r="X35" s="355">
        <v>5.1628999999999996</v>
      </c>
      <c r="Y35" s="399"/>
      <c r="Z35" s="400">
        <v>0</v>
      </c>
      <c r="AA35" s="401">
        <v>0.10489999999999977</v>
      </c>
      <c r="AB35" s="359">
        <v>7.6013000000000002</v>
      </c>
      <c r="AC35" s="360">
        <v>7.5757000000000003</v>
      </c>
      <c r="AD35" s="402">
        <v>7.7061999999999999</v>
      </c>
      <c r="AE35" s="362">
        <v>5.37</v>
      </c>
      <c r="AF35" s="363">
        <v>4.57</v>
      </c>
      <c r="AG35" s="364">
        <v>7.4</v>
      </c>
      <c r="AH35" s="365">
        <v>-0.70400000000000007</v>
      </c>
      <c r="AI35" s="403">
        <v>1.5367999999999999</v>
      </c>
      <c r="AJ35" s="367">
        <v>1</v>
      </c>
      <c r="AK35" s="367">
        <v>1</v>
      </c>
      <c r="AL35" s="368">
        <v>1</v>
      </c>
      <c r="AM35" s="388">
        <v>1</v>
      </c>
      <c r="AN35" s="370">
        <v>0.37599990000000005</v>
      </c>
      <c r="AO35" s="371">
        <v>0.124</v>
      </c>
      <c r="AP35" s="380"/>
      <c r="AQ35" s="370">
        <v>-5.3120133306220723</v>
      </c>
      <c r="AR35" s="373">
        <v>-5.0206133306220719</v>
      </c>
      <c r="AS35" s="372"/>
      <c r="AT35" s="374">
        <v>0.01</v>
      </c>
      <c r="AU35" s="372"/>
      <c r="AV35" s="370">
        <v>2.5000000000000001E-3</v>
      </c>
      <c r="AW35" s="375"/>
      <c r="AX35" s="370">
        <v>3.6000000000000004E-2</v>
      </c>
      <c r="AY35" s="404"/>
      <c r="AZ35" s="374">
        <v>0.55000000000000004</v>
      </c>
      <c r="BA35" s="374">
        <v>0.55000000000000004</v>
      </c>
      <c r="BB35" s="377">
        <v>-0.29140000000000033</v>
      </c>
      <c r="BC35" s="389"/>
      <c r="BD35" s="390">
        <v>5.5999999000000003</v>
      </c>
      <c r="BE35" s="380">
        <v>5.0943163196251948</v>
      </c>
      <c r="BF35" s="381"/>
      <c r="BG35" s="380"/>
      <c r="BH35" s="382"/>
      <c r="BI35" s="382"/>
      <c r="BJ35" s="380"/>
      <c r="BK35" s="381"/>
      <c r="BL35" s="380"/>
      <c r="BM35" s="380"/>
      <c r="BN35" s="383"/>
      <c r="BO35" s="383"/>
      <c r="BP35" s="382"/>
      <c r="BQ35" s="380"/>
      <c r="BR35" s="382"/>
      <c r="BS35" s="380"/>
      <c r="BT35" s="380"/>
      <c r="BU35" s="380"/>
      <c r="BV35" s="380"/>
      <c r="BW35" s="380"/>
      <c r="BX35" s="380"/>
      <c r="BY35" s="380"/>
      <c r="BZ35" s="380"/>
      <c r="CA35" s="380"/>
      <c r="CB35" s="380"/>
      <c r="CC35" s="380"/>
      <c r="CD35" s="380"/>
      <c r="CE35" s="380"/>
      <c r="CF35" s="380"/>
      <c r="CG35" s="380"/>
    </row>
    <row r="36" spans="1:85" s="379" customFormat="1" ht="12" hidden="1" customHeight="1" x14ac:dyDescent="0.2">
      <c r="A36" s="340">
        <v>37012</v>
      </c>
      <c r="B36" s="392">
        <v>4.891</v>
      </c>
      <c r="C36" s="342">
        <v>-4.4200000000000003E-2</v>
      </c>
      <c r="D36" s="343">
        <v>-6.0999999999999999E-2</v>
      </c>
      <c r="E36" s="343">
        <v>0.1205</v>
      </c>
      <c r="F36" s="393">
        <v>0.17900000000000002</v>
      </c>
      <c r="G36" s="394">
        <v>0.189</v>
      </c>
      <c r="H36" s="394">
        <v>0.17900000000000002</v>
      </c>
      <c r="I36" s="395">
        <v>0.17900000000000002</v>
      </c>
      <c r="J36" s="394">
        <v>0.13</v>
      </c>
      <c r="K36" s="394">
        <v>0.255</v>
      </c>
      <c r="L36" s="394">
        <v>0.439</v>
      </c>
      <c r="M36" s="396">
        <v>-0.79100000000000037</v>
      </c>
      <c r="N36" s="397">
        <v>10.079000000000001</v>
      </c>
      <c r="O36" s="398">
        <v>5.0890000000000004</v>
      </c>
      <c r="P36" s="349">
        <v>0.27899999999999991</v>
      </c>
      <c r="Q36" s="350">
        <v>0.25750000000000001</v>
      </c>
      <c r="R36" s="351">
        <v>0.45</v>
      </c>
      <c r="S36" s="352">
        <v>0.45</v>
      </c>
      <c r="T36" s="352">
        <v>0.45</v>
      </c>
      <c r="U36" s="353">
        <v>0.45</v>
      </c>
      <c r="V36" s="354">
        <v>4.8468</v>
      </c>
      <c r="W36" s="354">
        <v>4.83</v>
      </c>
      <c r="X36" s="355">
        <v>5.0114999999999998</v>
      </c>
      <c r="Y36" s="399"/>
      <c r="Z36" s="400">
        <v>0</v>
      </c>
      <c r="AA36" s="401">
        <v>-0.495</v>
      </c>
      <c r="AB36" s="359">
        <v>7.0457999999999998</v>
      </c>
      <c r="AC36" s="360">
        <v>7.0213999999999999</v>
      </c>
      <c r="AD36" s="402">
        <v>7.2851999999999997</v>
      </c>
      <c r="AE36" s="362">
        <v>5.17</v>
      </c>
      <c r="AF36" s="363">
        <v>4.0999999999999996</v>
      </c>
      <c r="AG36" s="364">
        <v>9.98</v>
      </c>
      <c r="AH36" s="365">
        <v>-0.66100000000000003</v>
      </c>
      <c r="AI36" s="403">
        <v>1.5371999999999999</v>
      </c>
      <c r="AJ36" s="367">
        <v>1</v>
      </c>
      <c r="AK36" s="367">
        <v>1</v>
      </c>
      <c r="AL36" s="368">
        <v>1</v>
      </c>
      <c r="AM36" s="388">
        <v>1</v>
      </c>
      <c r="AN36" s="370">
        <v>0.189</v>
      </c>
      <c r="AO36" s="371">
        <v>0.12</v>
      </c>
      <c r="AP36" s="380"/>
      <c r="AQ36" s="370">
        <v>-5.2306008489461355</v>
      </c>
      <c r="AR36" s="373">
        <v>-5.1864008489461355</v>
      </c>
      <c r="AS36" s="372"/>
      <c r="AT36" s="374">
        <v>0.01</v>
      </c>
      <c r="AU36" s="372"/>
      <c r="AV36" s="370">
        <v>2.5000000000000001E-3</v>
      </c>
      <c r="AW36" s="375"/>
      <c r="AX36" s="370">
        <v>-8.1000000000000003E-2</v>
      </c>
      <c r="AY36" s="404"/>
      <c r="AZ36" s="374">
        <v>0.63</v>
      </c>
      <c r="BA36" s="374">
        <v>0.5</v>
      </c>
      <c r="BB36" s="377">
        <v>-4.4200000000000003E-2</v>
      </c>
      <c r="BC36" s="389"/>
      <c r="BD36" s="390">
        <v>5.0209999999999999</v>
      </c>
      <c r="BE36" s="380">
        <v>4.8485158730158728</v>
      </c>
      <c r="BF36" s="381"/>
      <c r="BG36" s="380"/>
      <c r="BH36" s="382"/>
      <c r="BI36" s="382"/>
      <c r="BJ36" s="380"/>
      <c r="BK36" s="381"/>
      <c r="BL36" s="380"/>
      <c r="BM36" s="380"/>
      <c r="BN36" s="383"/>
      <c r="BO36" s="383"/>
      <c r="BP36" s="382"/>
      <c r="BQ36" s="380"/>
      <c r="BR36" s="382"/>
      <c r="BS36" s="380"/>
      <c r="BT36" s="380"/>
      <c r="BU36" s="380"/>
      <c r="BV36" s="380"/>
      <c r="BW36" s="380"/>
      <c r="BX36" s="380"/>
      <c r="BY36" s="380"/>
      <c r="BZ36" s="380"/>
      <c r="CA36" s="380"/>
      <c r="CB36" s="380"/>
      <c r="CC36" s="380"/>
      <c r="CD36" s="380"/>
      <c r="CE36" s="380"/>
      <c r="CF36" s="380"/>
      <c r="CG36" s="380"/>
    </row>
    <row r="37" spans="1:85" s="379" customFormat="1" ht="12" hidden="1" customHeight="1" x14ac:dyDescent="0.2">
      <c r="A37" s="340">
        <v>37043</v>
      </c>
      <c r="B37" s="392">
        <v>3.738</v>
      </c>
      <c r="C37" s="405">
        <v>3.2300000000000002E-2</v>
      </c>
      <c r="D37" s="343">
        <v>1.26E-2</v>
      </c>
      <c r="E37" s="343">
        <v>0.17752961777196941</v>
      </c>
      <c r="F37" s="393">
        <v>0.25800000000000001</v>
      </c>
      <c r="G37" s="394">
        <v>0.20749999999999999</v>
      </c>
      <c r="H37" s="394">
        <v>0.188</v>
      </c>
      <c r="I37" s="395">
        <v>0.20749999999999999</v>
      </c>
      <c r="J37" s="394">
        <v>5.8999999999999997E-2</v>
      </c>
      <c r="K37" s="394">
        <v>0.185</v>
      </c>
      <c r="L37" s="394">
        <v>0.39200000000000002</v>
      </c>
      <c r="M37" s="393">
        <v>-1.1280000000000001</v>
      </c>
      <c r="N37" s="394">
        <v>7.9620000000000006</v>
      </c>
      <c r="O37" s="406">
        <v>2.1219999999999999</v>
      </c>
      <c r="P37" s="407">
        <v>0.22199999999999998</v>
      </c>
      <c r="Q37" s="350">
        <v>0.2</v>
      </c>
      <c r="R37" s="408">
        <v>0.53</v>
      </c>
      <c r="S37" s="352">
        <v>0.53</v>
      </c>
      <c r="T37" s="409">
        <v>0.43</v>
      </c>
      <c r="U37" s="410">
        <v>0.53</v>
      </c>
      <c r="V37" s="354">
        <v>3.7703000000000002</v>
      </c>
      <c r="W37" s="354">
        <v>3.7505999999999999</v>
      </c>
      <c r="X37" s="355">
        <v>3.9155296177719694</v>
      </c>
      <c r="Y37" s="411" t="s">
        <v>187</v>
      </c>
      <c r="Z37" s="400">
        <v>0</v>
      </c>
      <c r="AA37" s="401">
        <v>0.19500000000000001</v>
      </c>
      <c r="AB37" s="359">
        <v>5.4749999999999996</v>
      </c>
      <c r="AC37" s="360">
        <v>5.4463999999999997</v>
      </c>
      <c r="AD37" s="402">
        <v>5.68</v>
      </c>
      <c r="AE37" s="362">
        <v>3.96</v>
      </c>
      <c r="AF37" s="363">
        <v>2.61</v>
      </c>
      <c r="AG37" s="364">
        <v>5.86</v>
      </c>
      <c r="AH37" s="412">
        <v>-0.59799999999999998</v>
      </c>
      <c r="AI37" s="403">
        <v>1.5129999999999999</v>
      </c>
      <c r="AJ37" s="413">
        <v>1</v>
      </c>
      <c r="AK37" s="413">
        <v>1</v>
      </c>
      <c r="AL37" s="368">
        <v>1</v>
      </c>
      <c r="AM37" s="388">
        <v>1</v>
      </c>
      <c r="AN37" s="370">
        <v>0.20749999999999999</v>
      </c>
      <c r="AO37" s="371">
        <v>0.124</v>
      </c>
      <c r="AP37" s="380"/>
      <c r="AQ37" s="370">
        <v>-3.6020780403172505</v>
      </c>
      <c r="AR37" s="373">
        <v>-3.6343780403172508</v>
      </c>
      <c r="AS37" s="372"/>
      <c r="AT37" s="374">
        <v>0.01</v>
      </c>
      <c r="AU37" s="372"/>
      <c r="AV37" s="370">
        <v>5.0000000000000001E-3</v>
      </c>
      <c r="AW37" s="414">
        <v>-0.02</v>
      </c>
      <c r="AX37" s="370">
        <v>-9.8000000000000004E-2</v>
      </c>
      <c r="AY37" s="404"/>
      <c r="AZ37" s="374">
        <v>0.63500000000000001</v>
      </c>
      <c r="BA37" s="374">
        <v>0.5</v>
      </c>
      <c r="BB37" s="375">
        <v>3.2300000000000002E-2</v>
      </c>
      <c r="BC37" s="389"/>
      <c r="BD37" s="390">
        <v>3.7770000000000001</v>
      </c>
      <c r="BE37" s="380">
        <v>3.7737866358228689</v>
      </c>
      <c r="BF37" s="381"/>
      <c r="BG37" s="380"/>
      <c r="BH37" s="382"/>
      <c r="BI37" s="382"/>
      <c r="BJ37" s="380"/>
      <c r="BK37" s="381"/>
      <c r="BL37" s="380"/>
      <c r="BM37" s="380"/>
      <c r="BN37" s="383"/>
      <c r="BO37" s="383"/>
      <c r="BP37" s="382"/>
      <c r="BQ37" s="380"/>
      <c r="BR37" s="382"/>
      <c r="BS37" s="380"/>
      <c r="BT37" s="380"/>
      <c r="BU37" s="380"/>
      <c r="BV37" s="380"/>
      <c r="BW37" s="380"/>
      <c r="BX37" s="380"/>
      <c r="BY37" s="380"/>
      <c r="BZ37" s="380"/>
      <c r="CA37" s="380"/>
      <c r="CB37" s="380"/>
      <c r="CC37" s="380"/>
      <c r="CD37" s="380"/>
      <c r="CE37" s="380"/>
      <c r="CF37" s="380"/>
      <c r="CG37" s="380"/>
    </row>
    <row r="38" spans="1:85" s="379" customFormat="1" ht="12" hidden="1" customHeight="1" x14ac:dyDescent="0.2">
      <c r="A38" s="340">
        <v>37073</v>
      </c>
      <c r="B38" s="392">
        <v>3.1819999999999999</v>
      </c>
      <c r="C38" s="405">
        <v>-0.21310000000000001</v>
      </c>
      <c r="D38" s="343">
        <v>-0.22969999999999999</v>
      </c>
      <c r="E38" s="343">
        <v>-0.62890000000000001</v>
      </c>
      <c r="F38" s="415">
        <v>0.09</v>
      </c>
      <c r="G38" s="416">
        <v>0.1</v>
      </c>
      <c r="H38" s="416">
        <v>0.12</v>
      </c>
      <c r="I38" s="417">
        <v>0.14800000000000002</v>
      </c>
      <c r="J38" s="416">
        <v>-1.1000000000000001E-2</v>
      </c>
      <c r="K38" s="416">
        <v>0.11900000000000001</v>
      </c>
      <c r="L38" s="394">
        <v>0.438</v>
      </c>
      <c r="M38" s="393">
        <v>-1.1520000000000001</v>
      </c>
      <c r="N38" s="416">
        <v>1.518</v>
      </c>
      <c r="O38" s="406">
        <v>8.8000000000000009E-2</v>
      </c>
      <c r="P38" s="407">
        <v>-0.51200000000000001</v>
      </c>
      <c r="Q38" s="350">
        <v>0.15</v>
      </c>
      <c r="R38" s="408">
        <v>0.4</v>
      </c>
      <c r="S38" s="352">
        <v>0.4</v>
      </c>
      <c r="T38" s="409">
        <v>0.48</v>
      </c>
      <c r="U38" s="410">
        <v>0.4</v>
      </c>
      <c r="V38" s="354">
        <v>2.9689000000000001</v>
      </c>
      <c r="W38" s="354">
        <v>2.9523000000000001</v>
      </c>
      <c r="X38" s="355">
        <v>2.5531000000000001</v>
      </c>
      <c r="Y38" s="349">
        <v>4.5041073017936135</v>
      </c>
      <c r="Z38" s="400">
        <v>0</v>
      </c>
      <c r="AA38" s="401">
        <v>0</v>
      </c>
      <c r="AB38" s="359">
        <v>4.2557999999999998</v>
      </c>
      <c r="AC38" s="360">
        <v>4.2320000000000002</v>
      </c>
      <c r="AD38" s="402">
        <v>3.6597</v>
      </c>
      <c r="AE38" s="362">
        <v>2.67</v>
      </c>
      <c r="AF38" s="363">
        <v>2.0299999999999998</v>
      </c>
      <c r="AG38" s="364">
        <v>3.27</v>
      </c>
      <c r="AH38" s="412">
        <v>-0.84200000000000008</v>
      </c>
      <c r="AI38" s="403">
        <v>1.5358000000000001</v>
      </c>
      <c r="AJ38" s="413">
        <v>1</v>
      </c>
      <c r="AK38" s="413">
        <v>1</v>
      </c>
      <c r="AL38" s="368">
        <v>1</v>
      </c>
      <c r="AM38" s="388">
        <v>1</v>
      </c>
      <c r="AN38" s="370">
        <v>0.1</v>
      </c>
      <c r="AO38" s="371">
        <v>0.12</v>
      </c>
      <c r="AP38" s="372"/>
      <c r="AQ38" s="370">
        <v>-3.1819999999999999</v>
      </c>
      <c r="AR38" s="373">
        <v>-2.9689000000000001</v>
      </c>
      <c r="AS38" s="372"/>
      <c r="AT38" s="374">
        <v>0.01</v>
      </c>
      <c r="AU38" s="372"/>
      <c r="AV38" s="370">
        <v>5.0000000000000001E-3</v>
      </c>
      <c r="AW38" s="418">
        <v>-4.4999999999999998E-2</v>
      </c>
      <c r="AX38" s="419">
        <v>-0.17200000000000001</v>
      </c>
      <c r="AY38" s="368"/>
      <c r="AZ38" s="374">
        <v>0.67500000000000004</v>
      </c>
      <c r="BA38" s="374">
        <v>0.55000000000000004</v>
      </c>
      <c r="BB38" s="377">
        <v>-0.21310000000000001</v>
      </c>
      <c r="BC38" s="389"/>
      <c r="BD38" s="390">
        <v>3.1259999999999999</v>
      </c>
      <c r="BE38" s="380">
        <v>2.9723348743325957</v>
      </c>
      <c r="BF38" s="381"/>
      <c r="BG38" s="380"/>
      <c r="BH38" s="382"/>
      <c r="BI38" s="382"/>
      <c r="BJ38" s="380"/>
      <c r="BK38" s="381"/>
      <c r="BL38" s="380"/>
      <c r="BM38" s="380"/>
      <c r="BN38" s="383"/>
      <c r="BO38" s="383"/>
      <c r="BP38" s="382"/>
      <c r="BQ38" s="380"/>
      <c r="BR38" s="382"/>
      <c r="BS38" s="380"/>
      <c r="BT38" s="380"/>
      <c r="BU38" s="380"/>
      <c r="BV38" s="380"/>
      <c r="BW38" s="380"/>
      <c r="BX38" s="380"/>
      <c r="BY38" s="380"/>
      <c r="BZ38" s="380"/>
      <c r="CA38" s="380"/>
      <c r="CB38" s="380"/>
      <c r="CC38" s="380"/>
      <c r="CD38" s="380"/>
      <c r="CE38" s="380"/>
      <c r="CF38" s="380"/>
      <c r="CG38" s="380"/>
    </row>
    <row r="39" spans="1:85" s="379" customFormat="1" ht="12" hidden="1" customHeight="1" x14ac:dyDescent="0.2">
      <c r="A39" s="340">
        <v>37104</v>
      </c>
      <c r="B39" s="392">
        <v>3.1670000000000003</v>
      </c>
      <c r="C39" s="405">
        <v>-0.71510000000000007</v>
      </c>
      <c r="D39" s="343">
        <v>-0.72300000000000031</v>
      </c>
      <c r="E39" s="343">
        <v>-0.79060000000000041</v>
      </c>
      <c r="F39" s="415">
        <v>0</v>
      </c>
      <c r="G39" s="416">
        <v>-0.01</v>
      </c>
      <c r="H39" s="416">
        <v>0.03</v>
      </c>
      <c r="I39" s="417">
        <v>0</v>
      </c>
      <c r="J39" s="416">
        <v>0.219</v>
      </c>
      <c r="K39" s="416">
        <v>0.26900000000000002</v>
      </c>
      <c r="L39" s="416">
        <v>0.46300000000000002</v>
      </c>
      <c r="M39" s="393">
        <v>-0.89700000000000024</v>
      </c>
      <c r="N39" s="416">
        <v>0.57300000000000006</v>
      </c>
      <c r="O39" s="406">
        <v>-2.7E-2</v>
      </c>
      <c r="P39" s="407">
        <v>-0.747</v>
      </c>
      <c r="Q39" s="350">
        <v>0.33500000000000002</v>
      </c>
      <c r="R39" s="408">
        <v>0.68500000000000005</v>
      </c>
      <c r="S39" s="352">
        <v>0.68500000000000005</v>
      </c>
      <c r="T39" s="409">
        <v>0.53</v>
      </c>
      <c r="U39" s="410">
        <v>0.68500000000000005</v>
      </c>
      <c r="V39" s="354">
        <v>2.4519000000000002</v>
      </c>
      <c r="W39" s="354">
        <v>2.444</v>
      </c>
      <c r="X39" s="355">
        <v>2.3763999999999998</v>
      </c>
      <c r="Y39" s="349">
        <v>3.5237156346806744</v>
      </c>
      <c r="Z39" s="400">
        <v>1.1400000000000077E-2</v>
      </c>
      <c r="AA39" s="401">
        <v>-9.8500000000000032E-2</v>
      </c>
      <c r="AB39" s="359">
        <v>3.5691999999999999</v>
      </c>
      <c r="AC39" s="360">
        <v>3.5577999999999999</v>
      </c>
      <c r="AD39" s="402">
        <v>3.4592999999999998</v>
      </c>
      <c r="AE39" s="362">
        <v>2.42</v>
      </c>
      <c r="AF39" s="363">
        <v>2.27</v>
      </c>
      <c r="AG39" s="364">
        <v>3.14</v>
      </c>
      <c r="AH39" s="412">
        <v>-0.70700000000000007</v>
      </c>
      <c r="AI39" s="403">
        <v>1.5505</v>
      </c>
      <c r="AJ39" s="413">
        <v>1</v>
      </c>
      <c r="AK39" s="413">
        <v>1</v>
      </c>
      <c r="AL39" s="368">
        <v>1</v>
      </c>
      <c r="AM39" s="388">
        <v>1</v>
      </c>
      <c r="AN39" s="370">
        <v>-0.01</v>
      </c>
      <c r="AO39" s="371">
        <v>0.12</v>
      </c>
      <c r="AP39" s="372"/>
      <c r="AQ39" s="370">
        <v>-3.1687198548597522</v>
      </c>
      <c r="AR39" s="373">
        <v>-2.4536198548597521</v>
      </c>
      <c r="AS39" s="372"/>
      <c r="AT39" s="374">
        <v>0.01</v>
      </c>
      <c r="AU39" s="372"/>
      <c r="AV39" s="370">
        <v>2.5000000000000001E-3</v>
      </c>
      <c r="AW39" s="418">
        <v>-3.5000000000000003E-2</v>
      </c>
      <c r="AX39" s="419">
        <v>-7.6999999999999999E-2</v>
      </c>
      <c r="AY39" s="368"/>
      <c r="AZ39" s="374">
        <v>0.72499999999999998</v>
      </c>
      <c r="BA39" s="374">
        <v>0.6</v>
      </c>
      <c r="BB39" s="377">
        <v>-0.71510000000000007</v>
      </c>
      <c r="BC39" s="389"/>
      <c r="BD39" s="390">
        <v>3.351</v>
      </c>
      <c r="BE39" s="380">
        <v>2.4536011544663014</v>
      </c>
      <c r="BF39" s="381"/>
      <c r="BG39" s="380"/>
      <c r="BH39" s="382"/>
      <c r="BI39" s="382"/>
      <c r="BJ39" s="380"/>
      <c r="BK39" s="381"/>
      <c r="BL39" s="380"/>
      <c r="BM39" s="380"/>
      <c r="BN39" s="383"/>
      <c r="BO39" s="383"/>
      <c r="BP39" s="382"/>
      <c r="BQ39" s="380"/>
      <c r="BR39" s="382"/>
      <c r="BS39" s="380"/>
      <c r="BT39" s="380"/>
      <c r="BU39" s="380"/>
      <c r="BV39" s="380"/>
      <c r="BW39" s="380"/>
      <c r="BX39" s="380"/>
      <c r="BY39" s="380"/>
      <c r="BZ39" s="380"/>
      <c r="CA39" s="380"/>
      <c r="CB39" s="380"/>
      <c r="CC39" s="380"/>
      <c r="CD39" s="380"/>
      <c r="CE39" s="380"/>
      <c r="CF39" s="380"/>
      <c r="CG39" s="380"/>
    </row>
    <row r="40" spans="1:85" s="379" customFormat="1" ht="11.25" customHeight="1" x14ac:dyDescent="0.25">
      <c r="A40" s="340">
        <v>37135</v>
      </c>
      <c r="B40" s="420">
        <v>2.2949999999999999</v>
      </c>
      <c r="C40" s="421">
        <v>-2.5895789799072588E-2</v>
      </c>
      <c r="D40" s="343">
        <v>-5.0065580838323243E-2</v>
      </c>
      <c r="E40" s="343">
        <v>-0.23395099401197594</v>
      </c>
      <c r="F40" s="415">
        <v>0.14000000000000001</v>
      </c>
      <c r="G40" s="416">
        <v>0.15</v>
      </c>
      <c r="H40" s="416">
        <v>0.15</v>
      </c>
      <c r="I40" s="417">
        <v>0.14000000000000001</v>
      </c>
      <c r="J40" s="416">
        <v>0.04</v>
      </c>
      <c r="K40" s="416">
        <v>0.11</v>
      </c>
      <c r="L40" s="416">
        <v>0.28499999999999998</v>
      </c>
      <c r="M40" s="415">
        <v>-0.23</v>
      </c>
      <c r="N40" s="416">
        <v>0.30499999999999999</v>
      </c>
      <c r="O40" s="406">
        <v>0.125</v>
      </c>
      <c r="P40" s="422">
        <v>-0.115</v>
      </c>
      <c r="Q40" s="423">
        <v>0.39</v>
      </c>
      <c r="R40" s="424">
        <v>0.74</v>
      </c>
      <c r="S40" s="352">
        <v>0.74</v>
      </c>
      <c r="T40" s="425">
        <v>0.8</v>
      </c>
      <c r="U40" s="426">
        <v>0.74</v>
      </c>
      <c r="V40" s="354">
        <v>2.2691042102009273</v>
      </c>
      <c r="W40" s="354">
        <v>2.2694999999999999</v>
      </c>
      <c r="X40" s="355">
        <v>2.0836000000000001</v>
      </c>
      <c r="Y40" s="349">
        <v>3.6217794059284927</v>
      </c>
      <c r="Z40" s="427">
        <v>0</v>
      </c>
      <c r="AA40" s="428">
        <v>-2.5000000000000001E-3</v>
      </c>
      <c r="AB40" s="429">
        <v>3.3395999999999999</v>
      </c>
      <c r="AC40" s="360">
        <v>3.3401999999999998</v>
      </c>
      <c r="AD40" s="402">
        <v>3.0666000000000002</v>
      </c>
      <c r="AE40" s="362">
        <v>2.1800000000000002</v>
      </c>
      <c r="AF40" s="363">
        <v>2.0649999999999999</v>
      </c>
      <c r="AG40" s="364">
        <v>2.42</v>
      </c>
      <c r="AH40" s="430">
        <v>-0.70700000000000007</v>
      </c>
      <c r="AI40" s="366">
        <v>1.5780000000000001</v>
      </c>
      <c r="AJ40" s="431">
        <v>1</v>
      </c>
      <c r="AK40" s="431">
        <v>1</v>
      </c>
      <c r="AL40" s="368">
        <v>1</v>
      </c>
      <c r="AM40" s="388">
        <v>1</v>
      </c>
      <c r="AN40" s="370">
        <v>0.15</v>
      </c>
      <c r="AO40" s="371">
        <v>0.124</v>
      </c>
      <c r="AP40" s="372"/>
      <c r="AQ40" s="370">
        <v>-2.2966708095690747</v>
      </c>
      <c r="AR40" s="373">
        <v>-2.2707750197700021</v>
      </c>
      <c r="AS40" s="372"/>
      <c r="AT40" s="374">
        <v>0.01</v>
      </c>
      <c r="AU40" s="372"/>
      <c r="AV40" s="370">
        <v>2.5000000000000001E-3</v>
      </c>
      <c r="AW40" s="418">
        <v>-4.4999999999999998E-2</v>
      </c>
      <c r="AX40" s="419">
        <v>-5.5E-2</v>
      </c>
      <c r="AY40" s="368"/>
      <c r="AZ40" s="432">
        <v>0.995</v>
      </c>
      <c r="BA40" s="374">
        <v>0.6</v>
      </c>
      <c r="BB40" s="377">
        <v>-2.5895789799072588E-2</v>
      </c>
      <c r="BC40" s="389"/>
      <c r="BD40" s="390">
        <v>2.29</v>
      </c>
      <c r="BE40" s="380">
        <v>2.2880332477559997</v>
      </c>
      <c r="BF40" s="381"/>
      <c r="BG40" s="425">
        <v>0.9</v>
      </c>
      <c r="BH40" s="382"/>
      <c r="BI40" s="382"/>
      <c r="BJ40" s="380"/>
      <c r="BK40" s="381"/>
      <c r="BL40" s="380"/>
      <c r="BM40" s="380"/>
      <c r="BN40" s="383"/>
      <c r="BO40" s="383"/>
      <c r="BP40" s="382"/>
      <c r="BQ40" s="380"/>
      <c r="BR40" s="382"/>
      <c r="BS40" s="380"/>
      <c r="BT40" s="380"/>
      <c r="BU40" s="380"/>
      <c r="BV40" s="380"/>
      <c r="BW40" s="380"/>
      <c r="BX40" s="380"/>
      <c r="BY40" s="380"/>
      <c r="BZ40" s="380"/>
      <c r="CA40" s="380"/>
      <c r="CB40" s="380"/>
      <c r="CC40" s="380"/>
      <c r="CD40" s="380"/>
      <c r="CE40" s="380"/>
      <c r="CF40" s="380"/>
      <c r="CG40" s="380"/>
    </row>
    <row r="41" spans="1:85" s="379" customFormat="1" ht="12" x14ac:dyDescent="0.25">
      <c r="A41" s="340">
        <v>37165</v>
      </c>
      <c r="B41" s="420">
        <v>1.83</v>
      </c>
      <c r="C41" s="433">
        <v>-0.16205061650516162</v>
      </c>
      <c r="D41" s="343">
        <v>-0.16158286097916275</v>
      </c>
      <c r="E41" s="343">
        <v>-0.38169524707074531</v>
      </c>
      <c r="F41" s="415">
        <v>0.16</v>
      </c>
      <c r="G41" s="416">
        <v>0.17</v>
      </c>
      <c r="H41" s="416">
        <v>0.19</v>
      </c>
      <c r="I41" s="417">
        <v>0.16</v>
      </c>
      <c r="J41" s="416">
        <v>5.5E-2</v>
      </c>
      <c r="K41" s="416">
        <v>0.125</v>
      </c>
      <c r="L41" s="416">
        <v>0.3</v>
      </c>
      <c r="M41" s="434">
        <v>-0.59</v>
      </c>
      <c r="N41" s="416">
        <v>-0.06</v>
      </c>
      <c r="O41" s="406">
        <v>-0.31</v>
      </c>
      <c r="P41" s="422">
        <v>-0.45</v>
      </c>
      <c r="Q41" s="423">
        <v>0.5</v>
      </c>
      <c r="R41" s="435">
        <v>0.85</v>
      </c>
      <c r="S41" s="436">
        <v>0.85</v>
      </c>
      <c r="T41" s="425">
        <v>0.88</v>
      </c>
      <c r="U41" s="426">
        <v>0.85</v>
      </c>
      <c r="V41" s="437">
        <v>1.6679493834948385</v>
      </c>
      <c r="W41" s="437">
        <v>1.6684171390208373</v>
      </c>
      <c r="X41" s="438">
        <v>1.4483047529292548</v>
      </c>
      <c r="Y41" s="391" t="s">
        <v>186</v>
      </c>
      <c r="Z41" s="439">
        <v>0</v>
      </c>
      <c r="AA41" s="440">
        <v>0.15</v>
      </c>
      <c r="AB41" s="441">
        <v>2.4961000000000002</v>
      </c>
      <c r="AC41" s="442">
        <v>2.4967999999999999</v>
      </c>
      <c r="AD41" s="443">
        <v>2.1674000000000002</v>
      </c>
      <c r="AE41" s="444">
        <v>1.38</v>
      </c>
      <c r="AF41" s="445">
        <v>1.24</v>
      </c>
      <c r="AG41" s="446">
        <v>1.52</v>
      </c>
      <c r="AH41" s="447">
        <v>-0.13</v>
      </c>
      <c r="AI41" s="448">
        <v>1.5867</v>
      </c>
      <c r="AJ41" s="449">
        <v>1</v>
      </c>
      <c r="AK41" s="449">
        <v>1</v>
      </c>
      <c r="AL41" s="404">
        <v>1</v>
      </c>
      <c r="AM41" s="450">
        <v>1</v>
      </c>
      <c r="AN41" s="451">
        <v>0.17</v>
      </c>
      <c r="AO41" s="452">
        <v>0.12</v>
      </c>
      <c r="AP41" s="380"/>
      <c r="AQ41" s="451">
        <v>-1.7303010966156174</v>
      </c>
      <c r="AR41" s="453">
        <v>-1.5682504801104558</v>
      </c>
      <c r="AS41" s="380"/>
      <c r="AT41" s="454">
        <v>0.01</v>
      </c>
      <c r="AU41" s="380"/>
      <c r="AV41" s="451">
        <v>0</v>
      </c>
      <c r="AW41" s="455">
        <v>-3.5000000000000003E-2</v>
      </c>
      <c r="AX41" s="456">
        <v>-7.0000000000000007E-2</v>
      </c>
      <c r="AY41" s="404"/>
      <c r="AZ41" s="432">
        <v>1.075</v>
      </c>
      <c r="BA41" s="432">
        <v>0.65</v>
      </c>
      <c r="BB41" s="457">
        <v>-0.16205061650516162</v>
      </c>
      <c r="BC41" s="389"/>
      <c r="BD41" s="390">
        <v>1.85</v>
      </c>
      <c r="BE41" s="380">
        <v>1.6679493834948385</v>
      </c>
      <c r="BF41" s="381"/>
      <c r="BG41" s="425">
        <v>0.98</v>
      </c>
      <c r="BH41" s="382"/>
      <c r="BI41" s="458">
        <v>-0.01</v>
      </c>
      <c r="BJ41" s="380"/>
      <c r="BK41" s="381"/>
      <c r="BL41" s="380"/>
      <c r="BM41" s="380"/>
      <c r="BN41" s="383"/>
      <c r="BO41" s="383"/>
      <c r="BP41" s="382"/>
      <c r="BQ41" s="380"/>
      <c r="BR41" s="382"/>
      <c r="BS41" s="380"/>
      <c r="BT41" s="380"/>
      <c r="BU41" s="380"/>
      <c r="BV41" s="380"/>
      <c r="BW41" s="380"/>
      <c r="BX41" s="380"/>
      <c r="BY41" s="380"/>
      <c r="BZ41" s="380"/>
      <c r="CA41" s="380"/>
      <c r="CB41" s="380"/>
      <c r="CC41" s="380"/>
      <c r="CD41" s="380"/>
      <c r="CE41" s="380"/>
      <c r="CF41" s="380"/>
      <c r="CG41" s="380"/>
    </row>
    <row r="42" spans="1:85" s="379" customFormat="1" ht="12" x14ac:dyDescent="0.25">
      <c r="A42" s="459">
        <v>37196</v>
      </c>
      <c r="B42" s="460">
        <v>3.202</v>
      </c>
      <c r="C42" s="461">
        <v>-0.98087833664362023</v>
      </c>
      <c r="D42" s="462">
        <v>-0.87112863959773712</v>
      </c>
      <c r="E42" s="462">
        <v>-0.60381683972344424</v>
      </c>
      <c r="F42" s="463">
        <v>0.19500000000000001</v>
      </c>
      <c r="G42" s="464">
        <v>0.33500000000000002</v>
      </c>
      <c r="H42" s="464">
        <v>0.35</v>
      </c>
      <c r="I42" s="465">
        <v>0.48</v>
      </c>
      <c r="J42" s="464">
        <v>0.05</v>
      </c>
      <c r="K42" s="464">
        <v>0.12</v>
      </c>
      <c r="L42" s="464">
        <v>0.51500000000000001</v>
      </c>
      <c r="M42" s="466">
        <v>-0.66199999999999992</v>
      </c>
      <c r="N42" s="464">
        <v>-0.252</v>
      </c>
      <c r="O42" s="467">
        <v>-0.29199999999999982</v>
      </c>
      <c r="P42" s="422">
        <v>-0.42200000000000015</v>
      </c>
      <c r="Q42" s="350">
        <v>0.69</v>
      </c>
      <c r="R42" s="435">
        <v>0.5</v>
      </c>
      <c r="S42" s="468">
        <v>0.65</v>
      </c>
      <c r="T42" s="425">
        <v>0.79</v>
      </c>
      <c r="U42" s="426">
        <v>0.5</v>
      </c>
      <c r="V42" s="469">
        <v>2.2211216633563797</v>
      </c>
      <c r="W42" s="437">
        <v>2.3308713604022628</v>
      </c>
      <c r="X42" s="438">
        <v>2.5981831602765557</v>
      </c>
      <c r="Y42" s="387"/>
      <c r="Z42" s="470">
        <v>0.14799999999999999</v>
      </c>
      <c r="AA42" s="471">
        <v>0.25</v>
      </c>
      <c r="AB42" s="441">
        <v>3.3494000000000002</v>
      </c>
      <c r="AC42" s="442">
        <v>3.5148999999999999</v>
      </c>
      <c r="AD42" s="472">
        <v>3.9180000000000001</v>
      </c>
      <c r="AE42" s="444">
        <v>2.78</v>
      </c>
      <c r="AF42" s="445">
        <v>2.54</v>
      </c>
      <c r="AG42" s="446">
        <v>2.91</v>
      </c>
      <c r="AH42" s="447">
        <v>-0.49200000000000005</v>
      </c>
      <c r="AI42" s="448">
        <v>1.5730000000000002</v>
      </c>
      <c r="AJ42" s="449">
        <v>1</v>
      </c>
      <c r="AK42" s="449">
        <v>1</v>
      </c>
      <c r="AL42" s="404">
        <v>1</v>
      </c>
      <c r="AM42" s="450">
        <v>1</v>
      </c>
      <c r="AN42" s="451">
        <v>0.34499999999999997</v>
      </c>
      <c r="AO42" s="452">
        <v>0.124</v>
      </c>
      <c r="AP42" s="380"/>
      <c r="AQ42" s="451">
        <v>-3.0343879529561346</v>
      </c>
      <c r="AR42" s="453">
        <v>-2.0535096163125144</v>
      </c>
      <c r="AS42" s="380"/>
      <c r="AT42" s="473">
        <v>7.4999999999999997E-3</v>
      </c>
      <c r="AU42" s="380"/>
      <c r="AV42" s="451">
        <v>-0.01</v>
      </c>
      <c r="AW42" s="455">
        <v>0</v>
      </c>
      <c r="AX42" s="456">
        <v>-0.01</v>
      </c>
      <c r="AY42" s="404"/>
      <c r="AZ42" s="432">
        <v>1.1399999999999999</v>
      </c>
      <c r="BA42" s="432">
        <v>1</v>
      </c>
      <c r="BB42" s="457">
        <v>-0.98087833664362023</v>
      </c>
      <c r="BC42" s="389"/>
      <c r="BD42" s="390">
        <v>3.2519999999999998</v>
      </c>
      <c r="BE42" s="380">
        <v>2.2144143779145486</v>
      </c>
      <c r="BF42" s="381"/>
      <c r="BG42" s="425">
        <v>0.79</v>
      </c>
      <c r="BH42" s="382"/>
      <c r="BI42" s="458">
        <v>-0.01</v>
      </c>
      <c r="BJ42" s="380"/>
      <c r="BK42" s="381"/>
      <c r="BL42" s="380"/>
      <c r="BM42" s="380"/>
      <c r="BN42" s="383"/>
      <c r="BO42" s="383"/>
      <c r="BP42" s="382"/>
      <c r="BQ42" s="380"/>
      <c r="BR42" s="382"/>
      <c r="BS42" s="380"/>
      <c r="BT42" s="380"/>
      <c r="BU42" s="380"/>
      <c r="BV42" s="380"/>
      <c r="BW42" s="380"/>
      <c r="BX42" s="380"/>
      <c r="BY42" s="380"/>
      <c r="BZ42" s="380"/>
      <c r="CA42" s="380"/>
      <c r="CB42" s="380"/>
      <c r="CC42" s="380"/>
      <c r="CD42" s="380"/>
      <c r="CE42" s="380"/>
      <c r="CF42" s="380"/>
      <c r="CG42" s="380"/>
    </row>
    <row r="43" spans="1:85" s="379" customFormat="1" ht="12" x14ac:dyDescent="0.25">
      <c r="A43" s="474">
        <v>37226</v>
      </c>
      <c r="B43" s="475">
        <v>2.3160000000000003</v>
      </c>
      <c r="C43" s="476">
        <v>6.25293043590327E-2</v>
      </c>
      <c r="D43" s="462">
        <v>0.17655276094383776</v>
      </c>
      <c r="E43" s="462">
        <v>0.1966745473999798</v>
      </c>
      <c r="F43" s="463">
        <v>0.215</v>
      </c>
      <c r="G43" s="464">
        <v>0.3</v>
      </c>
      <c r="H43" s="464">
        <v>0.315</v>
      </c>
      <c r="I43" s="465">
        <v>0.41499999999999998</v>
      </c>
      <c r="J43" s="464">
        <v>9.5000000000000001E-2</v>
      </c>
      <c r="K43" s="464">
        <v>0.155</v>
      </c>
      <c r="L43" s="464">
        <v>0.84</v>
      </c>
      <c r="M43" s="466">
        <v>-0.28000000000000003</v>
      </c>
      <c r="N43" s="464">
        <v>0.05</v>
      </c>
      <c r="O43" s="467">
        <v>0.21</v>
      </c>
      <c r="P43" s="422">
        <v>0.34</v>
      </c>
      <c r="Q43" s="350">
        <v>0.81</v>
      </c>
      <c r="R43" s="435">
        <v>0.6</v>
      </c>
      <c r="S43" s="468">
        <v>0.85</v>
      </c>
      <c r="T43" s="425">
        <v>0.99</v>
      </c>
      <c r="U43" s="426">
        <v>0.6</v>
      </c>
      <c r="V43" s="437">
        <v>2.378529304359033</v>
      </c>
      <c r="W43" s="437">
        <v>2.492552760943838</v>
      </c>
      <c r="X43" s="438">
        <v>2.5126745473999801</v>
      </c>
      <c r="Y43" s="391" t="s">
        <v>184</v>
      </c>
      <c r="Z43" s="470">
        <v>0.17</v>
      </c>
      <c r="AA43" s="471">
        <v>0.2</v>
      </c>
      <c r="AB43" s="441">
        <v>3.5461999999999998</v>
      </c>
      <c r="AC43" s="442">
        <v>3.7161999999999997</v>
      </c>
      <c r="AD43" s="472">
        <v>3.7462</v>
      </c>
      <c r="AE43" s="444">
        <v>2.6560000000000001</v>
      </c>
      <c r="AF43" s="445">
        <v>2.0360000000000005</v>
      </c>
      <c r="AG43" s="446">
        <v>2.5260000000000002</v>
      </c>
      <c r="AH43" s="447">
        <v>-0.17</v>
      </c>
      <c r="AI43" s="448">
        <v>1.57300546196476</v>
      </c>
      <c r="AJ43" s="449">
        <v>2.3583738201231601E-2</v>
      </c>
      <c r="AK43" s="449">
        <v>2.2300925846876502E-2</v>
      </c>
      <c r="AL43" s="404">
        <v>0.99993581103066032</v>
      </c>
      <c r="AM43" s="450">
        <v>0.99993928313120639</v>
      </c>
      <c r="AN43" s="451">
        <v>0.31</v>
      </c>
      <c r="AO43" s="452">
        <v>0.12</v>
      </c>
      <c r="AP43" s="380"/>
      <c r="AQ43" s="451">
        <v>-2.1819108279658823</v>
      </c>
      <c r="AR43" s="453">
        <v>-2.244440132324915</v>
      </c>
      <c r="AS43" s="380"/>
      <c r="AT43" s="454">
        <v>7.4999999999999997E-3</v>
      </c>
      <c r="AU43" s="380"/>
      <c r="AV43" s="451">
        <v>0</v>
      </c>
      <c r="AW43" s="455">
        <v>0</v>
      </c>
      <c r="AX43" s="456">
        <v>-0.02</v>
      </c>
      <c r="AY43" s="404"/>
      <c r="AZ43" s="432">
        <v>1.34</v>
      </c>
      <c r="BA43" s="432">
        <v>1.2</v>
      </c>
      <c r="BB43" s="457">
        <v>6.25293043590327E-2</v>
      </c>
      <c r="BC43" s="389"/>
      <c r="BD43" s="390">
        <v>2.4110000000000005</v>
      </c>
      <c r="BE43" s="380">
        <v>2.1622200999555057</v>
      </c>
      <c r="BF43" s="381"/>
      <c r="BG43" s="425">
        <v>1.0900000000000001</v>
      </c>
      <c r="BH43" s="382"/>
      <c r="BI43" s="458">
        <v>-5.0000000000000001E-3</v>
      </c>
      <c r="BJ43" s="380"/>
      <c r="BK43" s="381"/>
      <c r="BL43" s="380"/>
      <c r="BM43" s="380"/>
      <c r="BN43" s="383"/>
      <c r="BO43" s="383"/>
      <c r="BP43" s="382"/>
      <c r="BQ43" s="380"/>
      <c r="BR43" s="382"/>
      <c r="BS43" s="380"/>
      <c r="BT43" s="380"/>
      <c r="BU43" s="380"/>
      <c r="BV43" s="380"/>
      <c r="BW43" s="380"/>
      <c r="BX43" s="380"/>
      <c r="BY43" s="380"/>
      <c r="BZ43" s="380"/>
      <c r="CA43" s="380"/>
      <c r="CB43" s="380"/>
      <c r="CC43" s="380"/>
      <c r="CD43" s="380"/>
      <c r="CE43" s="380"/>
      <c r="CF43" s="380"/>
      <c r="CG43" s="380"/>
    </row>
    <row r="44" spans="1:85" s="379" customFormat="1" ht="12" x14ac:dyDescent="0.25">
      <c r="A44" s="474">
        <v>37257</v>
      </c>
      <c r="B44" s="475">
        <v>2.7010000000000001</v>
      </c>
      <c r="C44" s="476">
        <v>-0.28499999999999998</v>
      </c>
      <c r="D44" s="462">
        <v>-0.17098773908584786</v>
      </c>
      <c r="E44" s="462">
        <v>-0.11733491042036404</v>
      </c>
      <c r="F44" s="463">
        <v>0.14499999999999999</v>
      </c>
      <c r="G44" s="464">
        <v>0.23</v>
      </c>
      <c r="H44" s="464">
        <v>0.245</v>
      </c>
      <c r="I44" s="465">
        <v>0.34499999999999997</v>
      </c>
      <c r="J44" s="464">
        <v>0.12</v>
      </c>
      <c r="K44" s="464">
        <v>0.115</v>
      </c>
      <c r="L44" s="464">
        <v>1.68</v>
      </c>
      <c r="M44" s="463">
        <v>-0.3</v>
      </c>
      <c r="N44" s="464">
        <v>0.04</v>
      </c>
      <c r="O44" s="467">
        <v>0.05</v>
      </c>
      <c r="P44" s="477">
        <v>0.25</v>
      </c>
      <c r="Q44" s="478">
        <v>0.9</v>
      </c>
      <c r="R44" s="435">
        <v>0.96</v>
      </c>
      <c r="S44" s="468">
        <v>1.21</v>
      </c>
      <c r="T44" s="425">
        <v>1.04</v>
      </c>
      <c r="U44" s="426">
        <v>0.96</v>
      </c>
      <c r="V44" s="600">
        <v>2.4159999999999999</v>
      </c>
      <c r="W44" s="437">
        <v>2.5300122609141522</v>
      </c>
      <c r="X44" s="438">
        <v>2.583665089579636</v>
      </c>
      <c r="Y44" s="387"/>
      <c r="Z44" s="470">
        <v>0.17</v>
      </c>
      <c r="AA44" s="471">
        <v>0.25</v>
      </c>
      <c r="AB44" s="590">
        <v>3.6024195705517839</v>
      </c>
      <c r="AC44" s="442">
        <v>3.7724195705517838</v>
      </c>
      <c r="AD44" s="472">
        <v>3.8524195705517839</v>
      </c>
      <c r="AE44" s="444">
        <v>2.9510000000000001</v>
      </c>
      <c r="AF44" s="445">
        <v>2.4010000000000002</v>
      </c>
      <c r="AG44" s="446">
        <v>2.7509999999999999</v>
      </c>
      <c r="AH44" s="447">
        <v>-0.23</v>
      </c>
      <c r="AI44" s="448">
        <v>1.57315992650169</v>
      </c>
      <c r="AJ44" s="449">
        <v>2.29542327582304E-2</v>
      </c>
      <c r="AK44" s="449">
        <v>2.1780849295643299E-2</v>
      </c>
      <c r="AL44" s="404">
        <v>0.99800240237449056</v>
      </c>
      <c r="AM44" s="450">
        <v>0.99810386901968595</v>
      </c>
      <c r="AN44" s="451">
        <v>0.24</v>
      </c>
      <c r="AO44" s="452">
        <v>0.12</v>
      </c>
      <c r="AP44" s="380"/>
      <c r="AQ44" s="451">
        <v>-2.3934049922970644</v>
      </c>
      <c r="AR44" s="453">
        <v>-2.1084049922970642</v>
      </c>
      <c r="AS44" s="380"/>
      <c r="AT44" s="454">
        <v>7.4999999999999997E-3</v>
      </c>
      <c r="AU44" s="380"/>
      <c r="AV44" s="451">
        <v>-2E-3</v>
      </c>
      <c r="AW44" s="455">
        <v>0</v>
      </c>
      <c r="AX44" s="456">
        <v>-0.04</v>
      </c>
      <c r="AY44" s="404"/>
      <c r="AZ44" s="432">
        <v>1.39</v>
      </c>
      <c r="BA44" s="432">
        <v>1.2</v>
      </c>
      <c r="BB44" s="457">
        <v>-0.28499999999999998</v>
      </c>
      <c r="BC44" s="389"/>
      <c r="BD44" s="390">
        <v>2.8210000000000002</v>
      </c>
      <c r="BE44" s="380">
        <v>2.4146586792833626</v>
      </c>
      <c r="BF44" s="381"/>
      <c r="BG44" s="425">
        <v>1.1399999999999999</v>
      </c>
      <c r="BH44" s="382"/>
      <c r="BI44" s="458">
        <v>-5.0000000000000001E-3</v>
      </c>
      <c r="BJ44" s="380"/>
      <c r="BK44" s="381"/>
      <c r="BL44" s="380"/>
      <c r="BM44" s="380"/>
      <c r="BN44" s="383"/>
      <c r="BO44" s="383"/>
      <c r="BP44" s="382"/>
      <c r="BQ44" s="380"/>
      <c r="BR44" s="382"/>
      <c r="BS44" s="380"/>
      <c r="BT44" s="380"/>
      <c r="BU44" s="380"/>
      <c r="BV44" s="380"/>
      <c r="BW44" s="380"/>
      <c r="BX44" s="380"/>
      <c r="BY44" s="380"/>
      <c r="BZ44" s="380"/>
      <c r="CA44" s="380"/>
      <c r="CB44" s="380"/>
      <c r="CC44" s="380"/>
      <c r="CD44" s="380"/>
      <c r="CE44" s="380"/>
      <c r="CF44" s="380"/>
      <c r="CG44" s="380"/>
    </row>
    <row r="45" spans="1:85" s="379" customFormat="1" ht="12" x14ac:dyDescent="0.25">
      <c r="A45" s="474">
        <v>37288</v>
      </c>
      <c r="B45" s="475">
        <v>2.786</v>
      </c>
      <c r="C45" s="479">
        <v>-0.38</v>
      </c>
      <c r="D45" s="462">
        <v>-0.2659989021723117</v>
      </c>
      <c r="E45" s="462">
        <v>-0.27941079603439256</v>
      </c>
      <c r="F45" s="463">
        <v>0.14499999999999999</v>
      </c>
      <c r="G45" s="464">
        <v>0.23</v>
      </c>
      <c r="H45" s="464">
        <v>0.245</v>
      </c>
      <c r="I45" s="465">
        <v>0.34499999999999997</v>
      </c>
      <c r="J45" s="464">
        <v>0.11</v>
      </c>
      <c r="K45" s="464">
        <v>0.105</v>
      </c>
      <c r="L45" s="464">
        <v>1.5549999999999999</v>
      </c>
      <c r="M45" s="463">
        <v>-0.3</v>
      </c>
      <c r="N45" s="464">
        <v>0.03</v>
      </c>
      <c r="O45" s="467">
        <v>0.03</v>
      </c>
      <c r="P45" s="477">
        <v>0</v>
      </c>
      <c r="Q45" s="478">
        <v>0.95</v>
      </c>
      <c r="R45" s="435">
        <v>0.9</v>
      </c>
      <c r="S45" s="468">
        <v>1.05</v>
      </c>
      <c r="T45" s="425">
        <v>1.04</v>
      </c>
      <c r="U45" s="426">
        <v>0.9</v>
      </c>
      <c r="V45" s="437">
        <v>2.4060000000000001</v>
      </c>
      <c r="W45" s="437">
        <v>2.5200010978276883</v>
      </c>
      <c r="X45" s="438">
        <v>2.5065892039656075</v>
      </c>
      <c r="Y45" s="399"/>
      <c r="Z45" s="470">
        <v>0.17</v>
      </c>
      <c r="AA45" s="471">
        <v>0.15</v>
      </c>
      <c r="AB45" s="480">
        <v>3.58786018550654</v>
      </c>
      <c r="AC45" s="442">
        <v>3.7578601855065399</v>
      </c>
      <c r="AD45" s="472">
        <v>3.7378601855065399</v>
      </c>
      <c r="AE45" s="444">
        <v>2.786</v>
      </c>
      <c r="AF45" s="445">
        <v>2.4860000000000002</v>
      </c>
      <c r="AG45" s="446">
        <v>2.8159999999999998</v>
      </c>
      <c r="AH45" s="447">
        <v>-0.22</v>
      </c>
      <c r="AI45" s="448">
        <v>1.5733139716873599</v>
      </c>
      <c r="AJ45" s="449">
        <v>2.2315322690867698E-2</v>
      </c>
      <c r="AK45" s="449">
        <v>2.1145658071011701E-2</v>
      </c>
      <c r="AL45" s="404">
        <v>0.99617958173246901</v>
      </c>
      <c r="AM45" s="450">
        <v>0.99637841973894647</v>
      </c>
      <c r="AN45" s="451">
        <v>0.24</v>
      </c>
      <c r="AO45" s="452">
        <v>0.13300000000000001</v>
      </c>
      <c r="AP45" s="380"/>
      <c r="AQ45" s="451">
        <v>-2.5714528410433295</v>
      </c>
      <c r="AR45" s="453">
        <v>-2.1914528410433296</v>
      </c>
      <c r="AS45" s="380"/>
      <c r="AT45" s="454">
        <v>7.4999999999999997E-3</v>
      </c>
      <c r="AU45" s="380"/>
      <c r="AV45" s="451">
        <v>-2E-3</v>
      </c>
      <c r="AW45" s="455">
        <v>0</v>
      </c>
      <c r="AX45" s="456">
        <v>-0.03</v>
      </c>
      <c r="AY45" s="404"/>
      <c r="AZ45" s="432">
        <v>1.39</v>
      </c>
      <c r="BA45" s="432">
        <v>1.2</v>
      </c>
      <c r="BB45" s="457">
        <v>-0.38</v>
      </c>
      <c r="BC45" s="389"/>
      <c r="BD45" s="390">
        <v>2.8959999999999999</v>
      </c>
      <c r="BE45" s="380">
        <v>2.4046588106137921</v>
      </c>
      <c r="BF45" s="381"/>
      <c r="BG45" s="425">
        <v>1.1399999999999999</v>
      </c>
      <c r="BH45" s="382"/>
      <c r="BI45" s="458">
        <v>-5.0000000000000001E-3</v>
      </c>
      <c r="BJ45" s="380"/>
      <c r="BK45" s="381"/>
      <c r="BL45" s="380"/>
      <c r="BM45" s="380"/>
      <c r="BN45" s="383"/>
      <c r="BO45" s="383"/>
      <c r="BP45" s="382"/>
      <c r="BQ45" s="380"/>
      <c r="BR45" s="382"/>
      <c r="BS45" s="380"/>
      <c r="BT45" s="380"/>
      <c r="BU45" s="380"/>
      <c r="BV45" s="380"/>
      <c r="BW45" s="380"/>
      <c r="BX45" s="380"/>
      <c r="BY45" s="380"/>
      <c r="BZ45" s="380"/>
      <c r="CA45" s="380"/>
      <c r="CB45" s="380"/>
      <c r="CC45" s="380"/>
      <c r="CD45" s="380"/>
      <c r="CE45" s="380"/>
      <c r="CF45" s="380"/>
      <c r="CG45" s="380"/>
    </row>
    <row r="46" spans="1:85" s="379" customFormat="1" ht="12" x14ac:dyDescent="0.25">
      <c r="A46" s="474">
        <v>37316</v>
      </c>
      <c r="B46" s="475">
        <v>2.7989999999999999</v>
      </c>
      <c r="C46" s="479">
        <v>-0.43</v>
      </c>
      <c r="D46" s="462">
        <v>-0.3159993261743903</v>
      </c>
      <c r="E46" s="462">
        <v>-0.39647039005129159</v>
      </c>
      <c r="F46" s="463">
        <v>0.155</v>
      </c>
      <c r="G46" s="464">
        <v>0.24</v>
      </c>
      <c r="H46" s="464">
        <v>0.255</v>
      </c>
      <c r="I46" s="465">
        <v>0.35499999999999998</v>
      </c>
      <c r="J46" s="464">
        <v>8.5000000000000006E-2</v>
      </c>
      <c r="K46" s="464">
        <v>9.5000000000000001E-2</v>
      </c>
      <c r="L46" s="464">
        <v>0.56999999999999995</v>
      </c>
      <c r="M46" s="463">
        <v>-0.35</v>
      </c>
      <c r="N46" s="464">
        <v>0.02</v>
      </c>
      <c r="O46" s="467">
        <v>2.3E-2</v>
      </c>
      <c r="P46" s="477">
        <v>-0.24</v>
      </c>
      <c r="Q46" s="478">
        <v>0.86750000000000005</v>
      </c>
      <c r="R46" s="435">
        <v>0.78249999999999997</v>
      </c>
      <c r="S46" s="468">
        <v>0.88249999999999995</v>
      </c>
      <c r="T46" s="425">
        <v>0.79</v>
      </c>
      <c r="U46" s="426">
        <v>0.78249999999999997</v>
      </c>
      <c r="V46" s="437">
        <v>2.3689999999999998</v>
      </c>
      <c r="W46" s="437">
        <v>2.4830006738256096</v>
      </c>
      <c r="X46" s="438">
        <v>2.4025296099487083</v>
      </c>
      <c r="Y46" s="399"/>
      <c r="Z46" s="470">
        <v>0.17</v>
      </c>
      <c r="AA46" s="471">
        <v>0.05</v>
      </c>
      <c r="AB46" s="480">
        <v>3.5326984173450482</v>
      </c>
      <c r="AC46" s="442">
        <v>3.7026984173450481</v>
      </c>
      <c r="AD46" s="472">
        <v>3.582698417345048</v>
      </c>
      <c r="AE46" s="444">
        <v>2.5590000000000002</v>
      </c>
      <c r="AF46" s="445">
        <v>2.4489999999999998</v>
      </c>
      <c r="AG46" s="446">
        <v>2.8220000000000001</v>
      </c>
      <c r="AH46" s="447">
        <v>-0.25</v>
      </c>
      <c r="AI46" s="448">
        <v>1.5733198233053598</v>
      </c>
      <c r="AJ46" s="449">
        <v>2.16006309622414E-2</v>
      </c>
      <c r="AK46" s="449">
        <v>2.07759939054513E-2</v>
      </c>
      <c r="AL46" s="404">
        <v>0.99466147844960529</v>
      </c>
      <c r="AM46" s="450">
        <v>0.99486371361918391</v>
      </c>
      <c r="AN46" s="451">
        <v>0.25</v>
      </c>
      <c r="AO46" s="452">
        <v>0.12</v>
      </c>
      <c r="AP46" s="380"/>
      <c r="AQ46" s="451">
        <v>-2.6484844050021445</v>
      </c>
      <c r="AR46" s="453">
        <v>-2.2184844050021444</v>
      </c>
      <c r="AS46" s="380"/>
      <c r="AT46" s="454">
        <v>7.4999999999999997E-3</v>
      </c>
      <c r="AU46" s="380"/>
      <c r="AV46" s="451">
        <v>-2E-3</v>
      </c>
      <c r="AW46" s="455">
        <v>0</v>
      </c>
      <c r="AX46" s="456">
        <v>-0.03</v>
      </c>
      <c r="AY46" s="404"/>
      <c r="AZ46" s="432">
        <v>1.1399999999999999</v>
      </c>
      <c r="BA46" s="432">
        <v>0.95</v>
      </c>
      <c r="BB46" s="457">
        <v>-0.43</v>
      </c>
      <c r="BC46" s="389"/>
      <c r="BD46" s="390">
        <v>2.8839999999999999</v>
      </c>
      <c r="BE46" s="380">
        <v>2.3676588156020513</v>
      </c>
      <c r="BF46" s="381"/>
      <c r="BG46" s="425">
        <v>0.79</v>
      </c>
      <c r="BH46" s="382"/>
      <c r="BI46" s="458">
        <v>-5.0000000000000001E-3</v>
      </c>
      <c r="BJ46" s="380"/>
      <c r="BK46" s="381"/>
      <c r="BL46" s="380"/>
      <c r="BM46" s="380"/>
      <c r="BN46" s="383"/>
      <c r="BO46" s="383"/>
      <c r="BP46" s="382"/>
      <c r="BQ46" s="380"/>
      <c r="BR46" s="382"/>
      <c r="BS46" s="380"/>
      <c r="BT46" s="380"/>
      <c r="BU46" s="380"/>
      <c r="BV46" s="380"/>
      <c r="BW46" s="380"/>
      <c r="BX46" s="380"/>
      <c r="BY46" s="380"/>
      <c r="BZ46" s="380"/>
      <c r="CA46" s="380"/>
      <c r="CB46" s="380"/>
      <c r="CC46" s="380"/>
      <c r="CD46" s="380"/>
      <c r="CE46" s="380"/>
      <c r="CF46" s="380"/>
      <c r="CG46" s="380"/>
    </row>
    <row r="47" spans="1:85" s="379" customFormat="1" ht="13.5" customHeight="1" x14ac:dyDescent="0.25">
      <c r="A47" s="474">
        <v>37347</v>
      </c>
      <c r="B47" s="475">
        <v>2.7590000000000003</v>
      </c>
      <c r="C47" s="481">
        <v>-0.44</v>
      </c>
      <c r="D47" s="462">
        <v>-0.34279061047021164</v>
      </c>
      <c r="E47" s="462">
        <v>-0.39977542502215657</v>
      </c>
      <c r="F47" s="463">
        <v>0.09</v>
      </c>
      <c r="G47" s="464">
        <v>9.5000000000000001E-2</v>
      </c>
      <c r="H47" s="464">
        <v>0.13500000000000001</v>
      </c>
      <c r="I47" s="465">
        <v>8.5000000000000006E-2</v>
      </c>
      <c r="J47" s="464">
        <v>2.5000000000000001E-2</v>
      </c>
      <c r="K47" s="464">
        <v>0.09</v>
      </c>
      <c r="L47" s="464">
        <v>0.41</v>
      </c>
      <c r="M47" s="463">
        <v>-0.52</v>
      </c>
      <c r="N47" s="464">
        <v>-0.03</v>
      </c>
      <c r="O47" s="467">
        <v>-0.18</v>
      </c>
      <c r="P47" s="482">
        <v>-0.28999999999999998</v>
      </c>
      <c r="Q47" s="478">
        <v>0.70750000000000002</v>
      </c>
      <c r="R47" s="435">
        <v>0.64</v>
      </c>
      <c r="S47" s="436">
        <v>0.64</v>
      </c>
      <c r="T47" s="425">
        <v>0.53</v>
      </c>
      <c r="U47" s="426">
        <v>0.64</v>
      </c>
      <c r="V47" s="437">
        <v>2.3190000000000004</v>
      </c>
      <c r="W47" s="437">
        <v>2.4162093895297887</v>
      </c>
      <c r="X47" s="438">
        <v>2.3592245749778438</v>
      </c>
      <c r="Y47" s="399"/>
      <c r="Z47" s="483">
        <v>0.14499999999999999</v>
      </c>
      <c r="AA47" s="484">
        <v>0.06</v>
      </c>
      <c r="AB47" s="480">
        <v>3.4590794328253582</v>
      </c>
      <c r="AC47" s="442">
        <v>3.6040794328253583</v>
      </c>
      <c r="AD47" s="485">
        <v>3.5190794328253583</v>
      </c>
      <c r="AE47" s="444">
        <v>2.4690000000000003</v>
      </c>
      <c r="AF47" s="445">
        <v>2.2390000000000003</v>
      </c>
      <c r="AG47" s="446">
        <v>2.5790000000000002</v>
      </c>
      <c r="AH47" s="447">
        <v>-0.33</v>
      </c>
      <c r="AI47" s="448">
        <v>1.5737483872699398</v>
      </c>
      <c r="AJ47" s="449">
        <v>2.1472284857817499E-2</v>
      </c>
      <c r="AK47" s="449">
        <v>2.0033459902157401E-2</v>
      </c>
      <c r="AL47" s="404">
        <v>0.99289148769964797</v>
      </c>
      <c r="AM47" s="450">
        <v>0.99336387635179235</v>
      </c>
      <c r="AN47" s="451">
        <v>9.5000000000000001E-2</v>
      </c>
      <c r="AO47" s="452">
        <v>0.124</v>
      </c>
      <c r="AP47" s="380"/>
      <c r="AQ47" s="451">
        <v>-2.6267922383833104</v>
      </c>
      <c r="AR47" s="453">
        <v>-2.1867922383833105</v>
      </c>
      <c r="AS47" s="380"/>
      <c r="AT47" s="454">
        <v>7.4999999999999997E-3</v>
      </c>
      <c r="AU47" s="380"/>
      <c r="AV47" s="451">
        <v>-2E-3</v>
      </c>
      <c r="AW47" s="455">
        <v>-5.0000000000000001E-3</v>
      </c>
      <c r="AX47" s="456">
        <v>-0.09</v>
      </c>
      <c r="AY47" s="404"/>
      <c r="AZ47" s="432">
        <v>0.73</v>
      </c>
      <c r="BA47" s="432">
        <v>0.4</v>
      </c>
      <c r="BB47" s="457">
        <v>-0.44</v>
      </c>
      <c r="BC47" s="389"/>
      <c r="BD47" s="390">
        <v>2.7790000000000004</v>
      </c>
      <c r="BE47" s="380">
        <v>2.3176591808340721</v>
      </c>
      <c r="BF47" s="381"/>
      <c r="BG47" s="425">
        <v>0.57999999999999996</v>
      </c>
      <c r="BH47" s="382"/>
      <c r="BI47" s="458">
        <v>-2.5000000000000001E-3</v>
      </c>
      <c r="BJ47" s="380"/>
      <c r="BK47" s="381"/>
      <c r="BL47" s="380"/>
      <c r="BM47" s="380"/>
      <c r="BN47" s="383"/>
      <c r="BO47" s="383"/>
      <c r="BP47" s="382"/>
      <c r="BQ47" s="380"/>
      <c r="BR47" s="382"/>
      <c r="BS47" s="380"/>
      <c r="BT47" s="380"/>
      <c r="BU47" s="380"/>
      <c r="BV47" s="380"/>
      <c r="BW47" s="380"/>
      <c r="BX47" s="380"/>
      <c r="BY47" s="380"/>
      <c r="BZ47" s="380"/>
      <c r="CA47" s="380"/>
      <c r="CB47" s="380"/>
      <c r="CC47" s="380"/>
      <c r="CD47" s="380"/>
      <c r="CE47" s="380"/>
      <c r="CF47" s="380"/>
      <c r="CG47" s="380"/>
    </row>
    <row r="48" spans="1:85" s="379" customFormat="1" ht="12" x14ac:dyDescent="0.25">
      <c r="A48" s="474">
        <v>37377</v>
      </c>
      <c r="B48" s="475">
        <v>2.7989999999999999</v>
      </c>
      <c r="C48" s="486">
        <v>-0.44</v>
      </c>
      <c r="D48" s="462">
        <v>-0.34279039198786299</v>
      </c>
      <c r="E48" s="462">
        <v>-0.39977533461566717</v>
      </c>
      <c r="F48" s="463">
        <v>0.09</v>
      </c>
      <c r="G48" s="464">
        <v>9.5000000000000001E-2</v>
      </c>
      <c r="H48" s="464">
        <v>0.13500000000000001</v>
      </c>
      <c r="I48" s="465">
        <v>8.5000000000000006E-2</v>
      </c>
      <c r="J48" s="464">
        <v>2.5000000000000001E-2</v>
      </c>
      <c r="K48" s="464">
        <v>0.09</v>
      </c>
      <c r="L48" s="464">
        <v>0.38</v>
      </c>
      <c r="M48" s="463">
        <v>-0.52</v>
      </c>
      <c r="N48" s="464">
        <v>0</v>
      </c>
      <c r="O48" s="467">
        <v>-0.18</v>
      </c>
      <c r="P48" s="487">
        <v>-0.28999999999999998</v>
      </c>
      <c r="Q48" s="478">
        <v>0.63249999999999995</v>
      </c>
      <c r="R48" s="435">
        <v>0.57250000000000001</v>
      </c>
      <c r="S48" s="436">
        <v>0.57250000000000001</v>
      </c>
      <c r="T48" s="425">
        <v>0.57999999999999996</v>
      </c>
      <c r="U48" s="426">
        <v>0.57250000000000001</v>
      </c>
      <c r="V48" s="437">
        <v>2.359</v>
      </c>
      <c r="W48" s="437">
        <v>2.4562096080121369</v>
      </c>
      <c r="X48" s="438">
        <v>2.3992246653843328</v>
      </c>
      <c r="Y48" s="399"/>
      <c r="Z48" s="483">
        <v>0.14499999999999999</v>
      </c>
      <c r="AA48" s="484">
        <v>0.06</v>
      </c>
      <c r="AB48" s="480">
        <v>3.5187365425575403</v>
      </c>
      <c r="AC48" s="442">
        <v>3.6637365425575403</v>
      </c>
      <c r="AD48" s="485">
        <v>3.5787365425575404</v>
      </c>
      <c r="AE48" s="444">
        <v>2.5089999999999999</v>
      </c>
      <c r="AF48" s="445">
        <v>2.2789999999999999</v>
      </c>
      <c r="AG48" s="446">
        <v>2.6189999999999998</v>
      </c>
      <c r="AH48" s="447">
        <v>-0.33</v>
      </c>
      <c r="AI48" s="448">
        <v>1.57374485020966</v>
      </c>
      <c r="AJ48" s="449">
        <v>2.1305619821069498E-2</v>
      </c>
      <c r="AK48" s="449">
        <v>2.0156242730434898E-2</v>
      </c>
      <c r="AL48" s="404">
        <v>0.99121926671212024</v>
      </c>
      <c r="AM48" s="450">
        <v>0.99168863090705339</v>
      </c>
      <c r="AN48" s="451">
        <v>9.5000000000000001E-2</v>
      </c>
      <c r="AO48" s="452">
        <v>0.12</v>
      </c>
      <c r="AP48" s="380"/>
      <c r="AQ48" s="451">
        <v>-2.6767921480146097</v>
      </c>
      <c r="AR48" s="453">
        <v>-2.2367921480146098</v>
      </c>
      <c r="AS48" s="380"/>
      <c r="AT48" s="454">
        <v>7.4999999999999997E-3</v>
      </c>
      <c r="AU48" s="380"/>
      <c r="AV48" s="451">
        <v>-2E-3</v>
      </c>
      <c r="AW48" s="455">
        <v>-5.0000000000000001E-3</v>
      </c>
      <c r="AX48" s="456">
        <v>-0.09</v>
      </c>
      <c r="AY48" s="404"/>
      <c r="AZ48" s="432">
        <v>0.78</v>
      </c>
      <c r="BA48" s="432">
        <v>0.45</v>
      </c>
      <c r="BB48" s="457">
        <v>-0.44</v>
      </c>
      <c r="BC48" s="389"/>
      <c r="BD48" s="390">
        <v>2.819</v>
      </c>
      <c r="BE48" s="380">
        <v>2.3576591778205223</v>
      </c>
      <c r="BF48" s="381"/>
      <c r="BG48" s="425">
        <v>0.63</v>
      </c>
      <c r="BH48" s="382"/>
      <c r="BI48" s="458">
        <v>-2.5000000000000001E-3</v>
      </c>
      <c r="BJ48" s="380"/>
      <c r="BK48" s="381"/>
      <c r="BL48" s="380"/>
      <c r="BM48" s="380"/>
      <c r="BN48" s="383"/>
      <c r="BO48" s="383"/>
      <c r="BP48" s="382"/>
      <c r="BQ48" s="380"/>
      <c r="BR48" s="382"/>
      <c r="BS48" s="380"/>
      <c r="BT48" s="380"/>
      <c r="BU48" s="380"/>
      <c r="BV48" s="380"/>
      <c r="BW48" s="380"/>
      <c r="BX48" s="380"/>
      <c r="BY48" s="380"/>
      <c r="BZ48" s="380"/>
      <c r="CA48" s="380"/>
      <c r="CB48" s="380"/>
      <c r="CC48" s="380"/>
      <c r="CD48" s="380"/>
      <c r="CE48" s="380"/>
      <c r="CF48" s="380"/>
      <c r="CG48" s="380"/>
    </row>
    <row r="49" spans="1:85" s="379" customFormat="1" ht="12" x14ac:dyDescent="0.25">
      <c r="A49" s="474">
        <v>37408</v>
      </c>
      <c r="B49" s="475">
        <v>2.8490000000000002</v>
      </c>
      <c r="C49" s="486">
        <v>-0.44</v>
      </c>
      <c r="D49" s="462">
        <v>-0.34278536006322202</v>
      </c>
      <c r="E49" s="462">
        <v>-0.39977325243995399</v>
      </c>
      <c r="F49" s="463">
        <v>0.09</v>
      </c>
      <c r="G49" s="464">
        <v>9.5000000000000001E-2</v>
      </c>
      <c r="H49" s="464">
        <v>0.13500000000000001</v>
      </c>
      <c r="I49" s="465">
        <v>8.5000000000000006E-2</v>
      </c>
      <c r="J49" s="464">
        <v>2.5000000000000001E-2</v>
      </c>
      <c r="K49" s="464">
        <v>0.09</v>
      </c>
      <c r="L49" s="464">
        <v>0.36749999999999999</v>
      </c>
      <c r="M49" s="463">
        <v>-0.52</v>
      </c>
      <c r="N49" s="464">
        <v>0.04</v>
      </c>
      <c r="O49" s="467">
        <v>-0.18</v>
      </c>
      <c r="P49" s="487">
        <v>-0.28999999999999998</v>
      </c>
      <c r="Q49" s="478">
        <v>0.61250000000000004</v>
      </c>
      <c r="R49" s="435">
        <v>0.55249999999999999</v>
      </c>
      <c r="S49" s="436">
        <v>0.55249999999999999</v>
      </c>
      <c r="T49" s="425">
        <v>0.57999999999999996</v>
      </c>
      <c r="U49" s="426">
        <v>0.55249999999999999</v>
      </c>
      <c r="V49" s="437">
        <v>2.4090000000000003</v>
      </c>
      <c r="W49" s="437">
        <v>2.5062146399367782</v>
      </c>
      <c r="X49" s="438">
        <v>2.4492267475600462</v>
      </c>
      <c r="Y49" s="411" t="s">
        <v>188</v>
      </c>
      <c r="Z49" s="483">
        <v>0.14499999999999999</v>
      </c>
      <c r="AA49" s="484">
        <v>0.06</v>
      </c>
      <c r="AB49" s="480">
        <v>3.5931316541126339</v>
      </c>
      <c r="AC49" s="442">
        <v>3.7381316541126339</v>
      </c>
      <c r="AD49" s="485">
        <v>3.653131654112634</v>
      </c>
      <c r="AE49" s="444">
        <v>2.5590000000000002</v>
      </c>
      <c r="AF49" s="445">
        <v>2.3290000000000002</v>
      </c>
      <c r="AG49" s="446">
        <v>2.669</v>
      </c>
      <c r="AH49" s="447">
        <v>-0.33</v>
      </c>
      <c r="AI49" s="448">
        <v>1.57366339164029</v>
      </c>
      <c r="AJ49" s="449">
        <v>2.1133399292978503E-2</v>
      </c>
      <c r="AK49" s="449">
        <v>2.0283118325021401E-2</v>
      </c>
      <c r="AL49" s="404">
        <v>0.98952243021860187</v>
      </c>
      <c r="AM49" s="450">
        <v>0.98993974802412177</v>
      </c>
      <c r="AN49" s="451">
        <v>9.5000000000000001E-2</v>
      </c>
      <c r="AO49" s="452">
        <v>0.124</v>
      </c>
      <c r="AP49" s="380"/>
      <c r="AQ49" s="451">
        <v>-2.7267900667092193</v>
      </c>
      <c r="AR49" s="453">
        <v>-2.2867900667092194</v>
      </c>
      <c r="AS49" s="380"/>
      <c r="AT49" s="454">
        <v>7.4999999999999997E-3</v>
      </c>
      <c r="AU49" s="380"/>
      <c r="AV49" s="451">
        <v>-2E-3</v>
      </c>
      <c r="AW49" s="455">
        <v>-5.0000000000000001E-3</v>
      </c>
      <c r="AX49" s="456">
        <v>-0.09</v>
      </c>
      <c r="AY49" s="404"/>
      <c r="AZ49" s="432">
        <v>0.78</v>
      </c>
      <c r="BA49" s="432">
        <v>0.45</v>
      </c>
      <c r="BB49" s="457">
        <v>-0.44</v>
      </c>
      <c r="BC49" s="389"/>
      <c r="BD49" s="390">
        <v>2.8690000000000002</v>
      </c>
      <c r="BE49" s="380">
        <v>2.4076591084146655</v>
      </c>
      <c r="BF49" s="381"/>
      <c r="BG49" s="425">
        <v>0.63</v>
      </c>
      <c r="BH49" s="382"/>
      <c r="BI49" s="458">
        <v>-2.5000000000000001E-3</v>
      </c>
      <c r="BJ49" s="380"/>
      <c r="BK49" s="381"/>
      <c r="BL49" s="380"/>
      <c r="BM49" s="380"/>
      <c r="BN49" s="383"/>
      <c r="BO49" s="383"/>
      <c r="BP49" s="382"/>
      <c r="BQ49" s="380"/>
      <c r="BR49" s="382"/>
      <c r="BS49" s="380"/>
      <c r="BT49" s="380"/>
      <c r="BU49" s="380"/>
      <c r="BV49" s="380"/>
      <c r="BW49" s="380"/>
      <c r="BX49" s="380"/>
      <c r="BY49" s="380"/>
      <c r="BZ49" s="380"/>
      <c r="CA49" s="380"/>
      <c r="CB49" s="380"/>
      <c r="CC49" s="380"/>
      <c r="CD49" s="380"/>
      <c r="CE49" s="380"/>
      <c r="CF49" s="380"/>
      <c r="CG49" s="380"/>
    </row>
    <row r="50" spans="1:85" s="379" customFormat="1" ht="12" x14ac:dyDescent="0.25">
      <c r="A50" s="474">
        <v>37438</v>
      </c>
      <c r="B50" s="475">
        <v>2.8840000000000003</v>
      </c>
      <c r="C50" s="486">
        <v>-0.44</v>
      </c>
      <c r="D50" s="462">
        <v>-0.34278003655607359</v>
      </c>
      <c r="E50" s="462">
        <v>-0.39977104960940979</v>
      </c>
      <c r="F50" s="463">
        <v>0.09</v>
      </c>
      <c r="G50" s="464">
        <v>9.5000000000000001E-2</v>
      </c>
      <c r="H50" s="464">
        <v>0.13500000000000001</v>
      </c>
      <c r="I50" s="465">
        <v>8.5000000000000006E-2</v>
      </c>
      <c r="J50" s="464">
        <v>2.5000000000000001E-2</v>
      </c>
      <c r="K50" s="464">
        <v>0.09</v>
      </c>
      <c r="L50" s="464">
        <v>0.43</v>
      </c>
      <c r="M50" s="463">
        <v>-0.52</v>
      </c>
      <c r="N50" s="464">
        <v>0.21</v>
      </c>
      <c r="O50" s="467">
        <v>-0.03</v>
      </c>
      <c r="P50" s="488">
        <v>-0.35</v>
      </c>
      <c r="Q50" s="478">
        <v>0.60750000000000004</v>
      </c>
      <c r="R50" s="435">
        <v>0.54749999999999999</v>
      </c>
      <c r="S50" s="436">
        <v>0.54749999999999999</v>
      </c>
      <c r="T50" s="425">
        <v>0.63</v>
      </c>
      <c r="U50" s="426">
        <v>0.54749999999999999</v>
      </c>
      <c r="V50" s="437">
        <v>2.4440000000000004</v>
      </c>
      <c r="W50" s="437">
        <v>2.5412199634439268</v>
      </c>
      <c r="X50" s="438">
        <v>2.4842289503905906</v>
      </c>
      <c r="Y50" s="387">
        <v>4.1943890507557846</v>
      </c>
      <c r="Z50" s="483">
        <v>0.14499999999999999</v>
      </c>
      <c r="AA50" s="484">
        <v>0.06</v>
      </c>
      <c r="AB50" s="480">
        <v>3.6451361165589975</v>
      </c>
      <c r="AC50" s="442">
        <v>3.7901361165589975</v>
      </c>
      <c r="AD50" s="485">
        <v>3.7051361165589975</v>
      </c>
      <c r="AE50" s="444">
        <v>2.5340000000000003</v>
      </c>
      <c r="AF50" s="445">
        <v>2.3640000000000003</v>
      </c>
      <c r="AG50" s="446">
        <v>2.8540000000000005</v>
      </c>
      <c r="AH50" s="447">
        <v>-0.3</v>
      </c>
      <c r="AI50" s="448">
        <v>1.57357722200993</v>
      </c>
      <c r="AJ50" s="449">
        <v>2.1195768243957001E-2</v>
      </c>
      <c r="AK50" s="449">
        <v>2.0560063885966002E-2</v>
      </c>
      <c r="AL50" s="404">
        <v>0.98777974882557584</v>
      </c>
      <c r="AM50" s="450">
        <v>0.98814222067044843</v>
      </c>
      <c r="AN50" s="451">
        <v>9.5000000000000001E-2</v>
      </c>
      <c r="AO50" s="452">
        <v>0.12</v>
      </c>
      <c r="AP50" s="380"/>
      <c r="AQ50" s="451">
        <v>-2.7717878647994305</v>
      </c>
      <c r="AR50" s="453">
        <v>-2.3317878647994306</v>
      </c>
      <c r="AS50" s="380"/>
      <c r="AT50" s="454">
        <v>7.4999999999999997E-3</v>
      </c>
      <c r="AU50" s="380"/>
      <c r="AV50" s="451">
        <v>-2E-3</v>
      </c>
      <c r="AW50" s="455">
        <v>-5.0000000000000001E-3</v>
      </c>
      <c r="AX50" s="456">
        <v>-0.09</v>
      </c>
      <c r="AY50" s="404"/>
      <c r="AZ50" s="432">
        <v>0.83</v>
      </c>
      <c r="BA50" s="432">
        <v>0.5</v>
      </c>
      <c r="BB50" s="457">
        <v>-0.44</v>
      </c>
      <c r="BC50" s="389"/>
      <c r="BD50" s="390">
        <v>2.9040000000000004</v>
      </c>
      <c r="BE50" s="380">
        <v>2.4426590349869808</v>
      </c>
      <c r="BF50" s="381"/>
      <c r="BG50" s="425">
        <v>0.68</v>
      </c>
      <c r="BH50" s="382"/>
      <c r="BI50" s="458">
        <v>-2.5000000000000001E-3</v>
      </c>
      <c r="BJ50" s="380"/>
      <c r="BK50" s="381"/>
      <c r="BL50" s="380"/>
      <c r="BM50" s="380"/>
      <c r="BN50" s="383"/>
      <c r="BO50" s="383"/>
      <c r="BP50" s="382"/>
      <c r="BQ50" s="380"/>
      <c r="BR50" s="382"/>
      <c r="BS50" s="380"/>
      <c r="BT50" s="380"/>
      <c r="BU50" s="380"/>
      <c r="BV50" s="380"/>
      <c r="BW50" s="380"/>
      <c r="BX50" s="380"/>
      <c r="BY50" s="380"/>
      <c r="BZ50" s="380"/>
      <c r="CA50" s="380"/>
      <c r="CB50" s="380"/>
      <c r="CC50" s="380"/>
      <c r="CD50" s="380"/>
      <c r="CE50" s="380"/>
      <c r="CF50" s="380"/>
      <c r="CG50" s="380"/>
    </row>
    <row r="51" spans="1:85" s="379" customFormat="1" ht="12" x14ac:dyDescent="0.25">
      <c r="A51" s="474">
        <v>37469</v>
      </c>
      <c r="B51" s="475">
        <v>2.9210000000000003</v>
      </c>
      <c r="C51" s="486">
        <v>-0.44</v>
      </c>
      <c r="D51" s="462">
        <v>-0.34277304061903457</v>
      </c>
      <c r="E51" s="462">
        <v>-0.39976815473891048</v>
      </c>
      <c r="F51" s="463">
        <v>0.09</v>
      </c>
      <c r="G51" s="464">
        <v>9.5000000000000001E-2</v>
      </c>
      <c r="H51" s="464">
        <v>0.13500000000000001</v>
      </c>
      <c r="I51" s="465">
        <v>8.5000000000000006E-2</v>
      </c>
      <c r="J51" s="464">
        <v>2.5000000000000001E-2</v>
      </c>
      <c r="K51" s="464">
        <v>0.09</v>
      </c>
      <c r="L51" s="464">
        <v>0.43</v>
      </c>
      <c r="M51" s="463">
        <v>-0.52</v>
      </c>
      <c r="N51" s="464">
        <v>0.22500000000000001</v>
      </c>
      <c r="O51" s="467">
        <v>-0.03</v>
      </c>
      <c r="P51" s="488">
        <v>-0.35</v>
      </c>
      <c r="Q51" s="478">
        <v>0.60250000000000004</v>
      </c>
      <c r="R51" s="435">
        <v>0.54249999999999998</v>
      </c>
      <c r="S51" s="436">
        <v>0.54249999999999998</v>
      </c>
      <c r="T51" s="425">
        <v>0.68</v>
      </c>
      <c r="U51" s="426">
        <v>0.54249999999999998</v>
      </c>
      <c r="V51" s="437">
        <v>2.4810000000000003</v>
      </c>
      <c r="W51" s="437">
        <v>2.5782269593809657</v>
      </c>
      <c r="X51" s="438">
        <v>2.5212318452610898</v>
      </c>
      <c r="Y51" s="387">
        <v>4.3109210404972114</v>
      </c>
      <c r="Z51" s="483">
        <v>0.14499999999999999</v>
      </c>
      <c r="AA51" s="484">
        <v>0.06</v>
      </c>
      <c r="AB51" s="480">
        <v>3.7000540003560993</v>
      </c>
      <c r="AC51" s="442">
        <v>3.8450540003560993</v>
      </c>
      <c r="AD51" s="485">
        <v>3.7600540003560994</v>
      </c>
      <c r="AE51" s="444">
        <v>2.5710000000000002</v>
      </c>
      <c r="AF51" s="445">
        <v>2.4010000000000002</v>
      </c>
      <c r="AG51" s="446">
        <v>2.8910000000000005</v>
      </c>
      <c r="AH51" s="447">
        <v>-0.3</v>
      </c>
      <c r="AI51" s="448">
        <v>1.5734639957274099</v>
      </c>
      <c r="AJ51" s="449">
        <v>2.1540580621679999E-2</v>
      </c>
      <c r="AK51" s="449">
        <v>2.1094384134566099E-2</v>
      </c>
      <c r="AL51" s="404">
        <v>0.98578900819088411</v>
      </c>
      <c r="AM51" s="450">
        <v>0.98607979133641965</v>
      </c>
      <c r="AN51" s="451">
        <v>9.5000000000000001E-2</v>
      </c>
      <c r="AO51" s="452">
        <v>0.12</v>
      </c>
      <c r="AP51" s="380"/>
      <c r="AQ51" s="451">
        <v>-2.8167849711389508</v>
      </c>
      <c r="AR51" s="453">
        <v>-2.3767849711389508</v>
      </c>
      <c r="AS51" s="380"/>
      <c r="AT51" s="454">
        <v>7.4999999999999997E-3</v>
      </c>
      <c r="AU51" s="380"/>
      <c r="AV51" s="451">
        <v>-2E-3</v>
      </c>
      <c r="AW51" s="455">
        <v>-5.0000000000000001E-3</v>
      </c>
      <c r="AX51" s="456">
        <v>-0.09</v>
      </c>
      <c r="AY51" s="404"/>
      <c r="AZ51" s="432">
        <v>0.88</v>
      </c>
      <c r="BA51" s="432">
        <v>0.55000000000000004</v>
      </c>
      <c r="BB51" s="457">
        <v>-0.44</v>
      </c>
      <c r="BC51" s="389"/>
      <c r="BD51" s="390">
        <v>2.9410000000000003</v>
      </c>
      <c r="BE51" s="380">
        <v>2.4796589384912973</v>
      </c>
      <c r="BF51" s="381"/>
      <c r="BG51" s="425">
        <v>0.73</v>
      </c>
      <c r="BH51" s="382"/>
      <c r="BI51" s="458">
        <v>-2.5000000000000001E-3</v>
      </c>
      <c r="BJ51" s="380"/>
      <c r="BK51" s="381"/>
      <c r="BL51" s="380"/>
      <c r="BM51" s="380"/>
      <c r="BN51" s="383"/>
      <c r="BO51" s="383"/>
      <c r="BP51" s="382"/>
      <c r="BQ51" s="380"/>
      <c r="BR51" s="382"/>
      <c r="BS51" s="380"/>
      <c r="BT51" s="380"/>
      <c r="BU51" s="380"/>
      <c r="BV51" s="380"/>
      <c r="BW51" s="380"/>
      <c r="BX51" s="380"/>
      <c r="BY51" s="380"/>
      <c r="BZ51" s="380"/>
      <c r="CA51" s="380"/>
      <c r="CB51" s="380"/>
      <c r="CC51" s="380"/>
      <c r="CD51" s="380"/>
      <c r="CE51" s="380"/>
      <c r="CF51" s="380"/>
      <c r="CG51" s="380"/>
    </row>
    <row r="52" spans="1:85" s="379" customFormat="1" ht="12" x14ac:dyDescent="0.25">
      <c r="A52" s="474">
        <v>37500</v>
      </c>
      <c r="B52" s="475">
        <v>2.9210000000000003</v>
      </c>
      <c r="C52" s="486">
        <v>-0.44</v>
      </c>
      <c r="D52" s="462">
        <v>-0.34276295297268966</v>
      </c>
      <c r="E52" s="462">
        <v>-0.39976398054042317</v>
      </c>
      <c r="F52" s="463">
        <v>0.09</v>
      </c>
      <c r="G52" s="464">
        <v>9.5000000000000001E-2</v>
      </c>
      <c r="H52" s="464">
        <v>0.13500000000000001</v>
      </c>
      <c r="I52" s="465">
        <v>8.5000000000000006E-2</v>
      </c>
      <c r="J52" s="464">
        <v>2.5000000000000001E-2</v>
      </c>
      <c r="K52" s="464">
        <v>0.09</v>
      </c>
      <c r="L52" s="464">
        <v>0.34250000000000003</v>
      </c>
      <c r="M52" s="463">
        <v>-0.52</v>
      </c>
      <c r="N52" s="464">
        <v>0.21</v>
      </c>
      <c r="O52" s="467">
        <v>-0.03</v>
      </c>
      <c r="P52" s="488">
        <v>-0.35</v>
      </c>
      <c r="Q52" s="478">
        <v>0.6</v>
      </c>
      <c r="R52" s="435">
        <v>0.54</v>
      </c>
      <c r="S52" s="436">
        <v>0.54</v>
      </c>
      <c r="T52" s="425">
        <v>0.68</v>
      </c>
      <c r="U52" s="426">
        <v>0.54</v>
      </c>
      <c r="V52" s="437">
        <v>2.4810000000000003</v>
      </c>
      <c r="W52" s="437">
        <v>2.5782370470273106</v>
      </c>
      <c r="X52" s="438">
        <v>2.5212360194595771</v>
      </c>
      <c r="Y52" s="387">
        <v>4.1111519152261948</v>
      </c>
      <c r="Z52" s="483">
        <v>0.14499999999999999</v>
      </c>
      <c r="AA52" s="484">
        <v>0.06</v>
      </c>
      <c r="AB52" s="480">
        <v>3.6996701462865471</v>
      </c>
      <c r="AC52" s="442">
        <v>3.8446701462865471</v>
      </c>
      <c r="AD52" s="485">
        <v>3.7596701462865472</v>
      </c>
      <c r="AE52" s="444">
        <v>2.5710000000000002</v>
      </c>
      <c r="AF52" s="445">
        <v>2.4010000000000002</v>
      </c>
      <c r="AG52" s="446">
        <v>2.8910000000000005</v>
      </c>
      <c r="AH52" s="447">
        <v>-0.3</v>
      </c>
      <c r="AI52" s="448">
        <v>1.57330076012112</v>
      </c>
      <c r="AJ52" s="449">
        <v>2.18853930396588E-2</v>
      </c>
      <c r="AK52" s="449">
        <v>2.1628704479852899E-2</v>
      </c>
      <c r="AL52" s="404">
        <v>0.98374535035133703</v>
      </c>
      <c r="AM52" s="450">
        <v>0.98393344403902094</v>
      </c>
      <c r="AN52" s="451">
        <v>9.5000000000000001E-2</v>
      </c>
      <c r="AO52" s="452">
        <v>0.124</v>
      </c>
      <c r="AP52" s="380"/>
      <c r="AQ52" s="451">
        <v>-2.8247807986852251</v>
      </c>
      <c r="AR52" s="453">
        <v>-2.3847807986852252</v>
      </c>
      <c r="AS52" s="380"/>
      <c r="AT52" s="454">
        <v>7.4999999999999997E-3</v>
      </c>
      <c r="AU52" s="380"/>
      <c r="AV52" s="451">
        <v>-2E-3</v>
      </c>
      <c r="AW52" s="455">
        <v>-5.0000000000000001E-3</v>
      </c>
      <c r="AX52" s="456">
        <v>-0.09</v>
      </c>
      <c r="AY52" s="404"/>
      <c r="AZ52" s="432">
        <v>0.88</v>
      </c>
      <c r="BA52" s="432">
        <v>0.55000000000000004</v>
      </c>
      <c r="BB52" s="457">
        <v>-0.44</v>
      </c>
      <c r="BC52" s="389"/>
      <c r="BD52" s="390">
        <v>2.9410000000000003</v>
      </c>
      <c r="BE52" s="380">
        <v>2.4796587993513479</v>
      </c>
      <c r="BF52" s="381"/>
      <c r="BG52" s="425">
        <v>0.73</v>
      </c>
      <c r="BH52" s="382"/>
      <c r="BI52" s="458">
        <v>-2.5000000000000001E-3</v>
      </c>
      <c r="BJ52" s="380"/>
      <c r="BK52" s="381"/>
      <c r="BL52" s="380"/>
      <c r="BM52" s="380"/>
      <c r="BN52" s="383"/>
      <c r="BO52" s="383"/>
      <c r="BP52" s="382"/>
      <c r="BQ52" s="380"/>
      <c r="BR52" s="382"/>
      <c r="BS52" s="380"/>
      <c r="BT52" s="380"/>
      <c r="BU52" s="380"/>
      <c r="BV52" s="380"/>
      <c r="BW52" s="380"/>
      <c r="BX52" s="380"/>
      <c r="BY52" s="380"/>
      <c r="BZ52" s="380"/>
      <c r="CA52" s="380"/>
      <c r="CB52" s="380"/>
      <c r="CC52" s="380"/>
      <c r="CD52" s="380"/>
      <c r="CE52" s="380"/>
      <c r="CF52" s="380"/>
      <c r="CG52" s="380"/>
    </row>
    <row r="53" spans="1:85" s="379" customFormat="1" ht="12" x14ac:dyDescent="0.25">
      <c r="A53" s="474">
        <v>37530</v>
      </c>
      <c r="B53" s="475">
        <v>2.9460000000000002</v>
      </c>
      <c r="C53" s="486">
        <v>-0.44</v>
      </c>
      <c r="D53" s="462">
        <v>-0.34275508825591272</v>
      </c>
      <c r="E53" s="462">
        <v>-0.39976072617486036</v>
      </c>
      <c r="F53" s="463">
        <v>0.09</v>
      </c>
      <c r="G53" s="464">
        <v>9.5000000000000001E-2</v>
      </c>
      <c r="H53" s="464">
        <v>0.13500000000000001</v>
      </c>
      <c r="I53" s="465">
        <v>8.5000000000000006E-2</v>
      </c>
      <c r="J53" s="464">
        <v>2.5000000000000001E-2</v>
      </c>
      <c r="K53" s="464">
        <v>0.09</v>
      </c>
      <c r="L53" s="464">
        <v>0.37</v>
      </c>
      <c r="M53" s="463">
        <v>-0.52</v>
      </c>
      <c r="N53" s="464">
        <v>0.12</v>
      </c>
      <c r="O53" s="467">
        <v>-0.05</v>
      </c>
      <c r="P53" s="489">
        <v>-0.18</v>
      </c>
      <c r="Q53" s="478">
        <v>0.6</v>
      </c>
      <c r="R53" s="435">
        <v>0.54</v>
      </c>
      <c r="S53" s="436">
        <v>0.54</v>
      </c>
      <c r="T53" s="425">
        <v>0.73</v>
      </c>
      <c r="U53" s="426">
        <v>0.54</v>
      </c>
      <c r="V53" s="437">
        <v>2.5060000000000002</v>
      </c>
      <c r="W53" s="437">
        <v>2.6032449117440875</v>
      </c>
      <c r="X53" s="438">
        <v>2.5462392738251398</v>
      </c>
      <c r="Y53" s="391" t="s">
        <v>186</v>
      </c>
      <c r="Z53" s="483">
        <v>0.14499999999999999</v>
      </c>
      <c r="AA53" s="484">
        <v>0.06</v>
      </c>
      <c r="AB53" s="480">
        <v>3.7366479488022728</v>
      </c>
      <c r="AC53" s="442">
        <v>3.8816479488022728</v>
      </c>
      <c r="AD53" s="485">
        <v>3.7966479488022729</v>
      </c>
      <c r="AE53" s="444">
        <v>2.766</v>
      </c>
      <c r="AF53" s="445">
        <v>2.4260000000000002</v>
      </c>
      <c r="AG53" s="446">
        <v>2.8960000000000004</v>
      </c>
      <c r="AH53" s="447">
        <v>-0.31</v>
      </c>
      <c r="AI53" s="448">
        <v>1.57317351886334</v>
      </c>
      <c r="AJ53" s="449">
        <v>2.23631305882304E-2</v>
      </c>
      <c r="AK53" s="449">
        <v>2.2229563577716799E-2</v>
      </c>
      <c r="AL53" s="404">
        <v>0.98160079338499184</v>
      </c>
      <c r="AM53" s="450">
        <v>0.98170907453815548</v>
      </c>
      <c r="AN53" s="451">
        <v>9.5000000000000001E-2</v>
      </c>
      <c r="AO53" s="452">
        <v>0.12</v>
      </c>
      <c r="AP53" s="380"/>
      <c r="AQ53" s="451">
        <v>-2.8547775456799456</v>
      </c>
      <c r="AR53" s="453">
        <v>-2.4147775456799456</v>
      </c>
      <c r="AS53" s="380"/>
      <c r="AT53" s="454">
        <v>7.4999999999999997E-3</v>
      </c>
      <c r="AU53" s="380"/>
      <c r="AV53" s="451">
        <v>-2E-3</v>
      </c>
      <c r="AW53" s="455">
        <v>-5.0000000000000001E-3</v>
      </c>
      <c r="AX53" s="456">
        <v>-0.09</v>
      </c>
      <c r="AY53" s="404"/>
      <c r="AZ53" s="432">
        <v>0.93</v>
      </c>
      <c r="BA53" s="432">
        <v>0.6</v>
      </c>
      <c r="BB53" s="457">
        <v>-0.44</v>
      </c>
      <c r="BC53" s="389"/>
      <c r="BD53" s="390">
        <v>2.9660000000000002</v>
      </c>
      <c r="BE53" s="380">
        <v>2.5046586908724957</v>
      </c>
      <c r="BF53" s="381"/>
      <c r="BG53" s="425">
        <v>0.78</v>
      </c>
      <c r="BH53" s="382"/>
      <c r="BI53" s="458">
        <v>0</v>
      </c>
      <c r="BJ53" s="380"/>
      <c r="BK53" s="381"/>
      <c r="BL53" s="380"/>
      <c r="BM53" s="380"/>
      <c r="BN53" s="383"/>
      <c r="BO53" s="383"/>
      <c r="BP53" s="382"/>
      <c r="BQ53" s="380"/>
      <c r="BR53" s="382"/>
      <c r="BS53" s="380"/>
      <c r="BT53" s="380"/>
      <c r="BU53" s="380"/>
      <c r="BV53" s="380"/>
      <c r="BW53" s="380"/>
      <c r="BX53" s="380"/>
      <c r="BY53" s="380"/>
      <c r="BZ53" s="380"/>
      <c r="CA53" s="380"/>
      <c r="CB53" s="380"/>
      <c r="CC53" s="380"/>
      <c r="CD53" s="380"/>
      <c r="CE53" s="380"/>
      <c r="CF53" s="380"/>
      <c r="CG53" s="380"/>
    </row>
    <row r="54" spans="1:85" s="379" customFormat="1" ht="12" x14ac:dyDescent="0.25">
      <c r="A54" s="459">
        <v>37561</v>
      </c>
      <c r="B54" s="475">
        <v>3.141</v>
      </c>
      <c r="C54" s="490">
        <v>-0.41499999999999998</v>
      </c>
      <c r="D54" s="462">
        <v>-0.32110172086355604</v>
      </c>
      <c r="E54" s="462">
        <v>-0.16500000000000001</v>
      </c>
      <c r="F54" s="463">
        <v>0.18</v>
      </c>
      <c r="G54" s="464">
        <v>0.3</v>
      </c>
      <c r="H54" s="464">
        <v>0.32</v>
      </c>
      <c r="I54" s="465">
        <v>0.42</v>
      </c>
      <c r="J54" s="464">
        <v>8.5000000000000006E-2</v>
      </c>
      <c r="K54" s="464">
        <v>9.5000000000000001E-2</v>
      </c>
      <c r="L54" s="464">
        <v>0.53</v>
      </c>
      <c r="M54" s="463">
        <v>-0.26500000000000001</v>
      </c>
      <c r="N54" s="464">
        <v>0.13500000000000001</v>
      </c>
      <c r="O54" s="467">
        <v>1.4999999999999999E-2</v>
      </c>
      <c r="P54" s="491">
        <v>0.05</v>
      </c>
      <c r="Q54" s="478">
        <v>0.59250000000000003</v>
      </c>
      <c r="R54" s="435">
        <v>0.53500000000000003</v>
      </c>
      <c r="S54" s="436">
        <v>0.53500000000000003</v>
      </c>
      <c r="T54" s="425">
        <v>0.85</v>
      </c>
      <c r="U54" s="426">
        <v>0.53500000000000003</v>
      </c>
      <c r="V54" s="437">
        <v>2.726</v>
      </c>
      <c r="W54" s="437">
        <v>2.819898279136444</v>
      </c>
      <c r="X54" s="438">
        <v>2.976</v>
      </c>
      <c r="Y54" s="387"/>
      <c r="Z54" s="470">
        <v>0.14000000000000001</v>
      </c>
      <c r="AA54" s="492">
        <v>0.26</v>
      </c>
      <c r="AB54" s="480">
        <v>4.0643982350884009</v>
      </c>
      <c r="AC54" s="442">
        <v>4.2043982350884006</v>
      </c>
      <c r="AD54" s="493">
        <v>4.4371420204046519</v>
      </c>
      <c r="AE54" s="444">
        <v>3.1909999999999998</v>
      </c>
      <c r="AF54" s="445">
        <v>2.8759999999999999</v>
      </c>
      <c r="AG54" s="446">
        <v>3.1560000000000001</v>
      </c>
      <c r="AH54" s="447">
        <v>-0.215</v>
      </c>
      <c r="AI54" s="448">
        <v>1.57306226864249</v>
      </c>
      <c r="AJ54" s="449">
        <v>2.3012646484224401E-2</v>
      </c>
      <c r="AK54" s="449">
        <v>2.2969120664737597E-2</v>
      </c>
      <c r="AL54" s="404">
        <v>0.97917110355483461</v>
      </c>
      <c r="AM54" s="450">
        <v>0.97920986493778794</v>
      </c>
      <c r="AN54" s="451">
        <v>0.31</v>
      </c>
      <c r="AO54" s="452">
        <v>0.124</v>
      </c>
      <c r="AP54" s="380"/>
      <c r="AQ54" s="451">
        <v>-2.9206903712803265</v>
      </c>
      <c r="AR54" s="453">
        <v>-2.5056903712803265</v>
      </c>
      <c r="AS54" s="380"/>
      <c r="AT54" s="454">
        <v>7.4999999999999997E-3</v>
      </c>
      <c r="AU54" s="380"/>
      <c r="AV54" s="451">
        <v>-2E-3</v>
      </c>
      <c r="AW54" s="455">
        <v>2.5000000000000001E-2</v>
      </c>
      <c r="AX54" s="456">
        <v>0</v>
      </c>
      <c r="AY54" s="404"/>
      <c r="AZ54" s="432">
        <v>1.05</v>
      </c>
      <c r="BA54" s="432">
        <v>0.8</v>
      </c>
      <c r="BB54" s="457">
        <v>-0.41499999999999998</v>
      </c>
      <c r="BC54" s="389"/>
      <c r="BD54" s="390">
        <v>3.2509999999999999</v>
      </c>
      <c r="BE54" s="380">
        <v>2.7246585960123366</v>
      </c>
      <c r="BF54" s="381"/>
      <c r="BG54" s="425">
        <v>0.85</v>
      </c>
      <c r="BH54" s="382"/>
      <c r="BI54" s="458">
        <v>0</v>
      </c>
      <c r="BJ54" s="380"/>
      <c r="BK54" s="381"/>
      <c r="BL54" s="380"/>
      <c r="BM54" s="380"/>
      <c r="BN54" s="383"/>
      <c r="BO54" s="383"/>
      <c r="BP54" s="382"/>
      <c r="BQ54" s="380"/>
      <c r="BR54" s="382"/>
      <c r="BS54" s="380"/>
      <c r="BT54" s="380"/>
      <c r="BU54" s="380"/>
      <c r="BV54" s="380"/>
      <c r="BW54" s="380"/>
      <c r="BX54" s="380"/>
      <c r="BY54" s="380"/>
      <c r="BZ54" s="380"/>
      <c r="CA54" s="380"/>
      <c r="CB54" s="380"/>
      <c r="CC54" s="380"/>
      <c r="CD54" s="380"/>
      <c r="CE54" s="380"/>
      <c r="CF54" s="380"/>
      <c r="CG54" s="380"/>
    </row>
    <row r="55" spans="1:85" s="379" customFormat="1" ht="12" x14ac:dyDescent="0.25">
      <c r="A55" s="474">
        <v>37591</v>
      </c>
      <c r="B55" s="475">
        <v>3.331</v>
      </c>
      <c r="C55" s="494">
        <v>-0.41499999999999998</v>
      </c>
      <c r="D55" s="462">
        <v>-0.32109394815483938</v>
      </c>
      <c r="E55" s="462">
        <v>-0.13499999999999934</v>
      </c>
      <c r="F55" s="463">
        <v>0.21</v>
      </c>
      <c r="G55" s="464">
        <v>0.33</v>
      </c>
      <c r="H55" s="464">
        <v>0.35</v>
      </c>
      <c r="I55" s="465">
        <v>0.45</v>
      </c>
      <c r="J55" s="464">
        <v>0.115</v>
      </c>
      <c r="K55" s="464">
        <v>0.125</v>
      </c>
      <c r="L55" s="464">
        <v>0.87</v>
      </c>
      <c r="M55" s="463">
        <v>-0.26500000000000001</v>
      </c>
      <c r="N55" s="464">
        <v>0.13500000000000001</v>
      </c>
      <c r="O55" s="467">
        <v>3.5000000000000003E-2</v>
      </c>
      <c r="P55" s="491">
        <v>0.39</v>
      </c>
      <c r="Q55" s="478">
        <v>0.58750000000000002</v>
      </c>
      <c r="R55" s="435">
        <v>0.53</v>
      </c>
      <c r="S55" s="436">
        <v>0.53</v>
      </c>
      <c r="T55" s="425">
        <v>1.05</v>
      </c>
      <c r="U55" s="426">
        <v>0.53</v>
      </c>
      <c r="V55" s="437">
        <v>2.9159999999999999</v>
      </c>
      <c r="W55" s="437">
        <v>3.0099060518451606</v>
      </c>
      <c r="X55" s="438">
        <v>3.1960000000000006</v>
      </c>
      <c r="Y55" s="391" t="s">
        <v>184</v>
      </c>
      <c r="Z55" s="470">
        <v>0.14000000000000001</v>
      </c>
      <c r="AA55" s="492">
        <v>0.21</v>
      </c>
      <c r="AB55" s="480">
        <v>4.3473236493121306</v>
      </c>
      <c r="AC55" s="442">
        <v>4.4873236493121302</v>
      </c>
      <c r="AD55" s="493">
        <v>4.7647621341569177</v>
      </c>
      <c r="AE55" s="444">
        <v>3.7210000000000001</v>
      </c>
      <c r="AF55" s="445">
        <v>3.0659999999999998</v>
      </c>
      <c r="AG55" s="446">
        <v>3.3660000000000001</v>
      </c>
      <c r="AH55" s="447">
        <v>-0.215</v>
      </c>
      <c r="AI55" s="448">
        <v>1.5729320645228599</v>
      </c>
      <c r="AJ55" s="449">
        <v>2.36412103904446E-2</v>
      </c>
      <c r="AK55" s="449">
        <v>2.3684821247730498E-2</v>
      </c>
      <c r="AL55" s="404">
        <v>0.97672432160289557</v>
      </c>
      <c r="AM55" s="450">
        <v>0.97668213836524809</v>
      </c>
      <c r="AN55" s="451">
        <v>0.34</v>
      </c>
      <c r="AO55" s="452">
        <v>0.12</v>
      </c>
      <c r="AP55" s="380"/>
      <c r="AQ55" s="451">
        <v>-3.1441997995366817</v>
      </c>
      <c r="AR55" s="453">
        <v>-2.7291997995366817</v>
      </c>
      <c r="AS55" s="380"/>
      <c r="AT55" s="454">
        <v>7.4999999999999997E-3</v>
      </c>
      <c r="AU55" s="380"/>
      <c r="AV55" s="451">
        <v>-2E-3</v>
      </c>
      <c r="AW55" s="455">
        <v>2.5000000000000001E-2</v>
      </c>
      <c r="AX55" s="456">
        <v>5.0000000000000001E-3</v>
      </c>
      <c r="AY55" s="404"/>
      <c r="AZ55" s="432">
        <v>1.25</v>
      </c>
      <c r="BA55" s="432">
        <v>1</v>
      </c>
      <c r="BB55" s="457">
        <v>-0.41499999999999998</v>
      </c>
      <c r="BC55" s="389"/>
      <c r="BD55" s="390">
        <v>3.4710000000000001</v>
      </c>
      <c r="BE55" s="380">
        <v>2.9146584849736406</v>
      </c>
      <c r="BF55" s="381"/>
      <c r="BG55" s="425">
        <v>1.1499999999999999</v>
      </c>
      <c r="BH55" s="382"/>
      <c r="BI55" s="458">
        <v>0</v>
      </c>
      <c r="BJ55" s="380"/>
      <c r="BK55" s="381"/>
      <c r="BL55" s="380"/>
      <c r="BM55" s="380"/>
      <c r="BN55" s="383"/>
      <c r="BO55" s="383"/>
      <c r="BP55" s="382"/>
      <c r="BQ55" s="380"/>
      <c r="BR55" s="382"/>
      <c r="BS55" s="380"/>
      <c r="BT55" s="380"/>
      <c r="BU55" s="380"/>
      <c r="BV55" s="380"/>
      <c r="BW55" s="380"/>
      <c r="BX55" s="380"/>
      <c r="BY55" s="380"/>
      <c r="BZ55" s="380"/>
      <c r="CA55" s="380"/>
      <c r="CB55" s="380"/>
      <c r="CC55" s="380"/>
      <c r="CD55" s="380"/>
      <c r="CE55" s="380"/>
      <c r="CF55" s="380"/>
      <c r="CG55" s="380"/>
    </row>
    <row r="56" spans="1:85" s="379" customFormat="1" ht="12" x14ac:dyDescent="0.25">
      <c r="A56" s="474">
        <v>37622</v>
      </c>
      <c r="B56" s="475">
        <v>3.4359999999999999</v>
      </c>
      <c r="C56" s="494">
        <v>-0.41499999999999998</v>
      </c>
      <c r="D56" s="462">
        <v>-0.32108366142969746</v>
      </c>
      <c r="E56" s="462">
        <v>-0.115</v>
      </c>
      <c r="F56" s="463">
        <v>0.23</v>
      </c>
      <c r="G56" s="464">
        <v>0.35</v>
      </c>
      <c r="H56" s="464">
        <v>0.37</v>
      </c>
      <c r="I56" s="465">
        <v>0.47</v>
      </c>
      <c r="J56" s="464">
        <v>0.13500000000000001</v>
      </c>
      <c r="K56" s="464">
        <v>0.14499999999999999</v>
      </c>
      <c r="L56" s="464">
        <v>1.81</v>
      </c>
      <c r="M56" s="463">
        <v>-0.24</v>
      </c>
      <c r="N56" s="464">
        <v>0.115</v>
      </c>
      <c r="O56" s="467">
        <v>0.11</v>
      </c>
      <c r="P56" s="491">
        <v>0.42</v>
      </c>
      <c r="Q56" s="478">
        <v>0.58250000000000002</v>
      </c>
      <c r="R56" s="435">
        <v>0.52500000000000002</v>
      </c>
      <c r="S56" s="436">
        <v>0.52500000000000002</v>
      </c>
      <c r="T56" s="425">
        <v>1.08</v>
      </c>
      <c r="U56" s="426">
        <v>0.52500000000000002</v>
      </c>
      <c r="V56" s="437">
        <v>3.0209999999999999</v>
      </c>
      <c r="W56" s="437">
        <v>3.1149163385703025</v>
      </c>
      <c r="X56" s="438">
        <v>3.3210000000000002</v>
      </c>
      <c r="Y56" s="387"/>
      <c r="Z56" s="470">
        <v>0.14000000000000001</v>
      </c>
      <c r="AA56" s="492">
        <v>0.26</v>
      </c>
      <c r="AB56" s="480">
        <v>4.5033697697169064</v>
      </c>
      <c r="AC56" s="442">
        <v>4.6433697697169061</v>
      </c>
      <c r="AD56" s="493">
        <v>4.9505763009698267</v>
      </c>
      <c r="AE56" s="444">
        <v>3.8559999999999999</v>
      </c>
      <c r="AF56" s="445">
        <v>3.1959999999999997</v>
      </c>
      <c r="AG56" s="446">
        <v>3.5459999999999998</v>
      </c>
      <c r="AH56" s="447">
        <v>-0.215</v>
      </c>
      <c r="AI56" s="448">
        <v>1.57275978012527</v>
      </c>
      <c r="AJ56" s="449">
        <v>2.43434903738451E-2</v>
      </c>
      <c r="AK56" s="449">
        <v>2.4485717541272E-2</v>
      </c>
      <c r="AL56" s="404">
        <v>0.97404297285300068</v>
      </c>
      <c r="AM56" s="450">
        <v>0.97389422238833367</v>
      </c>
      <c r="AN56" s="451">
        <v>0.36</v>
      </c>
      <c r="AO56" s="452">
        <v>0.12</v>
      </c>
      <c r="AP56" s="380"/>
      <c r="AQ56" s="451">
        <v>-3.2156568463505852</v>
      </c>
      <c r="AR56" s="453">
        <v>-2.8006568463505852</v>
      </c>
      <c r="AS56" s="380"/>
      <c r="AT56" s="454">
        <v>7.4999999999999997E-3</v>
      </c>
      <c r="AU56" s="380"/>
      <c r="AV56" s="451">
        <v>8.0000000000000002E-3</v>
      </c>
      <c r="AW56" s="455">
        <v>2.5000000000000001E-2</v>
      </c>
      <c r="AX56" s="456">
        <v>2.5000000000000001E-2</v>
      </c>
      <c r="AY56" s="404"/>
      <c r="AZ56" s="432">
        <v>1.28</v>
      </c>
      <c r="BA56" s="432">
        <v>1</v>
      </c>
      <c r="BB56" s="457">
        <v>-0.41499999999999998</v>
      </c>
      <c r="BC56" s="389"/>
      <c r="BD56" s="390">
        <v>3.5959999999999996</v>
      </c>
      <c r="BE56" s="380">
        <v>3.0263666479183029</v>
      </c>
      <c r="BF56" s="381"/>
      <c r="BG56" s="425">
        <v>1.18</v>
      </c>
      <c r="BH56" s="382"/>
      <c r="BI56" s="458">
        <v>0</v>
      </c>
      <c r="BJ56" s="380"/>
      <c r="BK56" s="381"/>
      <c r="BL56" s="380"/>
      <c r="BM56" s="380"/>
      <c r="BN56" s="383"/>
      <c r="BO56" s="383"/>
      <c r="BP56" s="382"/>
      <c r="BQ56" s="380"/>
      <c r="BR56" s="382"/>
      <c r="BS56" s="380"/>
      <c r="BT56" s="380"/>
      <c r="BU56" s="380"/>
      <c r="BV56" s="380"/>
      <c r="BW56" s="380"/>
      <c r="BX56" s="380"/>
      <c r="BY56" s="380"/>
      <c r="BZ56" s="380"/>
      <c r="CA56" s="380"/>
      <c r="CB56" s="380"/>
      <c r="CC56" s="380"/>
      <c r="CD56" s="380"/>
      <c r="CE56" s="380"/>
      <c r="CF56" s="380"/>
      <c r="CG56" s="380"/>
    </row>
    <row r="57" spans="1:85" s="379" customFormat="1" ht="12" x14ac:dyDescent="0.25">
      <c r="A57" s="474">
        <v>37653</v>
      </c>
      <c r="B57" s="475">
        <v>3.3660000000000001</v>
      </c>
      <c r="C57" s="494">
        <v>-0.41499999999999998</v>
      </c>
      <c r="D57" s="462">
        <v>-0.3210691100062717</v>
      </c>
      <c r="E57" s="462">
        <v>-0.125</v>
      </c>
      <c r="F57" s="463">
        <v>0.22</v>
      </c>
      <c r="G57" s="464">
        <v>0.34</v>
      </c>
      <c r="H57" s="464">
        <v>0.36</v>
      </c>
      <c r="I57" s="465">
        <v>0.46</v>
      </c>
      <c r="J57" s="464">
        <v>0.125</v>
      </c>
      <c r="K57" s="464">
        <v>0.13500000000000001</v>
      </c>
      <c r="L57" s="464">
        <v>1.81</v>
      </c>
      <c r="M57" s="463">
        <v>-0.23</v>
      </c>
      <c r="N57" s="464">
        <v>0.115</v>
      </c>
      <c r="O57" s="467">
        <v>0.09</v>
      </c>
      <c r="P57" s="491">
        <v>0.1</v>
      </c>
      <c r="Q57" s="478">
        <v>0.57250000000000001</v>
      </c>
      <c r="R57" s="435">
        <v>0.51749999999999996</v>
      </c>
      <c r="S57" s="436">
        <v>0.51749999999999996</v>
      </c>
      <c r="T57" s="425">
        <v>1.08</v>
      </c>
      <c r="U57" s="426">
        <v>0.51749999999999996</v>
      </c>
      <c r="V57" s="437">
        <v>2.9510000000000001</v>
      </c>
      <c r="W57" s="437">
        <v>3.0449308899937284</v>
      </c>
      <c r="X57" s="438">
        <v>3.2410000000000001</v>
      </c>
      <c r="Y57" s="399"/>
      <c r="Z57" s="470">
        <v>0.14000000000000001</v>
      </c>
      <c r="AA57" s="492">
        <v>0.16</v>
      </c>
      <c r="AB57" s="480">
        <v>4.3983400990620352</v>
      </c>
      <c r="AC57" s="442">
        <v>4.5383400990620348</v>
      </c>
      <c r="AD57" s="493">
        <v>4.8305727756896157</v>
      </c>
      <c r="AE57" s="444">
        <v>3.4660000000000002</v>
      </c>
      <c r="AF57" s="445">
        <v>3.1360000000000001</v>
      </c>
      <c r="AG57" s="446">
        <v>3.456</v>
      </c>
      <c r="AH57" s="447">
        <v>-0.215</v>
      </c>
      <c r="AI57" s="448">
        <v>1.5725161340413401</v>
      </c>
      <c r="AJ57" s="449">
        <v>2.5095236605275701E-2</v>
      </c>
      <c r="AK57" s="449">
        <v>2.53610969536586E-2</v>
      </c>
      <c r="AL57" s="404">
        <v>0.97119924196728036</v>
      </c>
      <c r="AM57" s="450">
        <v>0.97090049419089119</v>
      </c>
      <c r="AN57" s="451">
        <v>0.35</v>
      </c>
      <c r="AO57" s="452">
        <v>0.13300000000000001</v>
      </c>
      <c r="AP57" s="380"/>
      <c r="AQ57" s="451">
        <v>-3.2126952821995247</v>
      </c>
      <c r="AR57" s="453">
        <v>-2.7976952821995247</v>
      </c>
      <c r="AS57" s="380"/>
      <c r="AT57" s="454">
        <v>7.4999999999999997E-3</v>
      </c>
      <c r="AU57" s="380"/>
      <c r="AV57" s="451">
        <v>8.0000000000000002E-3</v>
      </c>
      <c r="AW57" s="455">
        <v>2.5000000000000001E-2</v>
      </c>
      <c r="AX57" s="456">
        <v>0.02</v>
      </c>
      <c r="AY57" s="404"/>
      <c r="AZ57" s="432">
        <v>1.28</v>
      </c>
      <c r="BA57" s="432">
        <v>1</v>
      </c>
      <c r="BB57" s="457">
        <v>-0.41499999999999998</v>
      </c>
      <c r="BC57" s="389"/>
      <c r="BD57" s="390">
        <v>3.516</v>
      </c>
      <c r="BE57" s="380">
        <v>2.9563674794282133</v>
      </c>
      <c r="BF57" s="381"/>
      <c r="BG57" s="425">
        <v>1.18</v>
      </c>
      <c r="BH57" s="382"/>
      <c r="BI57" s="458">
        <v>0</v>
      </c>
      <c r="BJ57" s="380"/>
      <c r="BK57" s="381"/>
      <c r="BL57" s="380"/>
      <c r="BM57" s="380"/>
      <c r="BN57" s="383"/>
      <c r="BO57" s="383"/>
      <c r="BP57" s="382"/>
      <c r="BQ57" s="380"/>
      <c r="BR57" s="382"/>
      <c r="BS57" s="380"/>
      <c r="BT57" s="380"/>
      <c r="BU57" s="380"/>
      <c r="BV57" s="380"/>
      <c r="BW57" s="380"/>
      <c r="BX57" s="380"/>
      <c r="BY57" s="380"/>
      <c r="BZ57" s="380"/>
      <c r="CA57" s="380"/>
      <c r="CB57" s="380"/>
      <c r="CC57" s="380"/>
      <c r="CD57" s="380"/>
      <c r="CE57" s="380"/>
      <c r="CF57" s="380"/>
      <c r="CG57" s="380"/>
    </row>
    <row r="58" spans="1:85" s="379" customFormat="1" ht="12" x14ac:dyDescent="0.25">
      <c r="A58" s="474">
        <v>37681</v>
      </c>
      <c r="B58" s="475">
        <v>3.2610000000000001</v>
      </c>
      <c r="C58" s="494">
        <v>-0.41499999999999998</v>
      </c>
      <c r="D58" s="462">
        <v>-0.32105430200805785</v>
      </c>
      <c r="E58" s="462">
        <v>-0.13</v>
      </c>
      <c r="F58" s="463">
        <v>0.215</v>
      </c>
      <c r="G58" s="464">
        <v>0.33500000000000002</v>
      </c>
      <c r="H58" s="464">
        <v>0.35499999999999998</v>
      </c>
      <c r="I58" s="465">
        <v>0.45500000000000002</v>
      </c>
      <c r="J58" s="464">
        <v>0.12</v>
      </c>
      <c r="K58" s="464">
        <v>0.13</v>
      </c>
      <c r="L58" s="464">
        <v>0.57999999999999996</v>
      </c>
      <c r="M58" s="463">
        <v>-0.28000000000000003</v>
      </c>
      <c r="N58" s="464">
        <v>0.115</v>
      </c>
      <c r="O58" s="467">
        <v>0.01</v>
      </c>
      <c r="P58" s="491">
        <v>-0.21</v>
      </c>
      <c r="Q58" s="478">
        <v>0.54249999999999998</v>
      </c>
      <c r="R58" s="435">
        <v>0.49</v>
      </c>
      <c r="S58" s="436">
        <v>0.49</v>
      </c>
      <c r="T58" s="425">
        <v>0.83</v>
      </c>
      <c r="U58" s="426">
        <v>0.49</v>
      </c>
      <c r="V58" s="437">
        <v>2.8460000000000001</v>
      </c>
      <c r="W58" s="437">
        <v>2.9399456979919423</v>
      </c>
      <c r="X58" s="438">
        <v>3.1310000000000002</v>
      </c>
      <c r="Y58" s="399"/>
      <c r="Z58" s="470">
        <v>0.14000000000000001</v>
      </c>
      <c r="AA58" s="492">
        <v>0.06</v>
      </c>
      <c r="AB58" s="480">
        <v>4.2411734493065874</v>
      </c>
      <c r="AC58" s="442">
        <v>4.381173449306587</v>
      </c>
      <c r="AD58" s="493">
        <v>4.6658868832673663</v>
      </c>
      <c r="AE58" s="444">
        <v>3.0510000000000002</v>
      </c>
      <c r="AF58" s="445">
        <v>2.9809999999999999</v>
      </c>
      <c r="AG58" s="446">
        <v>3.2709999999999999</v>
      </c>
      <c r="AH58" s="447">
        <v>-0.215</v>
      </c>
      <c r="AI58" s="448">
        <v>1.57226826940675</v>
      </c>
      <c r="AJ58" s="449">
        <v>2.57742333655822E-2</v>
      </c>
      <c r="AK58" s="449">
        <v>2.6151762451951801E-2</v>
      </c>
      <c r="AL58" s="404">
        <v>0.96853319585408171</v>
      </c>
      <c r="AM58" s="450">
        <v>0.96808265207151245</v>
      </c>
      <c r="AN58" s="451">
        <v>0.34499999999999997</v>
      </c>
      <c r="AO58" s="452">
        <v>0.12</v>
      </c>
      <c r="AP58" s="380"/>
      <c r="AQ58" s="451">
        <v>-3.1847543871925397</v>
      </c>
      <c r="AR58" s="453">
        <v>-2.7697543871925396</v>
      </c>
      <c r="AS58" s="380"/>
      <c r="AT58" s="454">
        <v>7.4999999999999997E-3</v>
      </c>
      <c r="AU58" s="380"/>
      <c r="AV58" s="451">
        <v>8.0000000000000002E-3</v>
      </c>
      <c r="AW58" s="455">
        <v>2.5000000000000001E-2</v>
      </c>
      <c r="AX58" s="456">
        <v>0</v>
      </c>
      <c r="AY58" s="404"/>
      <c r="AZ58" s="432">
        <v>1.03</v>
      </c>
      <c r="BA58" s="432">
        <v>0.75</v>
      </c>
      <c r="BB58" s="457">
        <v>-0.41499999999999998</v>
      </c>
      <c r="BC58" s="389"/>
      <c r="BD58" s="390">
        <v>3.4060000000000001</v>
      </c>
      <c r="BE58" s="380">
        <v>2.8513683255995397</v>
      </c>
      <c r="BF58" s="381"/>
      <c r="BG58" s="425">
        <v>0.83</v>
      </c>
      <c r="BH58" s="382"/>
      <c r="BI58" s="458">
        <v>0</v>
      </c>
      <c r="BJ58" s="380"/>
      <c r="BK58" s="381"/>
      <c r="BL58" s="380"/>
      <c r="BM58" s="380"/>
      <c r="BN58" s="383"/>
      <c r="BO58" s="383"/>
      <c r="BP58" s="382"/>
      <c r="BQ58" s="380"/>
      <c r="BR58" s="382"/>
      <c r="BS58" s="380"/>
      <c r="BT58" s="380"/>
      <c r="BU58" s="380"/>
      <c r="BV58" s="380"/>
      <c r="BW58" s="380"/>
      <c r="BX58" s="380"/>
      <c r="BY58" s="380"/>
      <c r="BZ58" s="380"/>
      <c r="CA58" s="380"/>
      <c r="CB58" s="380"/>
      <c r="CC58" s="380"/>
      <c r="CD58" s="380"/>
      <c r="CE58" s="380"/>
      <c r="CF58" s="380"/>
      <c r="CG58" s="380"/>
    </row>
    <row r="59" spans="1:85" s="379" customFormat="1" ht="12" x14ac:dyDescent="0.25">
      <c r="A59" s="474">
        <v>37712</v>
      </c>
      <c r="B59" s="475">
        <v>3.1160000000000001</v>
      </c>
      <c r="C59" s="481">
        <v>-0.42499999999999999</v>
      </c>
      <c r="D59" s="462">
        <v>-0.33103650993804212</v>
      </c>
      <c r="E59" s="462">
        <v>-0.34445986566117881</v>
      </c>
      <c r="F59" s="463">
        <v>0.125</v>
      </c>
      <c r="G59" s="464">
        <v>0.125</v>
      </c>
      <c r="H59" s="464">
        <v>0.16</v>
      </c>
      <c r="I59" s="465">
        <v>0.16</v>
      </c>
      <c r="J59" s="464">
        <v>0.03</v>
      </c>
      <c r="K59" s="464">
        <v>0.115</v>
      </c>
      <c r="L59" s="464">
        <v>0.38</v>
      </c>
      <c r="M59" s="463">
        <v>-0.42499999999999999</v>
      </c>
      <c r="N59" s="464">
        <v>0.27</v>
      </c>
      <c r="O59" s="467">
        <v>0.05</v>
      </c>
      <c r="P59" s="488">
        <v>-0.23</v>
      </c>
      <c r="Q59" s="478">
        <v>0.46500000000000002</v>
      </c>
      <c r="R59" s="435">
        <v>0.41249999999999998</v>
      </c>
      <c r="S59" s="436">
        <v>0.41249999999999998</v>
      </c>
      <c r="T59" s="425">
        <v>0.43</v>
      </c>
      <c r="U59" s="426">
        <v>0.41249999999999998</v>
      </c>
      <c r="V59" s="437">
        <v>2.6910000000000003</v>
      </c>
      <c r="W59" s="437">
        <v>2.784963490061958</v>
      </c>
      <c r="X59" s="438">
        <v>2.7715401343388213</v>
      </c>
      <c r="Y59" s="399"/>
      <c r="Z59" s="483">
        <v>0.14000000000000001</v>
      </c>
      <c r="AA59" s="440">
        <v>0.12</v>
      </c>
      <c r="AB59" s="480">
        <v>4.0094296173075712</v>
      </c>
      <c r="AC59" s="442">
        <v>4.1494296173075709</v>
      </c>
      <c r="AD59" s="485">
        <v>4.1294296173075713</v>
      </c>
      <c r="AE59" s="444">
        <v>2.8860000000000001</v>
      </c>
      <c r="AF59" s="445">
        <v>2.6910000000000003</v>
      </c>
      <c r="AG59" s="446">
        <v>3.1659999999999999</v>
      </c>
      <c r="AH59" s="447">
        <v>-0.27500000000000002</v>
      </c>
      <c r="AI59" s="448">
        <v>1.5719705590182298</v>
      </c>
      <c r="AJ59" s="449">
        <v>2.6525979960478899E-2</v>
      </c>
      <c r="AK59" s="449">
        <v>2.7023547034773703E-2</v>
      </c>
      <c r="AL59" s="404">
        <v>0.96547460088632953</v>
      </c>
      <c r="AM59" s="450">
        <v>0.96484275147691645</v>
      </c>
      <c r="AN59" s="451">
        <v>0.125</v>
      </c>
      <c r="AO59" s="452">
        <v>0.124</v>
      </c>
      <c r="AP59" s="380"/>
      <c r="AQ59" s="451">
        <v>-3.0094935304138017</v>
      </c>
      <c r="AR59" s="453">
        <v>-2.5844935304138019</v>
      </c>
      <c r="AS59" s="380"/>
      <c r="AT59" s="454">
        <v>7.4999999999999997E-3</v>
      </c>
      <c r="AU59" s="380"/>
      <c r="AV59" s="451">
        <v>2.5000000000000001E-3</v>
      </c>
      <c r="AW59" s="455">
        <v>5.0000000000000001E-3</v>
      </c>
      <c r="AX59" s="456">
        <v>-0.09</v>
      </c>
      <c r="AY59" s="404"/>
      <c r="AZ59" s="432">
        <v>0.63</v>
      </c>
      <c r="BA59" s="432">
        <v>0.4</v>
      </c>
      <c r="BB59" s="457">
        <v>-0.42499999999999999</v>
      </c>
      <c r="BC59" s="389"/>
      <c r="BD59" s="390">
        <v>3.1509999999999998</v>
      </c>
      <c r="BE59" s="380">
        <v>2.6926779194653925</v>
      </c>
      <c r="BF59" s="381"/>
      <c r="BG59" s="425">
        <v>0.48</v>
      </c>
      <c r="BH59" s="382"/>
      <c r="BI59" s="458">
        <v>0</v>
      </c>
      <c r="BJ59" s="380"/>
      <c r="BK59" s="381"/>
      <c r="BL59" s="380"/>
      <c r="BM59" s="380"/>
      <c r="BN59" s="383"/>
      <c r="BO59" s="383"/>
      <c r="BP59" s="382"/>
      <c r="BQ59" s="380"/>
      <c r="BR59" s="382"/>
      <c r="BS59" s="380"/>
      <c r="BT59" s="380"/>
      <c r="BU59" s="380"/>
      <c r="BV59" s="380"/>
      <c r="BW59" s="380"/>
      <c r="BX59" s="380"/>
      <c r="BY59" s="380"/>
      <c r="BZ59" s="380"/>
      <c r="CA59" s="380"/>
      <c r="CB59" s="380"/>
      <c r="CC59" s="380"/>
      <c r="CD59" s="380"/>
      <c r="CE59" s="380"/>
      <c r="CF59" s="380"/>
      <c r="CG59" s="380"/>
    </row>
    <row r="60" spans="1:85" s="379" customFormat="1" ht="12" x14ac:dyDescent="0.25">
      <c r="A60" s="474">
        <v>37742</v>
      </c>
      <c r="B60" s="475">
        <v>3.121</v>
      </c>
      <c r="C60" s="486">
        <v>-0.42499999999999999</v>
      </c>
      <c r="D60" s="462">
        <v>-0.33101968998355336</v>
      </c>
      <c r="E60" s="462">
        <v>-0.34444544855733161</v>
      </c>
      <c r="F60" s="463">
        <v>0.125</v>
      </c>
      <c r="G60" s="464">
        <v>0.125</v>
      </c>
      <c r="H60" s="464">
        <v>0.16</v>
      </c>
      <c r="I60" s="465">
        <v>0.16</v>
      </c>
      <c r="J60" s="464">
        <v>0.03</v>
      </c>
      <c r="K60" s="464">
        <v>0.115</v>
      </c>
      <c r="L60" s="464">
        <v>0.33</v>
      </c>
      <c r="M60" s="463">
        <v>-0.42499999999999999</v>
      </c>
      <c r="N60" s="464">
        <v>0.27</v>
      </c>
      <c r="O60" s="467">
        <v>0.05</v>
      </c>
      <c r="P60" s="488">
        <v>-0.23</v>
      </c>
      <c r="Q60" s="478">
        <v>0.45</v>
      </c>
      <c r="R60" s="435">
        <v>0.39750000000000002</v>
      </c>
      <c r="S60" s="436">
        <v>0.39750000000000002</v>
      </c>
      <c r="T60" s="425">
        <v>0.48</v>
      </c>
      <c r="U60" s="426">
        <v>0.39750000000000002</v>
      </c>
      <c r="V60" s="437">
        <v>2.6960000000000002</v>
      </c>
      <c r="W60" s="437">
        <v>2.7899803100164466</v>
      </c>
      <c r="X60" s="438">
        <v>2.7765545514426684</v>
      </c>
      <c r="Y60" s="399"/>
      <c r="Z60" s="483">
        <v>0.14000000000000001</v>
      </c>
      <c r="AA60" s="440">
        <v>0.12</v>
      </c>
      <c r="AB60" s="480">
        <v>4.0161604056631584</v>
      </c>
      <c r="AC60" s="442">
        <v>4.156160405663158</v>
      </c>
      <c r="AD60" s="485">
        <v>4.1361604056631585</v>
      </c>
      <c r="AE60" s="444">
        <v>2.891</v>
      </c>
      <c r="AF60" s="445">
        <v>2.6960000000000002</v>
      </c>
      <c r="AG60" s="446">
        <v>3.1709999999999998</v>
      </c>
      <c r="AH60" s="447">
        <v>-0.27500000000000002</v>
      </c>
      <c r="AI60" s="448">
        <v>1.5716892184559899</v>
      </c>
      <c r="AJ60" s="449">
        <v>2.7253476846953402E-2</v>
      </c>
      <c r="AK60" s="449">
        <v>2.78505455310585E-2</v>
      </c>
      <c r="AL60" s="404">
        <v>0.96240879502336818</v>
      </c>
      <c r="AM60" s="450">
        <v>0.96160681938045223</v>
      </c>
      <c r="AN60" s="451">
        <v>0.125</v>
      </c>
      <c r="AO60" s="452">
        <v>0.12</v>
      </c>
      <c r="AP60" s="380"/>
      <c r="AQ60" s="451">
        <v>-3.0094791193361208</v>
      </c>
      <c r="AR60" s="453">
        <v>-2.584479119336121</v>
      </c>
      <c r="AS60" s="380"/>
      <c r="AT60" s="454">
        <v>7.4999999999999997E-3</v>
      </c>
      <c r="AU60" s="380"/>
      <c r="AV60" s="451">
        <v>2.5000000000000001E-3</v>
      </c>
      <c r="AW60" s="455">
        <v>5.0000000000000001E-3</v>
      </c>
      <c r="AX60" s="456">
        <v>-0.09</v>
      </c>
      <c r="AY60" s="404"/>
      <c r="AZ60" s="432">
        <v>0.68</v>
      </c>
      <c r="BA60" s="432">
        <v>0.45</v>
      </c>
      <c r="BB60" s="457">
        <v>-0.42499999999999999</v>
      </c>
      <c r="BC60" s="389"/>
      <c r="BD60" s="390">
        <v>3.1559999999999997</v>
      </c>
      <c r="BE60" s="380">
        <v>2.6976782198217224</v>
      </c>
      <c r="BF60" s="381"/>
      <c r="BG60" s="425">
        <v>0.53</v>
      </c>
      <c r="BH60" s="382"/>
      <c r="BI60" s="458">
        <v>0</v>
      </c>
      <c r="BJ60" s="380"/>
      <c r="BK60" s="381"/>
      <c r="BL60" s="380"/>
      <c r="BM60" s="380"/>
      <c r="BN60" s="383"/>
      <c r="BO60" s="383"/>
      <c r="BP60" s="382"/>
      <c r="BQ60" s="380"/>
      <c r="BR60" s="382"/>
      <c r="BS60" s="380"/>
      <c r="BT60" s="380"/>
      <c r="BU60" s="380"/>
      <c r="BV60" s="380"/>
      <c r="BW60" s="380"/>
      <c r="BX60" s="380"/>
      <c r="BY60" s="380"/>
      <c r="BZ60" s="380"/>
      <c r="CA60" s="380"/>
      <c r="CB60" s="380"/>
      <c r="CC60" s="380"/>
      <c r="CD60" s="380"/>
      <c r="CE60" s="380"/>
      <c r="CF60" s="380"/>
      <c r="CG60" s="380"/>
    </row>
    <row r="61" spans="1:85" s="379" customFormat="1" ht="12" x14ac:dyDescent="0.25">
      <c r="A61" s="474">
        <v>37773</v>
      </c>
      <c r="B61" s="475">
        <v>3.1510000000000002</v>
      </c>
      <c r="C61" s="486">
        <v>-0.42499999999999999</v>
      </c>
      <c r="D61" s="462">
        <v>-0.33100072820119442</v>
      </c>
      <c r="E61" s="462">
        <v>-0.3444291956010237</v>
      </c>
      <c r="F61" s="463">
        <v>0.125</v>
      </c>
      <c r="G61" s="464">
        <v>0.125</v>
      </c>
      <c r="H61" s="464">
        <v>0.16</v>
      </c>
      <c r="I61" s="465">
        <v>0.16</v>
      </c>
      <c r="J61" s="464">
        <v>0.03</v>
      </c>
      <c r="K61" s="464">
        <v>0.115</v>
      </c>
      <c r="L61" s="464">
        <v>0.37</v>
      </c>
      <c r="M61" s="463">
        <v>-0.42499999999999999</v>
      </c>
      <c r="N61" s="464">
        <v>0.27</v>
      </c>
      <c r="O61" s="467">
        <v>0.05</v>
      </c>
      <c r="P61" s="488">
        <v>-0.23</v>
      </c>
      <c r="Q61" s="478">
        <v>0.44500000000000001</v>
      </c>
      <c r="R61" s="435">
        <v>0.39250000000000002</v>
      </c>
      <c r="S61" s="436">
        <v>0.39250000000000002</v>
      </c>
      <c r="T61" s="425">
        <v>0.48</v>
      </c>
      <c r="U61" s="426">
        <v>0.39250000000000002</v>
      </c>
      <c r="V61" s="437">
        <v>2.7260000000000004</v>
      </c>
      <c r="W61" s="437">
        <v>2.8199992717988058</v>
      </c>
      <c r="X61" s="438">
        <v>2.8065708043989765</v>
      </c>
      <c r="Y61" s="411" t="s">
        <v>189</v>
      </c>
      <c r="Z61" s="483">
        <v>0.14000000000000001</v>
      </c>
      <c r="AA61" s="440">
        <v>0.12</v>
      </c>
      <c r="AB61" s="480">
        <v>4.0600314523377952</v>
      </c>
      <c r="AC61" s="442">
        <v>4.2000314523377948</v>
      </c>
      <c r="AD61" s="485">
        <v>4.1800314523377953</v>
      </c>
      <c r="AE61" s="444">
        <v>2.9210000000000003</v>
      </c>
      <c r="AF61" s="445">
        <v>2.7260000000000004</v>
      </c>
      <c r="AG61" s="446">
        <v>3.2010000000000001</v>
      </c>
      <c r="AH61" s="447">
        <v>-0.27500000000000002</v>
      </c>
      <c r="AI61" s="448">
        <v>1.57137217313929</v>
      </c>
      <c r="AJ61" s="449">
        <v>2.8005223817368901E-2</v>
      </c>
      <c r="AK61" s="449">
        <v>2.8705110886401798E-2</v>
      </c>
      <c r="AL61" s="404">
        <v>0.95913258446799665</v>
      </c>
      <c r="AM61" s="450">
        <v>0.95814002135039777</v>
      </c>
      <c r="AN61" s="451">
        <v>0.125</v>
      </c>
      <c r="AO61" s="452">
        <v>0.124</v>
      </c>
      <c r="AP61" s="380"/>
      <c r="AQ61" s="451">
        <v>-3.0394628731733424</v>
      </c>
      <c r="AR61" s="453">
        <v>-2.6144628731733426</v>
      </c>
      <c r="AS61" s="380"/>
      <c r="AT61" s="454">
        <v>7.4999999999999997E-3</v>
      </c>
      <c r="AU61" s="380"/>
      <c r="AV61" s="451">
        <v>2.5000000000000001E-3</v>
      </c>
      <c r="AW61" s="455">
        <v>5.0000000000000001E-3</v>
      </c>
      <c r="AX61" s="456">
        <v>-0.09</v>
      </c>
      <c r="AY61" s="404"/>
      <c r="AZ61" s="432">
        <v>0.68</v>
      </c>
      <c r="BA61" s="432">
        <v>0.45</v>
      </c>
      <c r="BB61" s="457">
        <v>-0.42499999999999999</v>
      </c>
      <c r="BC61" s="389"/>
      <c r="BD61" s="390">
        <v>3.1859999999999999</v>
      </c>
      <c r="BE61" s="380">
        <v>2.7276785584249792</v>
      </c>
      <c r="BF61" s="381"/>
      <c r="BG61" s="425">
        <v>0.53</v>
      </c>
      <c r="BH61" s="382"/>
      <c r="BI61" s="458">
        <v>0</v>
      </c>
      <c r="BJ61" s="380"/>
      <c r="BK61" s="381"/>
      <c r="BL61" s="380"/>
      <c r="BM61" s="380"/>
      <c r="BN61" s="383"/>
      <c r="BO61" s="383"/>
      <c r="BP61" s="382"/>
      <c r="BQ61" s="380"/>
      <c r="BR61" s="382"/>
      <c r="BS61" s="380"/>
      <c r="BT61" s="380"/>
      <c r="BU61" s="380"/>
      <c r="BV61" s="380"/>
      <c r="BW61" s="380"/>
      <c r="BX61" s="380"/>
      <c r="BY61" s="380"/>
      <c r="BZ61" s="380"/>
      <c r="CA61" s="380"/>
      <c r="CB61" s="380"/>
      <c r="CC61" s="380"/>
      <c r="CD61" s="380"/>
      <c r="CE61" s="380"/>
      <c r="CF61" s="380"/>
      <c r="CG61" s="380"/>
    </row>
    <row r="62" spans="1:85" s="379" customFormat="1" ht="12" x14ac:dyDescent="0.25">
      <c r="A62" s="474">
        <v>37803</v>
      </c>
      <c r="B62" s="475">
        <v>3.1910000000000003</v>
      </c>
      <c r="C62" s="486">
        <v>-0.42499999999999999</v>
      </c>
      <c r="D62" s="462">
        <v>-0.33098255787068931</v>
      </c>
      <c r="E62" s="462">
        <v>-0.344413621032019</v>
      </c>
      <c r="F62" s="463">
        <v>0.125</v>
      </c>
      <c r="G62" s="464">
        <v>0.125</v>
      </c>
      <c r="H62" s="464">
        <v>0.16</v>
      </c>
      <c r="I62" s="465">
        <v>0.16</v>
      </c>
      <c r="J62" s="464">
        <v>0.03</v>
      </c>
      <c r="K62" s="464">
        <v>0.115</v>
      </c>
      <c r="L62" s="464">
        <v>0.41</v>
      </c>
      <c r="M62" s="463">
        <v>-0.42499999999999999</v>
      </c>
      <c r="N62" s="464">
        <v>0.27</v>
      </c>
      <c r="O62" s="467">
        <v>0.05</v>
      </c>
      <c r="P62" s="488">
        <v>-0.23</v>
      </c>
      <c r="Q62" s="478">
        <v>0.44500000000000001</v>
      </c>
      <c r="R62" s="435">
        <v>0.39250000000000002</v>
      </c>
      <c r="S62" s="436">
        <v>0.39250000000000002</v>
      </c>
      <c r="T62" s="425">
        <v>0.53</v>
      </c>
      <c r="U62" s="426">
        <v>0.39250000000000002</v>
      </c>
      <c r="V62" s="437">
        <v>2.7660000000000005</v>
      </c>
      <c r="W62" s="437">
        <v>2.860017442129311</v>
      </c>
      <c r="X62" s="438">
        <v>2.8465863789679813</v>
      </c>
      <c r="Y62" s="387">
        <v>4.4102173781829528</v>
      </c>
      <c r="Z62" s="483">
        <v>0.14000000000000001</v>
      </c>
      <c r="AA62" s="440">
        <v>0.12</v>
      </c>
      <c r="AB62" s="480">
        <v>4.1188102040405958</v>
      </c>
      <c r="AC62" s="442">
        <v>4.2588102040405955</v>
      </c>
      <c r="AD62" s="485">
        <v>4.2388102040405959</v>
      </c>
      <c r="AE62" s="444">
        <v>2.9610000000000003</v>
      </c>
      <c r="AF62" s="445">
        <v>2.7660000000000005</v>
      </c>
      <c r="AG62" s="446">
        <v>3.2410000000000001</v>
      </c>
      <c r="AH62" s="447">
        <v>-0.27500000000000002</v>
      </c>
      <c r="AI62" s="448">
        <v>1.57106848106806</v>
      </c>
      <c r="AJ62" s="449">
        <v>2.8732721067115601E-2</v>
      </c>
      <c r="AK62" s="449">
        <v>2.9520453177735599E-2</v>
      </c>
      <c r="AL62" s="404">
        <v>0.9558585133207701</v>
      </c>
      <c r="AM62" s="450">
        <v>0.95468479506601411</v>
      </c>
      <c r="AN62" s="451">
        <v>0.125</v>
      </c>
      <c r="AO62" s="452">
        <v>0.12</v>
      </c>
      <c r="AP62" s="380"/>
      <c r="AQ62" s="451">
        <v>-3.0794473051143099</v>
      </c>
      <c r="AR62" s="453">
        <v>-2.65444730511431</v>
      </c>
      <c r="AS62" s="380"/>
      <c r="AT62" s="454">
        <v>7.4999999999999997E-3</v>
      </c>
      <c r="AU62" s="380"/>
      <c r="AV62" s="451">
        <v>2.5000000000000001E-3</v>
      </c>
      <c r="AW62" s="455">
        <v>5.0000000000000001E-3</v>
      </c>
      <c r="AX62" s="456">
        <v>-0.09</v>
      </c>
      <c r="AY62" s="404"/>
      <c r="AZ62" s="432">
        <v>0.73</v>
      </c>
      <c r="BA62" s="432">
        <v>0.5</v>
      </c>
      <c r="BB62" s="457">
        <v>-0.42499999999999999</v>
      </c>
      <c r="BC62" s="389"/>
      <c r="BD62" s="390">
        <v>3.226</v>
      </c>
      <c r="BE62" s="380">
        <v>2.7676788828951668</v>
      </c>
      <c r="BF62" s="381"/>
      <c r="BG62" s="425">
        <v>0.57999999999999996</v>
      </c>
      <c r="BH62" s="382"/>
      <c r="BI62" s="458">
        <v>0</v>
      </c>
      <c r="BJ62" s="380"/>
      <c r="BK62" s="381"/>
      <c r="BL62" s="380"/>
      <c r="BM62" s="380"/>
      <c r="BN62" s="383"/>
      <c r="BO62" s="383"/>
      <c r="BP62" s="382"/>
      <c r="BQ62" s="380"/>
      <c r="BR62" s="382"/>
      <c r="BS62" s="380"/>
      <c r="BT62" s="380"/>
      <c r="BU62" s="380"/>
      <c r="BV62" s="380"/>
      <c r="BW62" s="380"/>
      <c r="BX62" s="380"/>
      <c r="BY62" s="380"/>
      <c r="BZ62" s="380"/>
      <c r="CA62" s="380"/>
      <c r="CB62" s="380"/>
      <c r="CC62" s="380"/>
      <c r="CD62" s="380"/>
      <c r="CE62" s="380"/>
      <c r="CF62" s="380"/>
      <c r="CG62" s="380"/>
    </row>
    <row r="63" spans="1:85" s="379" customFormat="1" ht="12" x14ac:dyDescent="0.25">
      <c r="A63" s="474">
        <v>37834</v>
      </c>
      <c r="B63" s="475">
        <v>3.226</v>
      </c>
      <c r="C63" s="486">
        <v>-0.42499999999999999</v>
      </c>
      <c r="D63" s="462">
        <v>-0.33096496011161713</v>
      </c>
      <c r="E63" s="462">
        <v>-0.34439853723852876</v>
      </c>
      <c r="F63" s="463">
        <v>0.125</v>
      </c>
      <c r="G63" s="464">
        <v>0.125</v>
      </c>
      <c r="H63" s="464">
        <v>0.16</v>
      </c>
      <c r="I63" s="465">
        <v>0.16</v>
      </c>
      <c r="J63" s="464">
        <v>0.03</v>
      </c>
      <c r="K63" s="464">
        <v>0.115</v>
      </c>
      <c r="L63" s="464">
        <v>0.41</v>
      </c>
      <c r="M63" s="463">
        <v>-0.42499999999999999</v>
      </c>
      <c r="N63" s="464">
        <v>0.27</v>
      </c>
      <c r="O63" s="467">
        <v>0.05</v>
      </c>
      <c r="P63" s="488">
        <v>-0.23</v>
      </c>
      <c r="Q63" s="478">
        <v>0.44500000000000001</v>
      </c>
      <c r="R63" s="435">
        <v>0.39250000000000002</v>
      </c>
      <c r="S63" s="436">
        <v>0.39250000000000002</v>
      </c>
      <c r="T63" s="425">
        <v>0.57999999999999996</v>
      </c>
      <c r="U63" s="426">
        <v>0.39250000000000002</v>
      </c>
      <c r="V63" s="437">
        <v>2.8010000000000002</v>
      </c>
      <c r="W63" s="437">
        <v>2.8950350398883828</v>
      </c>
      <c r="X63" s="438">
        <v>2.8816014627614712</v>
      </c>
      <c r="Y63" s="387">
        <v>4.6238879870812921</v>
      </c>
      <c r="Z63" s="483">
        <v>0.14000000000000001</v>
      </c>
      <c r="AA63" s="440">
        <v>0.12</v>
      </c>
      <c r="AB63" s="480">
        <v>4.1701476435322098</v>
      </c>
      <c r="AC63" s="442">
        <v>4.3101476435322095</v>
      </c>
      <c r="AD63" s="485">
        <v>4.2901476435322099</v>
      </c>
      <c r="AE63" s="444">
        <v>2.996</v>
      </c>
      <c r="AF63" s="445">
        <v>2.8010000000000002</v>
      </c>
      <c r="AG63" s="446">
        <v>3.2759999999999998</v>
      </c>
      <c r="AH63" s="447">
        <v>-0.27500000000000002</v>
      </c>
      <c r="AI63" s="448">
        <v>1.5707744706156799</v>
      </c>
      <c r="AJ63" s="449">
        <v>2.9484468412775699E-2</v>
      </c>
      <c r="AK63" s="449">
        <v>3.0346320792436401E-2</v>
      </c>
      <c r="AL63" s="404">
        <v>0.9523695725884489</v>
      </c>
      <c r="AM63" s="450">
        <v>0.95102213045969775</v>
      </c>
      <c r="AN63" s="451">
        <v>0.125</v>
      </c>
      <c r="AO63" s="452">
        <v>0.12</v>
      </c>
      <c r="AP63" s="380"/>
      <c r="AQ63" s="451">
        <v>-3.1144322276256524</v>
      </c>
      <c r="AR63" s="453">
        <v>-2.6894322276256526</v>
      </c>
      <c r="AS63" s="380"/>
      <c r="AT63" s="454">
        <v>7.4999999999999997E-3</v>
      </c>
      <c r="AU63" s="380"/>
      <c r="AV63" s="451">
        <v>2.5000000000000001E-3</v>
      </c>
      <c r="AW63" s="455">
        <v>5.0000000000000001E-3</v>
      </c>
      <c r="AX63" s="456">
        <v>-0.09</v>
      </c>
      <c r="AY63" s="404"/>
      <c r="AZ63" s="432">
        <v>0.78</v>
      </c>
      <c r="BA63" s="432">
        <v>0.55000000000000004</v>
      </c>
      <c r="BB63" s="457">
        <v>-0.42499999999999999</v>
      </c>
      <c r="BC63" s="389"/>
      <c r="BD63" s="390">
        <v>3.2609999999999997</v>
      </c>
      <c r="BE63" s="380">
        <v>2.802679197140864</v>
      </c>
      <c r="BF63" s="381"/>
      <c r="BG63" s="425">
        <v>0.63</v>
      </c>
      <c r="BH63" s="382"/>
      <c r="BI63" s="458">
        <v>0</v>
      </c>
      <c r="BJ63" s="380"/>
      <c r="BK63" s="381"/>
      <c r="BL63" s="380"/>
      <c r="BM63" s="380"/>
      <c r="BN63" s="383"/>
      <c r="BO63" s="383"/>
      <c r="BP63" s="382"/>
      <c r="BQ63" s="380"/>
      <c r="BR63" s="382"/>
      <c r="BS63" s="380"/>
      <c r="BT63" s="380"/>
      <c r="BU63" s="380"/>
      <c r="BV63" s="380"/>
      <c r="BW63" s="380"/>
      <c r="BX63" s="380"/>
      <c r="BY63" s="380"/>
      <c r="BZ63" s="380"/>
      <c r="CA63" s="380"/>
      <c r="CB63" s="380"/>
      <c r="CC63" s="380"/>
      <c r="CD63" s="380"/>
      <c r="CE63" s="380"/>
      <c r="CF63" s="380"/>
      <c r="CG63" s="380"/>
    </row>
    <row r="64" spans="1:85" s="379" customFormat="1" ht="12" x14ac:dyDescent="0.25">
      <c r="A64" s="474">
        <v>37865</v>
      </c>
      <c r="B64" s="475">
        <v>3.2290000000000001</v>
      </c>
      <c r="C64" s="486">
        <v>-0.42499999999999999</v>
      </c>
      <c r="D64" s="462">
        <v>-0.33094620727264878</v>
      </c>
      <c r="E64" s="462">
        <v>-0.34438246337655576</v>
      </c>
      <c r="F64" s="463">
        <v>0.125</v>
      </c>
      <c r="G64" s="464">
        <v>0.125</v>
      </c>
      <c r="H64" s="464">
        <v>0.16</v>
      </c>
      <c r="I64" s="465">
        <v>0.16</v>
      </c>
      <c r="J64" s="464">
        <v>0.03</v>
      </c>
      <c r="K64" s="464">
        <v>0.115</v>
      </c>
      <c r="L64" s="464">
        <v>0.36</v>
      </c>
      <c r="M64" s="463">
        <v>-0.42499999999999999</v>
      </c>
      <c r="N64" s="464">
        <v>0.27</v>
      </c>
      <c r="O64" s="467">
        <v>0.05</v>
      </c>
      <c r="P64" s="488">
        <v>-0.23</v>
      </c>
      <c r="Q64" s="478">
        <v>0.44</v>
      </c>
      <c r="R64" s="435">
        <v>0.39250000000000002</v>
      </c>
      <c r="S64" s="436">
        <v>0.39250000000000002</v>
      </c>
      <c r="T64" s="425">
        <v>0.57999999999999996</v>
      </c>
      <c r="U64" s="426">
        <v>0.39250000000000002</v>
      </c>
      <c r="V64" s="437">
        <v>2.8040000000000003</v>
      </c>
      <c r="W64" s="437">
        <v>2.8980537927273513</v>
      </c>
      <c r="X64" s="438">
        <v>2.8846175366234443</v>
      </c>
      <c r="Y64" s="387">
        <v>4.2575955146841391</v>
      </c>
      <c r="Z64" s="483">
        <v>0.14000000000000001</v>
      </c>
      <c r="AA64" s="440">
        <v>0.12</v>
      </c>
      <c r="AB64" s="480">
        <v>4.1737817116846818</v>
      </c>
      <c r="AC64" s="442">
        <v>4.3137817116846815</v>
      </c>
      <c r="AD64" s="485">
        <v>4.2937817116846819</v>
      </c>
      <c r="AE64" s="444">
        <v>2.9990000000000001</v>
      </c>
      <c r="AF64" s="445">
        <v>2.8040000000000003</v>
      </c>
      <c r="AG64" s="446">
        <v>3.2789999999999999</v>
      </c>
      <c r="AH64" s="447">
        <v>-0.27500000000000002</v>
      </c>
      <c r="AI64" s="448">
        <v>1.5704612830253899</v>
      </c>
      <c r="AJ64" s="449">
        <v>3.02362159490293E-2</v>
      </c>
      <c r="AK64" s="449">
        <v>3.1172188637070202E-2</v>
      </c>
      <c r="AL64" s="404">
        <v>0.94877448199687042</v>
      </c>
      <c r="AM64" s="450">
        <v>0.94724322333029598</v>
      </c>
      <c r="AN64" s="451">
        <v>0.125</v>
      </c>
      <c r="AO64" s="452">
        <v>0.124</v>
      </c>
      <c r="AP64" s="380"/>
      <c r="AQ64" s="451">
        <v>-3.1144161604823504</v>
      </c>
      <c r="AR64" s="453">
        <v>-2.6894161604823505</v>
      </c>
      <c r="AS64" s="380"/>
      <c r="AT64" s="454">
        <v>7.4999999999999997E-3</v>
      </c>
      <c r="AU64" s="380"/>
      <c r="AV64" s="451">
        <v>2.5000000000000001E-3</v>
      </c>
      <c r="AW64" s="455">
        <v>5.0000000000000001E-3</v>
      </c>
      <c r="AX64" s="456">
        <v>-0.09</v>
      </c>
      <c r="AY64" s="404"/>
      <c r="AZ64" s="432">
        <v>0.78</v>
      </c>
      <c r="BA64" s="432">
        <v>0.55000000000000004</v>
      </c>
      <c r="BB64" s="457">
        <v>-0.42499999999999999</v>
      </c>
      <c r="BC64" s="389"/>
      <c r="BD64" s="390">
        <v>3.2639999999999998</v>
      </c>
      <c r="BE64" s="380">
        <v>2.8056795320129888</v>
      </c>
      <c r="BF64" s="381"/>
      <c r="BG64" s="425">
        <v>0.63</v>
      </c>
      <c r="BH64" s="382"/>
      <c r="BI64" s="458">
        <v>0</v>
      </c>
      <c r="BJ64" s="380"/>
      <c r="BK64" s="381"/>
      <c r="BL64" s="380"/>
      <c r="BM64" s="380"/>
      <c r="BN64" s="383"/>
      <c r="BO64" s="383"/>
      <c r="BP64" s="382"/>
      <c r="BQ64" s="380"/>
      <c r="BR64" s="382"/>
      <c r="BS64" s="380"/>
      <c r="BT64" s="380"/>
      <c r="BU64" s="380"/>
      <c r="BV64" s="380"/>
      <c r="BW64" s="380"/>
      <c r="BX64" s="380"/>
      <c r="BY64" s="380"/>
      <c r="BZ64" s="380"/>
      <c r="CA64" s="380"/>
      <c r="CB64" s="380"/>
      <c r="CC64" s="380"/>
      <c r="CD64" s="380"/>
      <c r="CE64" s="380"/>
      <c r="CF64" s="380"/>
      <c r="CG64" s="380"/>
    </row>
    <row r="65" spans="1:85" s="379" customFormat="1" ht="12" x14ac:dyDescent="0.25">
      <c r="A65" s="474">
        <v>37895</v>
      </c>
      <c r="B65" s="475">
        <v>3.2670000000000003</v>
      </c>
      <c r="C65" s="486">
        <v>-0.42499999999999999</v>
      </c>
      <c r="D65" s="462">
        <v>-0.33093191553328349</v>
      </c>
      <c r="E65" s="462">
        <v>-0.34437021331424233</v>
      </c>
      <c r="F65" s="463">
        <v>0.125</v>
      </c>
      <c r="G65" s="464">
        <v>0.125</v>
      </c>
      <c r="H65" s="464">
        <v>0.16</v>
      </c>
      <c r="I65" s="465">
        <v>0.16</v>
      </c>
      <c r="J65" s="464">
        <v>0.03</v>
      </c>
      <c r="K65" s="464">
        <v>0.115</v>
      </c>
      <c r="L65" s="464">
        <v>0.4</v>
      </c>
      <c r="M65" s="463">
        <v>-0.42499999999999999</v>
      </c>
      <c r="N65" s="464">
        <v>0.27</v>
      </c>
      <c r="O65" s="467">
        <v>0.05</v>
      </c>
      <c r="P65" s="488">
        <v>-0.23</v>
      </c>
      <c r="Q65" s="478">
        <v>0.44</v>
      </c>
      <c r="R65" s="435">
        <v>0.39500000000000002</v>
      </c>
      <c r="S65" s="436">
        <v>0.39500000000000002</v>
      </c>
      <c r="T65" s="425">
        <v>0.63</v>
      </c>
      <c r="U65" s="426">
        <v>0.39500000000000002</v>
      </c>
      <c r="V65" s="437">
        <v>2.8420000000000005</v>
      </c>
      <c r="W65" s="437">
        <v>2.9360680844667169</v>
      </c>
      <c r="X65" s="438">
        <v>2.922629786685758</v>
      </c>
      <c r="Y65" s="391" t="s">
        <v>186</v>
      </c>
      <c r="Z65" s="483">
        <v>0.14000000000000001</v>
      </c>
      <c r="AA65" s="440">
        <v>0.12</v>
      </c>
      <c r="AB65" s="480">
        <v>4.2297023720173499</v>
      </c>
      <c r="AC65" s="442">
        <v>4.3697023720173496</v>
      </c>
      <c r="AD65" s="485">
        <v>4.34970237201735</v>
      </c>
      <c r="AE65" s="444">
        <v>3.0370000000000004</v>
      </c>
      <c r="AF65" s="445">
        <v>2.8420000000000005</v>
      </c>
      <c r="AG65" s="446">
        <v>3.3170000000000002</v>
      </c>
      <c r="AH65" s="447">
        <v>-0.27500000000000002</v>
      </c>
      <c r="AI65" s="448">
        <v>1.57022268325515</v>
      </c>
      <c r="AJ65" s="449">
        <v>3.0963713746162001E-2</v>
      </c>
      <c r="AK65" s="449">
        <v>3.1942240182241101E-2</v>
      </c>
      <c r="AL65" s="404">
        <v>0.94519557915108665</v>
      </c>
      <c r="AM65" s="450">
        <v>0.9435267250448357</v>
      </c>
      <c r="AN65" s="451">
        <v>0.125</v>
      </c>
      <c r="AO65" s="452">
        <v>0.12</v>
      </c>
      <c r="AP65" s="380"/>
      <c r="AQ65" s="451">
        <v>-3.1494039155404074</v>
      </c>
      <c r="AR65" s="453">
        <v>-2.7244039155404076</v>
      </c>
      <c r="AS65" s="380"/>
      <c r="AT65" s="454">
        <v>7.4999999999999997E-3</v>
      </c>
      <c r="AU65" s="380"/>
      <c r="AV65" s="451">
        <v>2.5000000000000001E-3</v>
      </c>
      <c r="AW65" s="455">
        <v>5.0000000000000001E-3</v>
      </c>
      <c r="AX65" s="456">
        <v>-0.09</v>
      </c>
      <c r="AY65" s="404"/>
      <c r="AZ65" s="432">
        <v>0.83</v>
      </c>
      <c r="BA65" s="432">
        <v>0.6</v>
      </c>
      <c r="BB65" s="457">
        <v>-0.42499999999999999</v>
      </c>
      <c r="BC65" s="389"/>
      <c r="BD65" s="390">
        <v>3.302</v>
      </c>
      <c r="BE65" s="380">
        <v>2.8436797872226203</v>
      </c>
      <c r="BF65" s="381"/>
      <c r="BG65" s="425">
        <v>0.68</v>
      </c>
      <c r="BH65" s="382"/>
      <c r="BI65" s="458">
        <v>0</v>
      </c>
      <c r="BJ65" s="380"/>
      <c r="BK65" s="381"/>
      <c r="BL65" s="380"/>
      <c r="BM65" s="380"/>
      <c r="BN65" s="383"/>
      <c r="BO65" s="383"/>
      <c r="BP65" s="382"/>
      <c r="BQ65" s="380"/>
      <c r="BR65" s="382"/>
      <c r="BS65" s="380"/>
      <c r="BT65" s="380"/>
      <c r="BU65" s="380"/>
      <c r="BV65" s="380"/>
      <c r="BW65" s="380"/>
      <c r="BX65" s="380"/>
      <c r="BY65" s="380"/>
      <c r="BZ65" s="380"/>
      <c r="CA65" s="380"/>
      <c r="CB65" s="380"/>
      <c r="CC65" s="380"/>
      <c r="CD65" s="380"/>
      <c r="CE65" s="380"/>
      <c r="CF65" s="380"/>
      <c r="CG65" s="380"/>
    </row>
    <row r="66" spans="1:85" s="379" customFormat="1" ht="12" x14ac:dyDescent="0.25">
      <c r="A66" s="459">
        <v>37926</v>
      </c>
      <c r="B66" s="475">
        <v>3.4120000000000004</v>
      </c>
      <c r="C66" s="495">
        <v>-0.39500000000000002</v>
      </c>
      <c r="D66" s="462">
        <v>-0.30092296164521137</v>
      </c>
      <c r="E66" s="462">
        <v>-0.125</v>
      </c>
      <c r="F66" s="463">
        <v>0.23</v>
      </c>
      <c r="G66" s="464">
        <v>0.36</v>
      </c>
      <c r="H66" s="464">
        <v>0.37</v>
      </c>
      <c r="I66" s="465">
        <v>0.51</v>
      </c>
      <c r="J66" s="464">
        <v>0.125</v>
      </c>
      <c r="K66" s="464">
        <v>0.14499999999999999</v>
      </c>
      <c r="L66" s="464">
        <v>0.69</v>
      </c>
      <c r="M66" s="463">
        <v>-0.25</v>
      </c>
      <c r="N66" s="464">
        <v>0.23</v>
      </c>
      <c r="O66" s="467">
        <v>0.16</v>
      </c>
      <c r="P66" s="496">
        <v>0.1</v>
      </c>
      <c r="Q66" s="478">
        <v>0.4375</v>
      </c>
      <c r="R66" s="435">
        <v>0.39250000000000002</v>
      </c>
      <c r="S66" s="436">
        <v>0.39250000000000002</v>
      </c>
      <c r="T66" s="425">
        <v>0.83</v>
      </c>
      <c r="U66" s="426">
        <v>0.39250000000000002</v>
      </c>
      <c r="V66" s="437">
        <v>3.0170000000000003</v>
      </c>
      <c r="W66" s="437">
        <v>3.111077038354789</v>
      </c>
      <c r="X66" s="438">
        <v>3.2870000000000004</v>
      </c>
      <c r="Y66" s="387"/>
      <c r="Z66" s="470">
        <v>0.14000000000000001</v>
      </c>
      <c r="AA66" s="440">
        <v>0.401798362927269</v>
      </c>
      <c r="AB66" s="480">
        <v>4.4897246701910145</v>
      </c>
      <c r="AC66" s="442">
        <v>4.6297246701910142</v>
      </c>
      <c r="AD66" s="493">
        <v>4.8915230331182835</v>
      </c>
      <c r="AE66" s="444">
        <v>3.5120000000000005</v>
      </c>
      <c r="AF66" s="445">
        <v>3.1620000000000004</v>
      </c>
      <c r="AG66" s="446">
        <v>3.5720000000000005</v>
      </c>
      <c r="AH66" s="447">
        <v>-0.17</v>
      </c>
      <c r="AI66" s="448">
        <v>1.5700732355429399</v>
      </c>
      <c r="AJ66" s="449">
        <v>3.1715461657248104E-2</v>
      </c>
      <c r="AK66" s="449">
        <v>3.2701454698897098E-2</v>
      </c>
      <c r="AL66" s="404">
        <v>0.94139563136415783</v>
      </c>
      <c r="AM66" s="450">
        <v>0.93964404632034892</v>
      </c>
      <c r="AN66" s="451">
        <v>0.37</v>
      </c>
      <c r="AO66" s="452">
        <v>0.124</v>
      </c>
      <c r="AP66" s="380"/>
      <c r="AQ66" s="451">
        <v>-3.1035625497061483</v>
      </c>
      <c r="AR66" s="453">
        <v>-2.7085625497061483</v>
      </c>
      <c r="AS66" s="380"/>
      <c r="AT66" s="454">
        <v>7.4999999999999997E-3</v>
      </c>
      <c r="AU66" s="380"/>
      <c r="AV66" s="451">
        <v>8.0000000000000002E-3</v>
      </c>
      <c r="AW66" s="455">
        <v>0.02</v>
      </c>
      <c r="AX66" s="456">
        <v>0</v>
      </c>
      <c r="AY66" s="404"/>
      <c r="AZ66" s="432">
        <v>1.03</v>
      </c>
      <c r="BA66" s="432">
        <v>0.8</v>
      </c>
      <c r="BB66" s="457">
        <v>-0.39500000000000002</v>
      </c>
      <c r="BC66" s="389"/>
      <c r="BD66" s="390">
        <v>3.5570000000000004</v>
      </c>
      <c r="BE66" s="380">
        <v>3.022375830763131</v>
      </c>
      <c r="BF66" s="381"/>
      <c r="BG66" s="425">
        <v>0.83</v>
      </c>
      <c r="BH66" s="382"/>
      <c r="BI66" s="458">
        <v>0</v>
      </c>
      <c r="BJ66" s="380"/>
      <c r="BK66" s="381"/>
      <c r="BL66" s="380"/>
      <c r="BM66" s="380"/>
      <c r="BN66" s="383"/>
      <c r="BO66" s="383"/>
      <c r="BP66" s="382"/>
      <c r="BQ66" s="380"/>
      <c r="BR66" s="382"/>
      <c r="BS66" s="380"/>
      <c r="BT66" s="380"/>
      <c r="BU66" s="380"/>
      <c r="BV66" s="380"/>
      <c r="BW66" s="380"/>
      <c r="BX66" s="380"/>
      <c r="BY66" s="380"/>
      <c r="BZ66" s="380"/>
      <c r="CA66" s="380"/>
      <c r="CB66" s="380"/>
      <c r="CC66" s="380"/>
      <c r="CD66" s="380"/>
      <c r="CE66" s="380"/>
      <c r="CF66" s="380"/>
      <c r="CG66" s="380"/>
    </row>
    <row r="67" spans="1:85" s="379" customFormat="1" ht="12" x14ac:dyDescent="0.25">
      <c r="A67" s="474">
        <v>37956</v>
      </c>
      <c r="B67" s="475">
        <v>3.5510000000000002</v>
      </c>
      <c r="C67" s="497">
        <v>-0.39500000000000002</v>
      </c>
      <c r="D67" s="462">
        <v>-0.30091051167034522</v>
      </c>
      <c r="E67" s="462">
        <v>-0.125</v>
      </c>
      <c r="F67" s="463">
        <v>0.23</v>
      </c>
      <c r="G67" s="464">
        <v>0.36</v>
      </c>
      <c r="H67" s="464">
        <v>0.37</v>
      </c>
      <c r="I67" s="465">
        <v>0.51</v>
      </c>
      <c r="J67" s="464">
        <v>0.125</v>
      </c>
      <c r="K67" s="464">
        <v>0.14499999999999999</v>
      </c>
      <c r="L67" s="464">
        <v>0.94</v>
      </c>
      <c r="M67" s="463">
        <v>-0.25</v>
      </c>
      <c r="N67" s="464">
        <v>0.23</v>
      </c>
      <c r="O67" s="467">
        <v>0.16</v>
      </c>
      <c r="P67" s="496">
        <v>0.44</v>
      </c>
      <c r="Q67" s="478">
        <v>0.4375</v>
      </c>
      <c r="R67" s="435">
        <v>0.39250000000000002</v>
      </c>
      <c r="S67" s="436">
        <v>0.39250000000000002</v>
      </c>
      <c r="T67" s="425">
        <v>1.03</v>
      </c>
      <c r="U67" s="426">
        <v>0.39250000000000002</v>
      </c>
      <c r="V67" s="437">
        <v>3.1560000000000001</v>
      </c>
      <c r="W67" s="437">
        <v>3.2500894883296549</v>
      </c>
      <c r="X67" s="438">
        <v>3.4259999999999997</v>
      </c>
      <c r="Y67" s="391" t="s">
        <v>184</v>
      </c>
      <c r="Z67" s="470">
        <v>0.14000000000000001</v>
      </c>
      <c r="AA67" s="440">
        <v>0.40174519673826747</v>
      </c>
      <c r="AB67" s="480">
        <v>4.6959549663184266</v>
      </c>
      <c r="AC67" s="442">
        <v>4.8359549663184263</v>
      </c>
      <c r="AD67" s="493">
        <v>5.097700163056694</v>
      </c>
      <c r="AE67" s="444">
        <v>3.9910000000000001</v>
      </c>
      <c r="AF67" s="445">
        <v>3.3010000000000002</v>
      </c>
      <c r="AG67" s="446">
        <v>3.7110000000000003</v>
      </c>
      <c r="AH67" s="447">
        <v>-0.17</v>
      </c>
      <c r="AI67" s="448">
        <v>1.5698654825551499</v>
      </c>
      <c r="AJ67" s="449">
        <v>3.2423106803259702E-2</v>
      </c>
      <c r="AK67" s="449">
        <v>3.3436178609494799E-2</v>
      </c>
      <c r="AL67" s="404">
        <v>0.93765778976713898</v>
      </c>
      <c r="AM67" s="450">
        <v>0.93578931888390604</v>
      </c>
      <c r="AN67" s="451">
        <v>0.37</v>
      </c>
      <c r="AO67" s="452">
        <v>0.12</v>
      </c>
      <c r="AP67" s="380"/>
      <c r="AQ67" s="451">
        <v>-3.242564250413952</v>
      </c>
      <c r="AR67" s="453">
        <v>-2.847564250413952</v>
      </c>
      <c r="AS67" s="380"/>
      <c r="AT67" s="454">
        <v>7.4999999999999997E-3</v>
      </c>
      <c r="AU67" s="380"/>
      <c r="AV67" s="451">
        <v>8.0000000000000002E-3</v>
      </c>
      <c r="AW67" s="455">
        <v>0.02</v>
      </c>
      <c r="AX67" s="456">
        <v>5.0000000000000001E-3</v>
      </c>
      <c r="AY67" s="404"/>
      <c r="AZ67" s="432">
        <v>1.23</v>
      </c>
      <c r="BA67" s="432">
        <v>1</v>
      </c>
      <c r="BB67" s="457">
        <v>-0.39500000000000002</v>
      </c>
      <c r="BC67" s="389"/>
      <c r="BD67" s="390">
        <v>3.6960000000000002</v>
      </c>
      <c r="BE67" s="380">
        <v>3.1613765421902662</v>
      </c>
      <c r="BF67" s="381"/>
      <c r="BG67" s="425">
        <v>1.1299999999999999</v>
      </c>
      <c r="BH67" s="382"/>
      <c r="BI67" s="458">
        <v>0</v>
      </c>
      <c r="BJ67" s="380"/>
      <c r="BK67" s="381"/>
      <c r="BL67" s="380"/>
      <c r="BM67" s="380"/>
      <c r="BN67" s="383"/>
      <c r="BO67" s="383"/>
      <c r="BP67" s="382"/>
      <c r="BQ67" s="380"/>
      <c r="BR67" s="382"/>
      <c r="BS67" s="380"/>
      <c r="BT67" s="380"/>
      <c r="BU67" s="380"/>
      <c r="BV67" s="380"/>
      <c r="BW67" s="380"/>
      <c r="BX67" s="380"/>
      <c r="BY67" s="380"/>
      <c r="BZ67" s="380"/>
      <c r="CA67" s="380"/>
      <c r="CB67" s="380"/>
      <c r="CC67" s="380"/>
      <c r="CD67" s="380"/>
      <c r="CE67" s="380"/>
      <c r="CF67" s="380"/>
      <c r="CG67" s="380"/>
    </row>
    <row r="68" spans="1:85" s="379" customFormat="1" ht="12" x14ac:dyDescent="0.25">
      <c r="A68" s="474">
        <v>37987</v>
      </c>
      <c r="B68" s="475">
        <v>3.6160000000000001</v>
      </c>
      <c r="C68" s="497">
        <v>-0.39500000000000002</v>
      </c>
      <c r="D68" s="462">
        <v>-0.30086595993321374</v>
      </c>
      <c r="E68" s="462">
        <v>-0.125</v>
      </c>
      <c r="F68" s="463">
        <v>0.23</v>
      </c>
      <c r="G68" s="464">
        <v>0.36</v>
      </c>
      <c r="H68" s="464">
        <v>0.37</v>
      </c>
      <c r="I68" s="465">
        <v>0.51</v>
      </c>
      <c r="J68" s="464">
        <v>0.125</v>
      </c>
      <c r="K68" s="464">
        <v>0.14499999999999999</v>
      </c>
      <c r="L68" s="464">
        <v>1.57</v>
      </c>
      <c r="M68" s="463">
        <v>-0.25</v>
      </c>
      <c r="N68" s="464">
        <v>0.23</v>
      </c>
      <c r="O68" s="467">
        <v>0.17</v>
      </c>
      <c r="P68" s="496">
        <v>0.47</v>
      </c>
      <c r="Q68" s="478">
        <v>0.435</v>
      </c>
      <c r="R68" s="435">
        <v>0.39</v>
      </c>
      <c r="S68" s="436">
        <v>0.39</v>
      </c>
      <c r="T68" s="425">
        <v>1</v>
      </c>
      <c r="U68" s="426">
        <v>0.39</v>
      </c>
      <c r="V68" s="437">
        <v>3.2210000000000001</v>
      </c>
      <c r="W68" s="437">
        <v>3.3151340400667864</v>
      </c>
      <c r="X68" s="438">
        <v>3.4909999999999997</v>
      </c>
      <c r="Y68" s="387"/>
      <c r="Z68" s="470">
        <v>0.14000000000000001</v>
      </c>
      <c r="AA68" s="440">
        <v>0.40155505886267839</v>
      </c>
      <c r="AB68" s="480">
        <v>4.7904031281358872</v>
      </c>
      <c r="AC68" s="442">
        <v>4.9304031281358869</v>
      </c>
      <c r="AD68" s="493">
        <v>5.1919581869985656</v>
      </c>
      <c r="AE68" s="444">
        <v>4.0860000000000003</v>
      </c>
      <c r="AF68" s="445">
        <v>3.3660000000000001</v>
      </c>
      <c r="AG68" s="446">
        <v>3.786</v>
      </c>
      <c r="AH68" s="447">
        <v>-0.17</v>
      </c>
      <c r="AI68" s="448">
        <v>1.5691224969756399</v>
      </c>
      <c r="AJ68" s="449">
        <v>3.2969707231168301E-2</v>
      </c>
      <c r="AK68" s="449">
        <v>3.4172591557248805E-2</v>
      </c>
      <c r="AL68" s="404">
        <v>0.93405307656138437</v>
      </c>
      <c r="AM68" s="450">
        <v>0.93175060127258835</v>
      </c>
      <c r="AN68" s="451">
        <v>0.37</v>
      </c>
      <c r="AO68" s="452">
        <v>0.12</v>
      </c>
      <c r="AP68" s="380"/>
      <c r="AQ68" s="451">
        <v>-3.3075665497179334</v>
      </c>
      <c r="AR68" s="453">
        <v>-2.9125665497179334</v>
      </c>
      <c r="AS68" s="380"/>
      <c r="AT68" s="454">
        <v>7.4999999999999997E-3</v>
      </c>
      <c r="AU68" s="380"/>
      <c r="AV68" s="451">
        <v>8.0000000000000002E-3</v>
      </c>
      <c r="AW68" s="455">
        <v>0.02</v>
      </c>
      <c r="AX68" s="456">
        <v>2.5000000000000001E-2</v>
      </c>
      <c r="AY68" s="404"/>
      <c r="AZ68" s="432">
        <v>1.2</v>
      </c>
      <c r="BA68" s="432">
        <v>1</v>
      </c>
      <c r="BB68" s="457">
        <v>-0.39500000000000002</v>
      </c>
      <c r="BC68" s="389"/>
      <c r="BD68" s="390">
        <v>3.7610000000000001</v>
      </c>
      <c r="BE68" s="380">
        <v>3.2263790880038163</v>
      </c>
      <c r="BF68" s="381"/>
      <c r="BG68" s="425">
        <v>1.1000000000000001</v>
      </c>
      <c r="BH68" s="382"/>
      <c r="BI68" s="458">
        <v>0</v>
      </c>
      <c r="BJ68" s="380"/>
      <c r="BK68" s="381"/>
      <c r="BL68" s="380"/>
      <c r="BM68" s="380"/>
      <c r="BN68" s="383"/>
      <c r="BO68" s="383"/>
      <c r="BP68" s="382"/>
      <c r="BQ68" s="380"/>
      <c r="BR68" s="382"/>
      <c r="BS68" s="380"/>
      <c r="BT68" s="380"/>
      <c r="BU68" s="380"/>
      <c r="BV68" s="380"/>
      <c r="BW68" s="380"/>
      <c r="BX68" s="380"/>
      <c r="BY68" s="380"/>
      <c r="BZ68" s="380"/>
      <c r="CA68" s="380"/>
      <c r="CB68" s="380"/>
      <c r="CC68" s="380"/>
      <c r="CD68" s="380"/>
      <c r="CE68" s="380"/>
      <c r="CF68" s="380"/>
      <c r="CG68" s="380"/>
    </row>
    <row r="69" spans="1:85" s="379" customFormat="1" ht="12" x14ac:dyDescent="0.25">
      <c r="A69" s="474">
        <v>38018</v>
      </c>
      <c r="B69" s="475">
        <v>3.536</v>
      </c>
      <c r="C69" s="497">
        <v>-0.39500000000000002</v>
      </c>
      <c r="D69" s="462">
        <v>-0.30082331969277165</v>
      </c>
      <c r="E69" s="462">
        <v>-0.125</v>
      </c>
      <c r="F69" s="463">
        <v>0.23</v>
      </c>
      <c r="G69" s="464">
        <v>0.36</v>
      </c>
      <c r="H69" s="464">
        <v>0.37</v>
      </c>
      <c r="I69" s="465">
        <v>0.51</v>
      </c>
      <c r="J69" s="464">
        <v>0.125</v>
      </c>
      <c r="K69" s="464">
        <v>0.14499999999999999</v>
      </c>
      <c r="L69" s="464">
        <v>1.57</v>
      </c>
      <c r="M69" s="463">
        <v>-0.25</v>
      </c>
      <c r="N69" s="464">
        <v>0.23</v>
      </c>
      <c r="O69" s="467">
        <v>0.17</v>
      </c>
      <c r="P69" s="496">
        <v>0.15</v>
      </c>
      <c r="Q69" s="478">
        <v>0.42749999999999999</v>
      </c>
      <c r="R69" s="435">
        <v>0.38250000000000001</v>
      </c>
      <c r="S69" s="436">
        <v>0.38250000000000001</v>
      </c>
      <c r="T69" s="425">
        <v>1</v>
      </c>
      <c r="U69" s="426">
        <v>0.38250000000000001</v>
      </c>
      <c r="V69" s="437">
        <v>3.141</v>
      </c>
      <c r="W69" s="437">
        <v>3.2351766803072284</v>
      </c>
      <c r="X69" s="438">
        <v>3.411</v>
      </c>
      <c r="Y69" s="399"/>
      <c r="Z69" s="470">
        <v>0.14000000000000001</v>
      </c>
      <c r="AA69" s="440">
        <v>0.40137324735472379</v>
      </c>
      <c r="AB69" s="480">
        <v>4.6693087775599533</v>
      </c>
      <c r="AC69" s="442">
        <v>4.809308777559953</v>
      </c>
      <c r="AD69" s="493">
        <v>5.0706820249146771</v>
      </c>
      <c r="AE69" s="444">
        <v>3.6859999999999999</v>
      </c>
      <c r="AF69" s="445">
        <v>3.286</v>
      </c>
      <c r="AG69" s="446">
        <v>3.706</v>
      </c>
      <c r="AH69" s="447">
        <v>-0.17</v>
      </c>
      <c r="AI69" s="448">
        <v>1.5684120476336498</v>
      </c>
      <c r="AJ69" s="449">
        <v>3.3516307759668101E-2</v>
      </c>
      <c r="AK69" s="449">
        <v>3.4884682600841502E-2</v>
      </c>
      <c r="AL69" s="404">
        <v>0.93037757395518539</v>
      </c>
      <c r="AM69" s="450">
        <v>0.92766395158263004</v>
      </c>
      <c r="AN69" s="451">
        <v>0.37</v>
      </c>
      <c r="AO69" s="452">
        <v>0.13300000000000001</v>
      </c>
      <c r="AP69" s="380"/>
      <c r="AQ69" s="451">
        <v>-3.2275684783001122</v>
      </c>
      <c r="AR69" s="453">
        <v>-2.8325684783001122</v>
      </c>
      <c r="AS69" s="380"/>
      <c r="AT69" s="454">
        <v>7.4999999999999997E-3</v>
      </c>
      <c r="AU69" s="380"/>
      <c r="AV69" s="451">
        <v>8.0000000000000002E-3</v>
      </c>
      <c r="AW69" s="455">
        <v>0.02</v>
      </c>
      <c r="AX69" s="456">
        <v>0.02</v>
      </c>
      <c r="AY69" s="404"/>
      <c r="AZ69" s="432">
        <v>1.2</v>
      </c>
      <c r="BA69" s="432">
        <v>1</v>
      </c>
      <c r="BB69" s="457">
        <v>-0.39500000000000002</v>
      </c>
      <c r="BC69" s="389"/>
      <c r="BD69" s="390">
        <v>3.681</v>
      </c>
      <c r="BE69" s="380">
        <v>3.1463815245889846</v>
      </c>
      <c r="BF69" s="381"/>
      <c r="BG69" s="425">
        <v>1.1000000000000001</v>
      </c>
      <c r="BH69" s="382"/>
      <c r="BI69" s="458">
        <v>0</v>
      </c>
      <c r="BJ69" s="380"/>
      <c r="BK69" s="381"/>
      <c r="BL69" s="380"/>
      <c r="BM69" s="380"/>
      <c r="BN69" s="383"/>
      <c r="BO69" s="383"/>
      <c r="BP69" s="382"/>
      <c r="BQ69" s="380"/>
      <c r="BR69" s="382"/>
      <c r="BS69" s="380"/>
      <c r="BT69" s="380"/>
      <c r="BU69" s="380"/>
      <c r="BV69" s="380"/>
      <c r="BW69" s="380"/>
      <c r="BX69" s="380"/>
      <c r="BY69" s="380"/>
      <c r="BZ69" s="380"/>
      <c r="CA69" s="380"/>
      <c r="CB69" s="380"/>
      <c r="CC69" s="380"/>
      <c r="CD69" s="380"/>
      <c r="CE69" s="380"/>
      <c r="CF69" s="380"/>
      <c r="CG69" s="380"/>
    </row>
    <row r="70" spans="1:85" s="379" customFormat="1" ht="12" x14ac:dyDescent="0.25">
      <c r="A70" s="474">
        <v>38047</v>
      </c>
      <c r="B70" s="475">
        <v>3.4060000000000001</v>
      </c>
      <c r="C70" s="497">
        <v>-0.39500000000000002</v>
      </c>
      <c r="D70" s="462">
        <v>-0.30078108170654216</v>
      </c>
      <c r="E70" s="462">
        <v>-0.125</v>
      </c>
      <c r="F70" s="463">
        <v>0.23</v>
      </c>
      <c r="G70" s="464">
        <v>0.36</v>
      </c>
      <c r="H70" s="464">
        <v>0.37</v>
      </c>
      <c r="I70" s="465">
        <v>0.51</v>
      </c>
      <c r="J70" s="464">
        <v>0.125</v>
      </c>
      <c r="K70" s="464">
        <v>0.14499999999999999</v>
      </c>
      <c r="L70" s="464">
        <v>0.68</v>
      </c>
      <c r="M70" s="463">
        <v>-0.25</v>
      </c>
      <c r="N70" s="464">
        <v>0.23</v>
      </c>
      <c r="O70" s="467">
        <v>0.17</v>
      </c>
      <c r="P70" s="496">
        <v>-0.16</v>
      </c>
      <c r="Q70" s="478">
        <v>0.41</v>
      </c>
      <c r="R70" s="435">
        <v>0.36749999999999999</v>
      </c>
      <c r="S70" s="436">
        <v>0.36749999999999999</v>
      </c>
      <c r="T70" s="425">
        <v>0.75</v>
      </c>
      <c r="U70" s="426">
        <v>0.36749999999999999</v>
      </c>
      <c r="V70" s="437">
        <v>3.0110000000000001</v>
      </c>
      <c r="W70" s="437">
        <v>3.105218918293458</v>
      </c>
      <c r="X70" s="438">
        <v>3.2810000000000001</v>
      </c>
      <c r="Y70" s="399"/>
      <c r="Z70" s="470">
        <v>0.14000000000000001</v>
      </c>
      <c r="AA70" s="440">
        <v>0.40119331323956153</v>
      </c>
      <c r="AB70" s="480">
        <v>4.4740483932011808</v>
      </c>
      <c r="AC70" s="442">
        <v>4.6140483932011804</v>
      </c>
      <c r="AD70" s="493">
        <v>4.8752417064407423</v>
      </c>
      <c r="AE70" s="444">
        <v>3.246</v>
      </c>
      <c r="AF70" s="445">
        <v>3.1560000000000001</v>
      </c>
      <c r="AG70" s="446">
        <v>3.5760000000000001</v>
      </c>
      <c r="AH70" s="447">
        <v>-0.17</v>
      </c>
      <c r="AI70" s="448">
        <v>1.5677089344195498</v>
      </c>
      <c r="AJ70" s="449">
        <v>3.4027643828983496E-2</v>
      </c>
      <c r="AK70" s="449">
        <v>3.5550832441194398E-2</v>
      </c>
      <c r="AL70" s="404">
        <v>0.92687598224487677</v>
      </c>
      <c r="AM70" s="450">
        <v>0.92375826984372944</v>
      </c>
      <c r="AN70" s="451">
        <v>0.37</v>
      </c>
      <c r="AO70" s="452">
        <v>0.12</v>
      </c>
      <c r="AP70" s="380"/>
      <c r="AQ70" s="451">
        <v>-3.0975705149801458</v>
      </c>
      <c r="AR70" s="453">
        <v>-2.7025705149801458</v>
      </c>
      <c r="AS70" s="380"/>
      <c r="AT70" s="454">
        <v>7.4999999999999997E-3</v>
      </c>
      <c r="AU70" s="380"/>
      <c r="AV70" s="451">
        <v>8.0000000000000002E-3</v>
      </c>
      <c r="AW70" s="455">
        <v>0.02</v>
      </c>
      <c r="AX70" s="456">
        <v>0</v>
      </c>
      <c r="AY70" s="404"/>
      <c r="AZ70" s="432">
        <v>0.95</v>
      </c>
      <c r="BA70" s="432">
        <v>0.75</v>
      </c>
      <c r="BB70" s="457">
        <v>-0.39500000000000002</v>
      </c>
      <c r="BC70" s="389"/>
      <c r="BD70" s="390">
        <v>3.5510000000000002</v>
      </c>
      <c r="BE70" s="380">
        <v>3.0163839381881976</v>
      </c>
      <c r="BF70" s="381"/>
      <c r="BG70" s="425">
        <v>0.75</v>
      </c>
      <c r="BH70" s="382"/>
      <c r="BI70" s="458">
        <v>0</v>
      </c>
      <c r="BJ70" s="380"/>
      <c r="BK70" s="381"/>
      <c r="BL70" s="380"/>
      <c r="BM70" s="380"/>
      <c r="BN70" s="383"/>
      <c r="BO70" s="383"/>
      <c r="BP70" s="382"/>
      <c r="BQ70" s="380"/>
      <c r="BR70" s="382"/>
      <c r="BS70" s="380"/>
      <c r="BT70" s="380"/>
      <c r="BU70" s="380"/>
      <c r="BV70" s="380"/>
      <c r="BW70" s="380"/>
      <c r="BX70" s="380"/>
      <c r="BY70" s="380"/>
      <c r="BZ70" s="380"/>
      <c r="CA70" s="380"/>
      <c r="CB70" s="380"/>
      <c r="CC70" s="380"/>
      <c r="CD70" s="380"/>
      <c r="CE70" s="380"/>
      <c r="CF70" s="380"/>
      <c r="CG70" s="380"/>
    </row>
    <row r="71" spans="1:85" s="379" customFormat="1" ht="12" x14ac:dyDescent="0.25">
      <c r="A71" s="474">
        <v>38078</v>
      </c>
      <c r="B71" s="475">
        <v>3.2210000000000001</v>
      </c>
      <c r="C71" s="481">
        <v>-0.43</v>
      </c>
      <c r="D71" s="462">
        <v>-0.33574326900557638</v>
      </c>
      <c r="E71" s="462">
        <v>-0.36267376357541181</v>
      </c>
      <c r="F71" s="463">
        <v>0.14499999999999999</v>
      </c>
      <c r="G71" s="464">
        <v>0.14499999999999999</v>
      </c>
      <c r="H71" s="464">
        <v>0.18</v>
      </c>
      <c r="I71" s="465">
        <v>0.18</v>
      </c>
      <c r="J71" s="464">
        <v>0.04</v>
      </c>
      <c r="K71" s="464">
        <v>0.125</v>
      </c>
      <c r="L71" s="464">
        <v>0.38</v>
      </c>
      <c r="M71" s="463">
        <v>-0.4</v>
      </c>
      <c r="N71" s="464">
        <v>0.26</v>
      </c>
      <c r="O71" s="467">
        <v>0.13500000000000001</v>
      </c>
      <c r="P71" s="477">
        <v>-0.3</v>
      </c>
      <c r="Q71" s="478">
        <v>0.375</v>
      </c>
      <c r="R71" s="435">
        <v>0.33250000000000002</v>
      </c>
      <c r="S71" s="436">
        <v>0.33250000000000002</v>
      </c>
      <c r="T71" s="425">
        <v>0.4</v>
      </c>
      <c r="U71" s="426">
        <v>0.33250000000000002</v>
      </c>
      <c r="V71" s="437">
        <v>2.7909999999999999</v>
      </c>
      <c r="W71" s="437">
        <v>2.8852567309944237</v>
      </c>
      <c r="X71" s="438">
        <v>2.8583262364245883</v>
      </c>
      <c r="Y71" s="399"/>
      <c r="Z71" s="483">
        <v>0.14000000000000001</v>
      </c>
      <c r="AA71" s="440">
        <v>0.1</v>
      </c>
      <c r="AB71" s="480">
        <v>4.1454864377072047</v>
      </c>
      <c r="AC71" s="442">
        <v>4.2854864377072044</v>
      </c>
      <c r="AD71" s="485">
        <v>4.2454864377072044</v>
      </c>
      <c r="AE71" s="444">
        <v>2.9210000000000003</v>
      </c>
      <c r="AF71" s="445">
        <v>2.8210000000000002</v>
      </c>
      <c r="AG71" s="446">
        <v>3.3559999999999999</v>
      </c>
      <c r="AH71" s="447">
        <v>-0.22</v>
      </c>
      <c r="AI71" s="448">
        <v>1.5670800211471201</v>
      </c>
      <c r="AJ71" s="449">
        <v>3.4574244552098198E-2</v>
      </c>
      <c r="AK71" s="449">
        <v>3.6217367266538701E-2</v>
      </c>
      <c r="AL71" s="404">
        <v>0.92306626463035801</v>
      </c>
      <c r="AM71" s="450">
        <v>0.91959230864407604</v>
      </c>
      <c r="AN71" s="451">
        <v>0.14499999999999999</v>
      </c>
      <c r="AO71" s="452">
        <v>0.124</v>
      </c>
      <c r="AP71" s="380"/>
      <c r="AQ71" s="451">
        <v>-3.1167019050866331</v>
      </c>
      <c r="AR71" s="453">
        <v>-2.686701905086633</v>
      </c>
      <c r="AS71" s="380"/>
      <c r="AT71" s="454">
        <v>7.4999999999999997E-3</v>
      </c>
      <c r="AU71" s="380"/>
      <c r="AV71" s="451">
        <v>2.5000000000000001E-3</v>
      </c>
      <c r="AW71" s="455">
        <v>5.0000000000000001E-3</v>
      </c>
      <c r="AX71" s="456">
        <v>-0.09</v>
      </c>
      <c r="AY71" s="404"/>
      <c r="AZ71" s="432">
        <v>0.6</v>
      </c>
      <c r="BA71" s="432">
        <v>0.4</v>
      </c>
      <c r="BB71" s="457">
        <v>-0.43</v>
      </c>
      <c r="BC71" s="389"/>
      <c r="BD71" s="390">
        <v>3.266</v>
      </c>
      <c r="BE71" s="380">
        <v>2.7926831559106144</v>
      </c>
      <c r="BF71" s="381"/>
      <c r="BG71" s="425">
        <v>0.45</v>
      </c>
      <c r="BH71" s="382"/>
      <c r="BI71" s="458">
        <v>0</v>
      </c>
      <c r="BJ71" s="380"/>
      <c r="BK71" s="381"/>
      <c r="BL71" s="380"/>
      <c r="BM71" s="380"/>
      <c r="BN71" s="383"/>
      <c r="BO71" s="383"/>
      <c r="BP71" s="382"/>
      <c r="BQ71" s="380"/>
      <c r="BR71" s="382"/>
      <c r="BS71" s="380"/>
      <c r="BT71" s="380"/>
      <c r="BU71" s="380"/>
      <c r="BV71" s="380"/>
      <c r="BW71" s="380"/>
      <c r="BX71" s="380"/>
      <c r="BY71" s="380"/>
      <c r="BZ71" s="380"/>
      <c r="CA71" s="380"/>
      <c r="CB71" s="380"/>
      <c r="CC71" s="380"/>
      <c r="CD71" s="380"/>
      <c r="CE71" s="380"/>
      <c r="CF71" s="380"/>
      <c r="CG71" s="380"/>
    </row>
    <row r="72" spans="1:85" s="379" customFormat="1" ht="12" x14ac:dyDescent="0.25">
      <c r="A72" s="474">
        <v>38108</v>
      </c>
      <c r="B72" s="475">
        <v>3.2190000000000003</v>
      </c>
      <c r="C72" s="486">
        <v>-0.43</v>
      </c>
      <c r="D72" s="462">
        <v>-0.33571541321033749</v>
      </c>
      <c r="E72" s="462">
        <v>-0.36265386657881216</v>
      </c>
      <c r="F72" s="463">
        <v>0.14499999999999999</v>
      </c>
      <c r="G72" s="464">
        <v>0.14499999999999999</v>
      </c>
      <c r="H72" s="464">
        <v>0.18</v>
      </c>
      <c r="I72" s="465">
        <v>0.18</v>
      </c>
      <c r="J72" s="464">
        <v>0.04</v>
      </c>
      <c r="K72" s="464">
        <v>0.125</v>
      </c>
      <c r="L72" s="464">
        <v>0.33</v>
      </c>
      <c r="M72" s="463">
        <v>-0.4</v>
      </c>
      <c r="N72" s="464">
        <v>0.26</v>
      </c>
      <c r="O72" s="467">
        <v>0.13500000000000001</v>
      </c>
      <c r="P72" s="498">
        <v>-0.3</v>
      </c>
      <c r="Q72" s="478">
        <v>0.37</v>
      </c>
      <c r="R72" s="435">
        <v>0.32750000000000001</v>
      </c>
      <c r="S72" s="436">
        <v>0.32750000000000001</v>
      </c>
      <c r="T72" s="425">
        <v>0.45</v>
      </c>
      <c r="U72" s="426">
        <v>0.32750000000000001</v>
      </c>
      <c r="V72" s="437">
        <v>2.7890000000000001</v>
      </c>
      <c r="W72" s="437">
        <v>2.8832845867896628</v>
      </c>
      <c r="X72" s="438">
        <v>2.8563461334211881</v>
      </c>
      <c r="Y72" s="399"/>
      <c r="Z72" s="483">
        <v>0.14000000000000001</v>
      </c>
      <c r="AA72" s="440">
        <v>0.1</v>
      </c>
      <c r="AB72" s="480">
        <v>4.1412919470184972</v>
      </c>
      <c r="AC72" s="442">
        <v>4.2812919470184969</v>
      </c>
      <c r="AD72" s="485">
        <v>4.2412919470184969</v>
      </c>
      <c r="AE72" s="444">
        <v>2.9190000000000005</v>
      </c>
      <c r="AF72" s="445">
        <v>2.8190000000000004</v>
      </c>
      <c r="AG72" s="446">
        <v>3.3540000000000001</v>
      </c>
      <c r="AH72" s="447">
        <v>-0.22</v>
      </c>
      <c r="AI72" s="448">
        <v>1.5666170370934198</v>
      </c>
      <c r="AJ72" s="449">
        <v>3.5103213089523203E-2</v>
      </c>
      <c r="AK72" s="449">
        <v>3.6815374986823197E-2</v>
      </c>
      <c r="AL72" s="404">
        <v>0.91931480792680476</v>
      </c>
      <c r="AM72" s="450">
        <v>0.91558438687246946</v>
      </c>
      <c r="AN72" s="451">
        <v>0.14499999999999999</v>
      </c>
      <c r="AO72" s="452">
        <v>0.12</v>
      </c>
      <c r="AP72" s="380"/>
      <c r="AQ72" s="451">
        <v>-3.114682016406725</v>
      </c>
      <c r="AR72" s="453">
        <v>-2.6846820164067249</v>
      </c>
      <c r="AS72" s="380"/>
      <c r="AT72" s="454">
        <v>7.4999999999999997E-3</v>
      </c>
      <c r="AU72" s="380"/>
      <c r="AV72" s="451">
        <v>2.5000000000000001E-3</v>
      </c>
      <c r="AW72" s="455">
        <v>5.0000000000000001E-3</v>
      </c>
      <c r="AX72" s="456">
        <v>-0.09</v>
      </c>
      <c r="AY72" s="404"/>
      <c r="AZ72" s="432">
        <v>0.65</v>
      </c>
      <c r="BA72" s="432">
        <v>0.45</v>
      </c>
      <c r="BB72" s="457">
        <v>-0.43</v>
      </c>
      <c r="BC72" s="389"/>
      <c r="BD72" s="390">
        <v>3.2640000000000002</v>
      </c>
      <c r="BE72" s="380">
        <v>2.7906836533355297</v>
      </c>
      <c r="BF72" s="381"/>
      <c r="BG72" s="425">
        <v>0.5</v>
      </c>
      <c r="BH72" s="382"/>
      <c r="BI72" s="458">
        <v>0</v>
      </c>
      <c r="BJ72" s="380"/>
      <c r="BK72" s="381"/>
      <c r="BL72" s="380"/>
      <c r="BM72" s="380"/>
      <c r="BN72" s="383"/>
      <c r="BO72" s="383"/>
      <c r="BP72" s="382"/>
      <c r="BQ72" s="380"/>
      <c r="BR72" s="382"/>
      <c r="BS72" s="380"/>
      <c r="BT72" s="380"/>
      <c r="BU72" s="380"/>
      <c r="BV72" s="380"/>
      <c r="BW72" s="380"/>
      <c r="BX72" s="380"/>
      <c r="BY72" s="380"/>
      <c r="BZ72" s="380"/>
      <c r="CA72" s="380"/>
      <c r="CB72" s="380"/>
      <c r="CC72" s="380"/>
      <c r="CD72" s="380"/>
      <c r="CE72" s="380"/>
      <c r="CF72" s="380"/>
      <c r="CG72" s="380"/>
    </row>
    <row r="73" spans="1:85" s="379" customFormat="1" ht="12" x14ac:dyDescent="0.25">
      <c r="A73" s="474">
        <v>38139</v>
      </c>
      <c r="B73" s="475">
        <v>3.2690000000000001</v>
      </c>
      <c r="C73" s="486">
        <v>-0.43</v>
      </c>
      <c r="D73" s="462">
        <v>-0.33568553289451808</v>
      </c>
      <c r="E73" s="462">
        <v>-0.36263252349608477</v>
      </c>
      <c r="F73" s="463">
        <v>0.14499999999999999</v>
      </c>
      <c r="G73" s="464">
        <v>0.14499999999999999</v>
      </c>
      <c r="H73" s="464">
        <v>0.18</v>
      </c>
      <c r="I73" s="465">
        <v>0.18</v>
      </c>
      <c r="J73" s="464">
        <v>0.04</v>
      </c>
      <c r="K73" s="464">
        <v>0.125</v>
      </c>
      <c r="L73" s="464">
        <v>0.37</v>
      </c>
      <c r="M73" s="463">
        <v>-0.4</v>
      </c>
      <c r="N73" s="464">
        <v>0.26</v>
      </c>
      <c r="O73" s="467">
        <v>0.13500000000000001</v>
      </c>
      <c r="P73" s="498">
        <v>-0.3</v>
      </c>
      <c r="Q73" s="478">
        <v>0.37</v>
      </c>
      <c r="R73" s="435">
        <v>0.32750000000000001</v>
      </c>
      <c r="S73" s="436">
        <v>0.32750000000000001</v>
      </c>
      <c r="T73" s="425">
        <v>0.45</v>
      </c>
      <c r="U73" s="426">
        <v>0.32750000000000001</v>
      </c>
      <c r="V73" s="437">
        <v>2.839</v>
      </c>
      <c r="W73" s="437">
        <v>2.933314467105482</v>
      </c>
      <c r="X73" s="438">
        <v>2.9063674765039154</v>
      </c>
      <c r="Y73" s="411" t="s">
        <v>190</v>
      </c>
      <c r="Z73" s="483">
        <v>0.14000000000000001</v>
      </c>
      <c r="AA73" s="440">
        <v>0.1</v>
      </c>
      <c r="AB73" s="480">
        <v>4.2141997107980922</v>
      </c>
      <c r="AC73" s="442">
        <v>4.3541997107980919</v>
      </c>
      <c r="AD73" s="485">
        <v>4.3141997107980918</v>
      </c>
      <c r="AE73" s="444">
        <v>2.9690000000000003</v>
      </c>
      <c r="AF73" s="445">
        <v>2.8690000000000002</v>
      </c>
      <c r="AG73" s="446">
        <v>3.4039999999999999</v>
      </c>
      <c r="AH73" s="447">
        <v>-0.22</v>
      </c>
      <c r="AI73" s="448">
        <v>1.5661207080224699</v>
      </c>
      <c r="AJ73" s="449">
        <v>3.5649814010393605E-2</v>
      </c>
      <c r="AK73" s="449">
        <v>3.7433316424033698E-2</v>
      </c>
      <c r="AL73" s="404">
        <v>0.91537250927296165</v>
      </c>
      <c r="AM73" s="450">
        <v>0.91136925767760946</v>
      </c>
      <c r="AN73" s="451">
        <v>0.14499999999999999</v>
      </c>
      <c r="AO73" s="452">
        <v>0.124</v>
      </c>
      <c r="AP73" s="380"/>
      <c r="AQ73" s="451">
        <v>-3.1596606822451347</v>
      </c>
      <c r="AR73" s="453">
        <v>-2.7296606822451346</v>
      </c>
      <c r="AS73" s="380"/>
      <c r="AT73" s="454">
        <v>7.4999999999999997E-3</v>
      </c>
      <c r="AU73" s="380"/>
      <c r="AV73" s="451">
        <v>2.5000000000000001E-3</v>
      </c>
      <c r="AW73" s="455">
        <v>5.0000000000000001E-3</v>
      </c>
      <c r="AX73" s="456">
        <v>-0.09</v>
      </c>
      <c r="AY73" s="404"/>
      <c r="AZ73" s="432">
        <v>0.65</v>
      </c>
      <c r="BA73" s="432">
        <v>0.45</v>
      </c>
      <c r="BB73" s="457">
        <v>-0.43</v>
      </c>
      <c r="BC73" s="389"/>
      <c r="BD73" s="390">
        <v>3.3140000000000001</v>
      </c>
      <c r="BE73" s="380">
        <v>2.8406841869125978</v>
      </c>
      <c r="BF73" s="381"/>
      <c r="BG73" s="425">
        <v>0.5</v>
      </c>
      <c r="BH73" s="382"/>
      <c r="BI73" s="458">
        <v>0</v>
      </c>
      <c r="BJ73" s="380"/>
      <c r="BK73" s="381"/>
      <c r="BL73" s="380"/>
      <c r="BM73" s="380"/>
      <c r="BN73" s="383"/>
      <c r="BO73" s="383"/>
      <c r="BP73" s="382"/>
      <c r="BQ73" s="380"/>
      <c r="BR73" s="382"/>
      <c r="BS73" s="380"/>
      <c r="BT73" s="380"/>
      <c r="BU73" s="380"/>
      <c r="BV73" s="380"/>
      <c r="BW73" s="380"/>
      <c r="BX73" s="380"/>
      <c r="BY73" s="380"/>
      <c r="BZ73" s="380"/>
      <c r="CA73" s="380"/>
      <c r="CB73" s="380"/>
      <c r="CC73" s="380"/>
      <c r="CD73" s="380"/>
      <c r="CE73" s="380"/>
      <c r="CF73" s="380"/>
      <c r="CG73" s="380"/>
    </row>
    <row r="74" spans="1:85" s="379" customFormat="1" ht="12" x14ac:dyDescent="0.25">
      <c r="A74" s="474">
        <v>38169</v>
      </c>
      <c r="B74" s="475">
        <v>3.3140000000000001</v>
      </c>
      <c r="C74" s="486">
        <v>-0.43</v>
      </c>
      <c r="D74" s="462">
        <v>-0.33566206774268714</v>
      </c>
      <c r="E74" s="462">
        <v>-0.36261576267334794</v>
      </c>
      <c r="F74" s="463">
        <v>0.14499999999999999</v>
      </c>
      <c r="G74" s="464">
        <v>0.14499999999999999</v>
      </c>
      <c r="H74" s="464">
        <v>0.18</v>
      </c>
      <c r="I74" s="465">
        <v>0.18</v>
      </c>
      <c r="J74" s="464">
        <v>0.04</v>
      </c>
      <c r="K74" s="464">
        <v>0.125</v>
      </c>
      <c r="L74" s="464">
        <v>0.41</v>
      </c>
      <c r="M74" s="463">
        <v>-0.4</v>
      </c>
      <c r="N74" s="464">
        <v>0.26</v>
      </c>
      <c r="O74" s="467">
        <v>0.13500000000000001</v>
      </c>
      <c r="P74" s="498">
        <v>-0.3</v>
      </c>
      <c r="Q74" s="478">
        <v>0.37</v>
      </c>
      <c r="R74" s="435">
        <v>0.32750000000000001</v>
      </c>
      <c r="S74" s="436">
        <v>0.32750000000000001</v>
      </c>
      <c r="T74" s="425">
        <v>0.5</v>
      </c>
      <c r="U74" s="426">
        <v>0.32750000000000001</v>
      </c>
      <c r="V74" s="437">
        <v>2.8839999999999999</v>
      </c>
      <c r="W74" s="437">
        <v>2.9783379322573129</v>
      </c>
      <c r="X74" s="438">
        <v>2.9513842373266521</v>
      </c>
      <c r="Y74" s="387">
        <v>4.5359334625524506</v>
      </c>
      <c r="Z74" s="483">
        <v>0.14000000000000001</v>
      </c>
      <c r="AA74" s="440">
        <v>0.1</v>
      </c>
      <c r="AB74" s="480">
        <v>4.2799326881441182</v>
      </c>
      <c r="AC74" s="442">
        <v>4.4199326881441179</v>
      </c>
      <c r="AD74" s="485">
        <v>4.3799326881441178</v>
      </c>
      <c r="AE74" s="444">
        <v>3.0140000000000002</v>
      </c>
      <c r="AF74" s="445">
        <v>2.9140000000000001</v>
      </c>
      <c r="AG74" s="446">
        <v>3.4489999999999998</v>
      </c>
      <c r="AH74" s="447">
        <v>-0.22</v>
      </c>
      <c r="AI74" s="448">
        <v>1.5657311588843901</v>
      </c>
      <c r="AJ74" s="449">
        <v>3.6178782739144703E-2</v>
      </c>
      <c r="AK74" s="449">
        <v>3.8004109243921801E-2</v>
      </c>
      <c r="AL74" s="404">
        <v>0.91149467452028554</v>
      </c>
      <c r="AM74" s="450">
        <v>0.90728265292663524</v>
      </c>
      <c r="AN74" s="451">
        <v>0.14499999999999999</v>
      </c>
      <c r="AO74" s="452">
        <v>0.12</v>
      </c>
      <c r="AP74" s="380"/>
      <c r="AQ74" s="451">
        <v>-3.2046439284282093</v>
      </c>
      <c r="AR74" s="453">
        <v>-2.7746439284282092</v>
      </c>
      <c r="AS74" s="380"/>
      <c r="AT74" s="454">
        <v>7.4999999999999997E-3</v>
      </c>
      <c r="AU74" s="380"/>
      <c r="AV74" s="451">
        <v>2.5000000000000001E-3</v>
      </c>
      <c r="AW74" s="455">
        <v>5.0000000000000001E-3</v>
      </c>
      <c r="AX74" s="456">
        <v>-0.09</v>
      </c>
      <c r="AY74" s="404"/>
      <c r="AZ74" s="432">
        <v>0.7</v>
      </c>
      <c r="BA74" s="432">
        <v>0.5</v>
      </c>
      <c r="BB74" s="457">
        <v>-0.43</v>
      </c>
      <c r="BC74" s="389"/>
      <c r="BD74" s="390">
        <v>3.359</v>
      </c>
      <c r="BE74" s="380">
        <v>2.8856846059331662</v>
      </c>
      <c r="BF74" s="381"/>
      <c r="BG74" s="425">
        <v>0.55000000000000004</v>
      </c>
      <c r="BH74" s="382"/>
      <c r="BI74" s="458">
        <v>0</v>
      </c>
      <c r="BJ74" s="380"/>
      <c r="BK74" s="381"/>
      <c r="BL74" s="380"/>
      <c r="BM74" s="380"/>
      <c r="BN74" s="383"/>
      <c r="BO74" s="383"/>
      <c r="BP74" s="382"/>
      <c r="BQ74" s="380"/>
      <c r="BR74" s="382"/>
      <c r="BS74" s="380"/>
      <c r="BT74" s="380"/>
      <c r="BU74" s="380"/>
      <c r="BV74" s="380"/>
      <c r="BW74" s="380"/>
      <c r="BX74" s="380"/>
      <c r="BY74" s="380"/>
      <c r="BZ74" s="380"/>
      <c r="CA74" s="380"/>
      <c r="CB74" s="380"/>
      <c r="CC74" s="380"/>
      <c r="CD74" s="380"/>
      <c r="CE74" s="380"/>
      <c r="CF74" s="380"/>
      <c r="CG74" s="380"/>
    </row>
    <row r="75" spans="1:85" s="379" customFormat="1" ht="12" x14ac:dyDescent="0.25">
      <c r="A75" s="474">
        <v>38200</v>
      </c>
      <c r="B75" s="475">
        <v>3.359</v>
      </c>
      <c r="C75" s="486">
        <v>-0.43</v>
      </c>
      <c r="D75" s="462">
        <v>-0.33564453621270429</v>
      </c>
      <c r="E75" s="462">
        <v>-0.36260324015193213</v>
      </c>
      <c r="F75" s="463">
        <v>0.14499999999999999</v>
      </c>
      <c r="G75" s="464">
        <v>0.14499999999999999</v>
      </c>
      <c r="H75" s="464">
        <v>0.18</v>
      </c>
      <c r="I75" s="465">
        <v>0.18</v>
      </c>
      <c r="J75" s="464">
        <v>0.04</v>
      </c>
      <c r="K75" s="464">
        <v>0.125</v>
      </c>
      <c r="L75" s="464">
        <v>0.41</v>
      </c>
      <c r="M75" s="463">
        <v>-0.4</v>
      </c>
      <c r="N75" s="464">
        <v>0.26</v>
      </c>
      <c r="O75" s="467">
        <v>0.13500000000000001</v>
      </c>
      <c r="P75" s="498">
        <v>-0.3</v>
      </c>
      <c r="Q75" s="478">
        <v>0.37</v>
      </c>
      <c r="R75" s="435">
        <v>0.32750000000000001</v>
      </c>
      <c r="S75" s="436">
        <v>0.32750000000000001</v>
      </c>
      <c r="T75" s="425">
        <v>0.55000000000000004</v>
      </c>
      <c r="U75" s="426">
        <v>0.32750000000000001</v>
      </c>
      <c r="V75" s="437">
        <v>2.9289999999999998</v>
      </c>
      <c r="W75" s="437">
        <v>3.0233554637872957</v>
      </c>
      <c r="X75" s="438">
        <v>2.9963967598480679</v>
      </c>
      <c r="Y75" s="387">
        <v>4.759420761411449</v>
      </c>
      <c r="Z75" s="483">
        <v>0.14000000000000001</v>
      </c>
      <c r="AA75" s="440">
        <v>0.1</v>
      </c>
      <c r="AB75" s="480">
        <v>4.3459062521741272</v>
      </c>
      <c r="AC75" s="442">
        <v>4.4859062521741269</v>
      </c>
      <c r="AD75" s="485">
        <v>4.4459062521741268</v>
      </c>
      <c r="AE75" s="444">
        <v>3.0590000000000002</v>
      </c>
      <c r="AF75" s="445">
        <v>2.9590000000000001</v>
      </c>
      <c r="AG75" s="446">
        <v>3.4939999999999998</v>
      </c>
      <c r="AH75" s="447">
        <v>-0.22</v>
      </c>
      <c r="AI75" s="448">
        <v>1.5654402413089199</v>
      </c>
      <c r="AJ75" s="449">
        <v>3.67253838576658E-2</v>
      </c>
      <c r="AK75" s="449">
        <v>3.8564075720944196E-2</v>
      </c>
      <c r="AL75" s="404">
        <v>0.90742380084309759</v>
      </c>
      <c r="AM75" s="450">
        <v>0.90306276780754846</v>
      </c>
      <c r="AN75" s="451">
        <v>0.14499999999999999</v>
      </c>
      <c r="AO75" s="452">
        <v>0.12</v>
      </c>
      <c r="AP75" s="380"/>
      <c r="AQ75" s="451">
        <v>-3.2496314111410478</v>
      </c>
      <c r="AR75" s="453">
        <v>-2.8196314111410476</v>
      </c>
      <c r="AS75" s="380"/>
      <c r="AT75" s="454">
        <v>7.4999999999999997E-3</v>
      </c>
      <c r="AU75" s="380"/>
      <c r="AV75" s="451">
        <v>2.5000000000000001E-3</v>
      </c>
      <c r="AW75" s="455">
        <v>5.0000000000000001E-3</v>
      </c>
      <c r="AX75" s="456">
        <v>-0.09</v>
      </c>
      <c r="AY75" s="404"/>
      <c r="AZ75" s="432">
        <v>0.75</v>
      </c>
      <c r="BA75" s="432">
        <v>0.55000000000000004</v>
      </c>
      <c r="BB75" s="457">
        <v>-0.43</v>
      </c>
      <c r="BC75" s="389"/>
      <c r="BD75" s="390">
        <v>3.4039999999999999</v>
      </c>
      <c r="BE75" s="380">
        <v>2.9306849189962016</v>
      </c>
      <c r="BF75" s="381"/>
      <c r="BG75" s="425">
        <v>0.6</v>
      </c>
      <c r="BH75" s="382"/>
      <c r="BI75" s="458">
        <v>0</v>
      </c>
      <c r="BJ75" s="380"/>
      <c r="BK75" s="381"/>
      <c r="BL75" s="380"/>
      <c r="BM75" s="380"/>
      <c r="BN75" s="383"/>
      <c r="BO75" s="383"/>
      <c r="BP75" s="382"/>
      <c r="BQ75" s="380"/>
      <c r="BR75" s="382"/>
      <c r="BS75" s="380"/>
      <c r="BT75" s="380"/>
      <c r="BU75" s="380"/>
      <c r="BV75" s="380"/>
      <c r="BW75" s="380"/>
      <c r="BX75" s="380"/>
      <c r="BY75" s="380"/>
      <c r="BZ75" s="380"/>
      <c r="CA75" s="380"/>
      <c r="CB75" s="380"/>
      <c r="CC75" s="380"/>
      <c r="CD75" s="380"/>
      <c r="CE75" s="380"/>
      <c r="CF75" s="380"/>
      <c r="CG75" s="380"/>
    </row>
    <row r="76" spans="1:85" s="379" customFormat="1" ht="12" x14ac:dyDescent="0.25">
      <c r="A76" s="474">
        <v>38231</v>
      </c>
      <c r="B76" s="475">
        <v>3.3420000000000001</v>
      </c>
      <c r="C76" s="486">
        <v>-0.43</v>
      </c>
      <c r="D76" s="462">
        <v>-0.33562680085009422</v>
      </c>
      <c r="E76" s="462">
        <v>-0.36259057203578182</v>
      </c>
      <c r="F76" s="463">
        <v>0.14499999999999999</v>
      </c>
      <c r="G76" s="464">
        <v>0.14499999999999999</v>
      </c>
      <c r="H76" s="464">
        <v>0.18</v>
      </c>
      <c r="I76" s="465">
        <v>0.18</v>
      </c>
      <c r="J76" s="464">
        <v>0.04</v>
      </c>
      <c r="K76" s="464">
        <v>0.125</v>
      </c>
      <c r="L76" s="464">
        <v>0.36</v>
      </c>
      <c r="M76" s="463">
        <v>-0.4</v>
      </c>
      <c r="N76" s="464">
        <v>0.26</v>
      </c>
      <c r="O76" s="467">
        <v>0.13500000000000001</v>
      </c>
      <c r="P76" s="498">
        <v>-0.3</v>
      </c>
      <c r="Q76" s="478">
        <v>0.37</v>
      </c>
      <c r="R76" s="435">
        <v>0.32750000000000001</v>
      </c>
      <c r="S76" s="436">
        <v>0.32750000000000001</v>
      </c>
      <c r="T76" s="425">
        <v>0.55000000000000004</v>
      </c>
      <c r="U76" s="426">
        <v>0.32750000000000001</v>
      </c>
      <c r="V76" s="437">
        <v>2.9119999999999999</v>
      </c>
      <c r="W76" s="437">
        <v>3.0063731991499059</v>
      </c>
      <c r="X76" s="438">
        <v>2.9794094279642183</v>
      </c>
      <c r="Y76" s="387">
        <v>4.3762996776531651</v>
      </c>
      <c r="Z76" s="483">
        <v>0.14000000000000001</v>
      </c>
      <c r="AA76" s="440">
        <v>0.1</v>
      </c>
      <c r="AB76" s="480">
        <v>4.3198705106142015</v>
      </c>
      <c r="AC76" s="442">
        <v>4.4598705106142011</v>
      </c>
      <c r="AD76" s="485">
        <v>4.4198705106142011</v>
      </c>
      <c r="AE76" s="444">
        <v>3.0420000000000003</v>
      </c>
      <c r="AF76" s="445">
        <v>2.9420000000000002</v>
      </c>
      <c r="AG76" s="446">
        <v>3.4770000000000003</v>
      </c>
      <c r="AH76" s="447">
        <v>-0.22</v>
      </c>
      <c r="AI76" s="448">
        <v>1.5651460513209399</v>
      </c>
      <c r="AJ76" s="449">
        <v>3.7271985076593205E-2</v>
      </c>
      <c r="AK76" s="449">
        <v>3.91240423032468E-2</v>
      </c>
      <c r="AL76" s="404">
        <v>0.90328915234599572</v>
      </c>
      <c r="AM76" s="450">
        <v>0.89877905276247305</v>
      </c>
      <c r="AN76" s="451">
        <v>0.14499999999999999</v>
      </c>
      <c r="AO76" s="452">
        <v>0.124</v>
      </c>
      <c r="AP76" s="380"/>
      <c r="AQ76" s="451">
        <v>-3.2326187483200091</v>
      </c>
      <c r="AR76" s="453">
        <v>-2.8026187483200089</v>
      </c>
      <c r="AS76" s="380"/>
      <c r="AT76" s="454">
        <v>7.4999999999999997E-3</v>
      </c>
      <c r="AU76" s="380"/>
      <c r="AV76" s="451">
        <v>2.5000000000000001E-3</v>
      </c>
      <c r="AW76" s="455">
        <v>5.0000000000000001E-3</v>
      </c>
      <c r="AX76" s="456">
        <v>-0.09</v>
      </c>
      <c r="AY76" s="404"/>
      <c r="AZ76" s="432">
        <v>0.75</v>
      </c>
      <c r="BA76" s="432">
        <v>0.55000000000000004</v>
      </c>
      <c r="BB76" s="457">
        <v>-0.43</v>
      </c>
      <c r="BC76" s="389"/>
      <c r="BD76" s="390">
        <v>3.387</v>
      </c>
      <c r="BE76" s="380">
        <v>2.9136852356991052</v>
      </c>
      <c r="BF76" s="381"/>
      <c r="BG76" s="425">
        <v>0.6</v>
      </c>
      <c r="BH76" s="382"/>
      <c r="BI76" s="458">
        <v>0</v>
      </c>
      <c r="BJ76" s="380"/>
      <c r="BK76" s="381"/>
      <c r="BL76" s="380"/>
      <c r="BM76" s="380"/>
      <c r="BN76" s="383"/>
      <c r="BO76" s="383"/>
      <c r="BP76" s="382"/>
      <c r="BQ76" s="380"/>
      <c r="BR76" s="382"/>
      <c r="BS76" s="380"/>
      <c r="BT76" s="380"/>
      <c r="BU76" s="380"/>
      <c r="BV76" s="380"/>
      <c r="BW76" s="380"/>
      <c r="BX76" s="380"/>
      <c r="BY76" s="380"/>
      <c r="BZ76" s="380"/>
      <c r="CA76" s="380"/>
      <c r="CB76" s="380"/>
      <c r="CC76" s="380"/>
      <c r="CD76" s="380"/>
      <c r="CE76" s="380"/>
      <c r="CF76" s="380"/>
      <c r="CG76" s="380"/>
    </row>
    <row r="77" spans="1:85" s="379" customFormat="1" ht="12" x14ac:dyDescent="0.25">
      <c r="A77" s="474">
        <v>38261</v>
      </c>
      <c r="B77" s="475">
        <v>3.367</v>
      </c>
      <c r="C77" s="486">
        <v>-0.43</v>
      </c>
      <c r="D77" s="462">
        <v>-0.33561648388157383</v>
      </c>
      <c r="E77" s="462">
        <v>-0.3625832027725524</v>
      </c>
      <c r="F77" s="463">
        <v>0.14499999999999999</v>
      </c>
      <c r="G77" s="464">
        <v>0.14499999999999999</v>
      </c>
      <c r="H77" s="464">
        <v>0.18</v>
      </c>
      <c r="I77" s="465">
        <v>0.18</v>
      </c>
      <c r="J77" s="464">
        <v>0.04</v>
      </c>
      <c r="K77" s="464">
        <v>0.125</v>
      </c>
      <c r="L77" s="464">
        <v>0.4</v>
      </c>
      <c r="M77" s="463">
        <v>-0.4</v>
      </c>
      <c r="N77" s="464">
        <v>0.26</v>
      </c>
      <c r="O77" s="467">
        <v>0.13500000000000001</v>
      </c>
      <c r="P77" s="498">
        <v>-0.3</v>
      </c>
      <c r="Q77" s="478">
        <v>0.37</v>
      </c>
      <c r="R77" s="435">
        <v>0.33</v>
      </c>
      <c r="S77" s="436">
        <v>0.33</v>
      </c>
      <c r="T77" s="425">
        <v>0.6</v>
      </c>
      <c r="U77" s="426">
        <v>0.33</v>
      </c>
      <c r="V77" s="437">
        <v>2.9369999999999998</v>
      </c>
      <c r="W77" s="437">
        <v>3.0313835161184262</v>
      </c>
      <c r="X77" s="438">
        <v>3.0044167972274476</v>
      </c>
      <c r="Y77" s="391" t="s">
        <v>186</v>
      </c>
      <c r="Z77" s="483">
        <v>0.14000000000000001</v>
      </c>
      <c r="AA77" s="440">
        <v>0.1</v>
      </c>
      <c r="AB77" s="480">
        <v>4.3564810563327292</v>
      </c>
      <c r="AC77" s="442">
        <v>4.4964810563327289</v>
      </c>
      <c r="AD77" s="485">
        <v>4.4564810563327288</v>
      </c>
      <c r="AE77" s="444">
        <v>3.0670000000000002</v>
      </c>
      <c r="AF77" s="445">
        <v>2.9670000000000001</v>
      </c>
      <c r="AG77" s="446">
        <v>3.5019999999999998</v>
      </c>
      <c r="AH77" s="447">
        <v>-0.22</v>
      </c>
      <c r="AI77" s="448">
        <v>1.5649749667586599</v>
      </c>
      <c r="AJ77" s="449">
        <v>3.7800954093710502E-2</v>
      </c>
      <c r="AK77" s="449">
        <v>3.9639126929791803E-2</v>
      </c>
      <c r="AL77" s="404">
        <v>0.89922816696134067</v>
      </c>
      <c r="AM77" s="450">
        <v>0.89464054081295519</v>
      </c>
      <c r="AN77" s="451">
        <v>0.14499999999999999</v>
      </c>
      <c r="AO77" s="452">
        <v>0.12</v>
      </c>
      <c r="AP77" s="380"/>
      <c r="AQ77" s="451">
        <v>-3.2576113821370387</v>
      </c>
      <c r="AR77" s="453">
        <v>-2.8276113821370386</v>
      </c>
      <c r="AS77" s="380"/>
      <c r="AT77" s="454">
        <v>7.4999999999999997E-3</v>
      </c>
      <c r="AU77" s="380"/>
      <c r="AV77" s="451">
        <v>2.5000000000000001E-3</v>
      </c>
      <c r="AW77" s="455">
        <v>5.0000000000000001E-3</v>
      </c>
      <c r="AX77" s="456">
        <v>-0.09</v>
      </c>
      <c r="AY77" s="404"/>
      <c r="AZ77" s="432">
        <v>0.8</v>
      </c>
      <c r="BA77" s="432">
        <v>0.6</v>
      </c>
      <c r="BB77" s="457">
        <v>-0.43</v>
      </c>
      <c r="BC77" s="389"/>
      <c r="BD77" s="390">
        <v>3.4119999999999999</v>
      </c>
      <c r="BE77" s="380">
        <v>2.9386854199306862</v>
      </c>
      <c r="BF77" s="381"/>
      <c r="BG77" s="425">
        <v>0.65</v>
      </c>
      <c r="BH77" s="382"/>
      <c r="BI77" s="458">
        <v>0</v>
      </c>
      <c r="BJ77" s="380"/>
      <c r="BK77" s="381"/>
      <c r="BL77" s="380"/>
      <c r="BM77" s="380"/>
      <c r="BN77" s="383"/>
      <c r="BO77" s="383"/>
      <c r="BP77" s="382"/>
      <c r="BQ77" s="380"/>
      <c r="BR77" s="382"/>
      <c r="BS77" s="380"/>
      <c r="BT77" s="380"/>
      <c r="BU77" s="380"/>
      <c r="BV77" s="380"/>
      <c r="BW77" s="380"/>
      <c r="BX77" s="380"/>
      <c r="BY77" s="380"/>
      <c r="BZ77" s="380"/>
      <c r="CA77" s="380"/>
      <c r="CB77" s="380"/>
      <c r="CC77" s="380"/>
      <c r="CD77" s="380"/>
      <c r="CE77" s="380"/>
      <c r="CF77" s="380"/>
      <c r="CG77" s="380"/>
    </row>
    <row r="78" spans="1:85" s="379" customFormat="1" ht="12" x14ac:dyDescent="0.25">
      <c r="A78" s="459">
        <v>38292</v>
      </c>
      <c r="B78" s="475">
        <v>3.5190000000000001</v>
      </c>
      <c r="C78" s="495">
        <v>-0.38500000000000001</v>
      </c>
      <c r="D78" s="462">
        <v>-0.27712916078330574</v>
      </c>
      <c r="E78" s="462">
        <v>-0.125</v>
      </c>
      <c r="F78" s="463">
        <v>0.23</v>
      </c>
      <c r="G78" s="464">
        <v>0.38</v>
      </c>
      <c r="H78" s="464">
        <v>0.38</v>
      </c>
      <c r="I78" s="465">
        <v>0.53</v>
      </c>
      <c r="J78" s="464">
        <v>0.125</v>
      </c>
      <c r="K78" s="464">
        <v>0.14499999999999999</v>
      </c>
      <c r="L78" s="464">
        <v>0.69499999999999995</v>
      </c>
      <c r="M78" s="463">
        <v>-0.27</v>
      </c>
      <c r="N78" s="464">
        <v>0.25</v>
      </c>
      <c r="O78" s="467">
        <v>0.19</v>
      </c>
      <c r="P78" s="499">
        <v>0.248</v>
      </c>
      <c r="Q78" s="478">
        <v>0.36749999999999999</v>
      </c>
      <c r="R78" s="435">
        <v>0.32750000000000001</v>
      </c>
      <c r="S78" s="436">
        <v>0.32750000000000001</v>
      </c>
      <c r="T78" s="425">
        <v>0.8</v>
      </c>
      <c r="U78" s="426">
        <v>0.32750000000000001</v>
      </c>
      <c r="V78" s="437">
        <v>3.1340000000000003</v>
      </c>
      <c r="W78" s="437">
        <v>3.2418708392166944</v>
      </c>
      <c r="X78" s="438">
        <v>3.3940000000000006</v>
      </c>
      <c r="Y78" s="387"/>
      <c r="Z78" s="439">
        <v>0.16</v>
      </c>
      <c r="AA78" s="440">
        <v>0.3856463925012461</v>
      </c>
      <c r="AB78" s="480">
        <v>4.6485222849957957</v>
      </c>
      <c r="AC78" s="442">
        <v>4.8085222849957958</v>
      </c>
      <c r="AD78" s="493">
        <v>5.0341686774970418</v>
      </c>
      <c r="AE78" s="444">
        <v>3.7670000000000003</v>
      </c>
      <c r="AF78" s="445">
        <v>3.2490000000000001</v>
      </c>
      <c r="AG78" s="446">
        <v>3.7090000000000001</v>
      </c>
      <c r="AH78" s="447">
        <v>-0.13500000000000001</v>
      </c>
      <c r="AI78" s="448">
        <v>1.5649174626415199</v>
      </c>
      <c r="AJ78" s="449">
        <v>3.8347555510131602E-2</v>
      </c>
      <c r="AK78" s="449">
        <v>4.0145609322626903E-2</v>
      </c>
      <c r="AL78" s="404">
        <v>0.89497116667121313</v>
      </c>
      <c r="AM78" s="450">
        <v>0.89037254118527653</v>
      </c>
      <c r="AN78" s="451">
        <v>0.38</v>
      </c>
      <c r="AO78" s="452">
        <v>0.124</v>
      </c>
      <c r="AP78" s="380"/>
      <c r="AQ78" s="451">
        <v>-3.2156348220558133</v>
      </c>
      <c r="AR78" s="453">
        <v>-2.8306348220558135</v>
      </c>
      <c r="AS78" s="380"/>
      <c r="AT78" s="454">
        <v>7.4999999999999997E-3</v>
      </c>
      <c r="AU78" s="380"/>
      <c r="AV78" s="451">
        <v>8.0000000000000002E-3</v>
      </c>
      <c r="AW78" s="455">
        <v>0.02</v>
      </c>
      <c r="AX78" s="456">
        <v>0</v>
      </c>
      <c r="AY78" s="404"/>
      <c r="AZ78" s="432">
        <v>1</v>
      </c>
      <c r="BA78" s="432">
        <v>0.8</v>
      </c>
      <c r="BB78" s="457">
        <v>-0.38500000000000001</v>
      </c>
      <c r="BC78" s="389"/>
      <c r="BD78" s="390">
        <v>3.6640000000000001</v>
      </c>
      <c r="BE78" s="380">
        <v>3.139393541960835</v>
      </c>
      <c r="BF78" s="381"/>
      <c r="BG78" s="425">
        <v>0.8</v>
      </c>
      <c r="BH78" s="382"/>
      <c r="BI78" s="458">
        <v>0</v>
      </c>
      <c r="BJ78" s="380"/>
      <c r="BK78" s="381"/>
      <c r="BL78" s="380"/>
      <c r="BM78" s="380"/>
      <c r="BN78" s="383"/>
      <c r="BO78" s="383"/>
      <c r="BP78" s="382"/>
      <c r="BQ78" s="380"/>
      <c r="BR78" s="382"/>
      <c r="BS78" s="380"/>
      <c r="BT78" s="380"/>
      <c r="BU78" s="380"/>
      <c r="BV78" s="380"/>
      <c r="BW78" s="380"/>
      <c r="BX78" s="380"/>
      <c r="BY78" s="380"/>
      <c r="BZ78" s="380"/>
      <c r="CA78" s="380"/>
      <c r="CB78" s="380"/>
      <c r="CC78" s="380"/>
      <c r="CD78" s="380"/>
      <c r="CE78" s="380"/>
      <c r="CF78" s="380"/>
      <c r="CG78" s="380"/>
    </row>
    <row r="79" spans="1:85" s="379" customFormat="1" ht="12" x14ac:dyDescent="0.25">
      <c r="A79" s="474">
        <v>38322</v>
      </c>
      <c r="B79" s="475">
        <v>3.6620000000000004</v>
      </c>
      <c r="C79" s="497">
        <v>-0.38500000000000001</v>
      </c>
      <c r="D79" s="462">
        <v>-0.27712409825534712</v>
      </c>
      <c r="E79" s="462">
        <v>-0.125</v>
      </c>
      <c r="F79" s="463">
        <v>0.23</v>
      </c>
      <c r="G79" s="464">
        <v>0.38</v>
      </c>
      <c r="H79" s="464">
        <v>0.38</v>
      </c>
      <c r="I79" s="465">
        <v>0.53</v>
      </c>
      <c r="J79" s="464">
        <v>0.125</v>
      </c>
      <c r="K79" s="464">
        <v>0.14499999999999999</v>
      </c>
      <c r="L79" s="464">
        <v>0.95</v>
      </c>
      <c r="M79" s="463">
        <v>-0.27</v>
      </c>
      <c r="N79" s="464">
        <v>0.25</v>
      </c>
      <c r="O79" s="467">
        <v>0.19</v>
      </c>
      <c r="P79" s="499">
        <v>0.308</v>
      </c>
      <c r="Q79" s="478">
        <v>0.36499999999999999</v>
      </c>
      <c r="R79" s="435">
        <v>0.32500000000000001</v>
      </c>
      <c r="S79" s="436">
        <v>0.32500000000000001</v>
      </c>
      <c r="T79" s="425">
        <v>1</v>
      </c>
      <c r="U79" s="426">
        <v>0.32500000000000001</v>
      </c>
      <c r="V79" s="437">
        <v>3.2770000000000001</v>
      </c>
      <c r="W79" s="437">
        <v>3.3848759017446532</v>
      </c>
      <c r="X79" s="438">
        <v>3.5370000000000008</v>
      </c>
      <c r="Y79" s="391" t="s">
        <v>184</v>
      </c>
      <c r="Z79" s="439">
        <v>0.16</v>
      </c>
      <c r="AA79" s="440">
        <v>0.38562829443103031</v>
      </c>
      <c r="AB79" s="480">
        <v>4.8603996955787823</v>
      </c>
      <c r="AC79" s="442">
        <v>5.0203996955787824</v>
      </c>
      <c r="AD79" s="493">
        <v>5.2460279900098126</v>
      </c>
      <c r="AE79" s="444">
        <v>3.97</v>
      </c>
      <c r="AF79" s="445">
        <v>3.3920000000000003</v>
      </c>
      <c r="AG79" s="446">
        <v>3.8520000000000003</v>
      </c>
      <c r="AH79" s="447">
        <v>-0.13500000000000001</v>
      </c>
      <c r="AI79" s="448">
        <v>1.5648440223431699</v>
      </c>
      <c r="AJ79" s="449">
        <v>3.8870501171425001E-2</v>
      </c>
      <c r="AK79" s="449">
        <v>4.06357536557014E-2</v>
      </c>
      <c r="AL79" s="404">
        <v>0.89080962458325574</v>
      </c>
      <c r="AM79" s="450">
        <v>0.88619079216457242</v>
      </c>
      <c r="AN79" s="451">
        <v>0.38</v>
      </c>
      <c r="AO79" s="452">
        <v>0.12</v>
      </c>
      <c r="AP79" s="380"/>
      <c r="AQ79" s="451">
        <v>-3.3586406115203755</v>
      </c>
      <c r="AR79" s="453">
        <v>-2.9736406115203753</v>
      </c>
      <c r="AS79" s="380"/>
      <c r="AT79" s="454">
        <v>7.4999999999999997E-3</v>
      </c>
      <c r="AU79" s="380"/>
      <c r="AV79" s="451">
        <v>8.0000000000000002E-3</v>
      </c>
      <c r="AW79" s="455">
        <v>0.02</v>
      </c>
      <c r="AX79" s="456">
        <v>5.0000000000000001E-3</v>
      </c>
      <c r="AY79" s="404"/>
      <c r="AZ79" s="432">
        <v>1.2</v>
      </c>
      <c r="BA79" s="432">
        <v>1</v>
      </c>
      <c r="BB79" s="457">
        <v>-0.38500000000000001</v>
      </c>
      <c r="BC79" s="389"/>
      <c r="BD79" s="390">
        <v>3.8070000000000004</v>
      </c>
      <c r="BE79" s="380">
        <v>3.2823937950872328</v>
      </c>
      <c r="BF79" s="381"/>
      <c r="BG79" s="425">
        <v>1.1000000000000001</v>
      </c>
      <c r="BH79" s="382"/>
      <c r="BI79" s="458">
        <v>0</v>
      </c>
      <c r="BJ79" s="380"/>
      <c r="BK79" s="381"/>
      <c r="BL79" s="380"/>
      <c r="BM79" s="380"/>
      <c r="BN79" s="383"/>
      <c r="BO79" s="383"/>
      <c r="BP79" s="382"/>
      <c r="BQ79" s="380"/>
      <c r="BR79" s="382"/>
      <c r="BS79" s="380"/>
      <c r="BT79" s="380"/>
      <c r="BU79" s="380"/>
      <c r="BV79" s="380"/>
      <c r="BW79" s="380"/>
      <c r="BX79" s="380"/>
      <c r="BY79" s="380"/>
      <c r="BZ79" s="380"/>
      <c r="CA79" s="380"/>
      <c r="CB79" s="380"/>
      <c r="CC79" s="380"/>
      <c r="CD79" s="380"/>
      <c r="CE79" s="380"/>
      <c r="CF79" s="380"/>
      <c r="CG79" s="380"/>
    </row>
    <row r="80" spans="1:85" s="379" customFormat="1" ht="12" x14ac:dyDescent="0.25">
      <c r="A80" s="474">
        <v>38353</v>
      </c>
      <c r="B80" s="475">
        <v>3.6960000000000002</v>
      </c>
      <c r="C80" s="497">
        <v>-0.38500000000000001</v>
      </c>
      <c r="D80" s="462">
        <v>-0.27706756223875528</v>
      </c>
      <c r="E80" s="462">
        <v>-0.125</v>
      </c>
      <c r="F80" s="463">
        <v>0.23</v>
      </c>
      <c r="G80" s="464">
        <v>0.38</v>
      </c>
      <c r="H80" s="464">
        <v>0.38</v>
      </c>
      <c r="I80" s="465">
        <v>0.53</v>
      </c>
      <c r="J80" s="464">
        <v>0.125</v>
      </c>
      <c r="K80" s="464">
        <v>0.14499999999999999</v>
      </c>
      <c r="L80" s="464">
        <v>1.585</v>
      </c>
      <c r="M80" s="463">
        <v>-0.27</v>
      </c>
      <c r="N80" s="464">
        <v>0.25</v>
      </c>
      <c r="O80" s="467">
        <v>0.19</v>
      </c>
      <c r="P80" s="499">
        <v>0.378</v>
      </c>
      <c r="Q80" s="478">
        <v>0.36499999999999999</v>
      </c>
      <c r="R80" s="435">
        <v>0.32500000000000001</v>
      </c>
      <c r="S80" s="436">
        <v>0.32500000000000001</v>
      </c>
      <c r="T80" s="425">
        <v>1</v>
      </c>
      <c r="U80" s="426">
        <v>0.32500000000000001</v>
      </c>
      <c r="V80" s="437">
        <v>3.3109999999999999</v>
      </c>
      <c r="W80" s="437">
        <v>3.4189324377612449</v>
      </c>
      <c r="X80" s="438">
        <v>3.5710000000000006</v>
      </c>
      <c r="Y80" s="387"/>
      <c r="Z80" s="439">
        <v>0.16</v>
      </c>
      <c r="AA80" s="440">
        <v>0.38542629873720191</v>
      </c>
      <c r="AB80" s="480">
        <v>4.9082556735341223</v>
      </c>
      <c r="AC80" s="442">
        <v>5.0682556735341224</v>
      </c>
      <c r="AD80" s="493">
        <v>5.2936819722713242</v>
      </c>
      <c r="AE80" s="444">
        <v>4.0739999999999998</v>
      </c>
      <c r="AF80" s="445">
        <v>3.4260000000000002</v>
      </c>
      <c r="AG80" s="446">
        <v>3.8860000000000001</v>
      </c>
      <c r="AH80" s="447">
        <v>-0.13500000000000001</v>
      </c>
      <c r="AI80" s="448">
        <v>1.5640243424633697</v>
      </c>
      <c r="AJ80" s="449">
        <v>3.9230372802138404E-2</v>
      </c>
      <c r="AK80" s="449">
        <v>4.11205311202405E-2</v>
      </c>
      <c r="AL80" s="404">
        <v>0.8869363432621834</v>
      </c>
      <c r="AM80" s="450">
        <v>0.88187541708677719</v>
      </c>
      <c r="AN80" s="451">
        <v>0.38</v>
      </c>
      <c r="AO80" s="452">
        <v>0.12</v>
      </c>
      <c r="AP80" s="380"/>
      <c r="AQ80" s="451">
        <v>-3.40264646348975</v>
      </c>
      <c r="AR80" s="453">
        <v>-3.0176464634897497</v>
      </c>
      <c r="AS80" s="380"/>
      <c r="AT80" s="454">
        <v>7.4999999999999997E-3</v>
      </c>
      <c r="AU80" s="380"/>
      <c r="AV80" s="451">
        <v>8.0000000000000002E-3</v>
      </c>
      <c r="AW80" s="455">
        <v>0.02</v>
      </c>
      <c r="AX80" s="456">
        <v>2.5000000000000001E-2</v>
      </c>
      <c r="AY80" s="404"/>
      <c r="AZ80" s="432">
        <v>1.2</v>
      </c>
      <c r="BA80" s="432">
        <v>1</v>
      </c>
      <c r="BB80" s="457">
        <v>-0.38500000000000001</v>
      </c>
      <c r="BC80" s="389"/>
      <c r="BD80" s="390">
        <v>3.8410000000000002</v>
      </c>
      <c r="BE80" s="380">
        <v>3.3163966218880621</v>
      </c>
      <c r="BF80" s="381"/>
      <c r="BG80" s="425">
        <v>1.1000000000000001</v>
      </c>
      <c r="BH80" s="382"/>
      <c r="BI80" s="458">
        <v>0</v>
      </c>
      <c r="BJ80" s="380"/>
      <c r="BK80" s="381"/>
      <c r="BL80" s="380"/>
      <c r="BM80" s="380"/>
      <c r="BN80" s="383"/>
      <c r="BO80" s="383"/>
      <c r="BP80" s="382"/>
      <c r="BQ80" s="380"/>
      <c r="BR80" s="382"/>
      <c r="BS80" s="380"/>
      <c r="BT80" s="380"/>
      <c r="BU80" s="380"/>
      <c r="BV80" s="380"/>
      <c r="BW80" s="380"/>
      <c r="BX80" s="380"/>
      <c r="BY80" s="380"/>
      <c r="BZ80" s="380"/>
      <c r="CA80" s="380"/>
      <c r="CB80" s="380"/>
      <c r="CC80" s="380"/>
      <c r="CD80" s="380"/>
      <c r="CE80" s="380"/>
      <c r="CF80" s="380"/>
      <c r="CG80" s="380"/>
    </row>
    <row r="81" spans="1:85" s="379" customFormat="1" ht="12" x14ac:dyDescent="0.25">
      <c r="A81" s="474">
        <v>38384</v>
      </c>
      <c r="B81" s="475">
        <v>3.6160000000000001</v>
      </c>
      <c r="C81" s="497">
        <v>-0.38500000000000001</v>
      </c>
      <c r="D81" s="462">
        <v>-0.27701477617460046</v>
      </c>
      <c r="E81" s="462">
        <v>-0.125</v>
      </c>
      <c r="F81" s="463">
        <v>0.23</v>
      </c>
      <c r="G81" s="464">
        <v>0.38</v>
      </c>
      <c r="H81" s="464">
        <v>0.38</v>
      </c>
      <c r="I81" s="465">
        <v>0.53</v>
      </c>
      <c r="J81" s="464">
        <v>0.125</v>
      </c>
      <c r="K81" s="464">
        <v>0.14499999999999999</v>
      </c>
      <c r="L81" s="464">
        <v>1.585</v>
      </c>
      <c r="M81" s="463">
        <v>-0.27</v>
      </c>
      <c r="N81" s="464">
        <v>0.25</v>
      </c>
      <c r="O81" s="467">
        <v>0.19</v>
      </c>
      <c r="P81" s="499">
        <v>0.248</v>
      </c>
      <c r="Q81" s="478">
        <v>0.36249999999999999</v>
      </c>
      <c r="R81" s="435">
        <v>0.32250000000000001</v>
      </c>
      <c r="S81" s="436">
        <v>0.32250000000000001</v>
      </c>
      <c r="T81" s="425">
        <v>1</v>
      </c>
      <c r="U81" s="426">
        <v>0.32250000000000001</v>
      </c>
      <c r="V81" s="437">
        <v>3.2309999999999999</v>
      </c>
      <c r="W81" s="437">
        <v>3.3389852238253996</v>
      </c>
      <c r="X81" s="438">
        <v>3.4910000000000001</v>
      </c>
      <c r="Y81" s="399"/>
      <c r="Z81" s="439">
        <v>0.16</v>
      </c>
      <c r="AA81" s="440">
        <v>0.38523789205885084</v>
      </c>
      <c r="AB81" s="480">
        <v>4.7873216509313306</v>
      </c>
      <c r="AC81" s="442">
        <v>4.9473216509313307</v>
      </c>
      <c r="AD81" s="493">
        <v>5.1725595429901814</v>
      </c>
      <c r="AE81" s="444">
        <v>3.8639999999999999</v>
      </c>
      <c r="AF81" s="445">
        <v>3.3460000000000001</v>
      </c>
      <c r="AG81" s="446">
        <v>3.806</v>
      </c>
      <c r="AH81" s="447">
        <v>-0.13500000000000001</v>
      </c>
      <c r="AI81" s="448">
        <v>1.5632598055540099</v>
      </c>
      <c r="AJ81" s="449">
        <v>3.9590244476320501E-2</v>
      </c>
      <c r="AK81" s="449">
        <v>4.15874338745197E-2</v>
      </c>
      <c r="AL81" s="404">
        <v>0.88302716751263755</v>
      </c>
      <c r="AM81" s="450">
        <v>0.87755936311806559</v>
      </c>
      <c r="AN81" s="451">
        <v>0.38</v>
      </c>
      <c r="AO81" s="452">
        <v>0.13300000000000001</v>
      </c>
      <c r="AP81" s="380"/>
      <c r="AQ81" s="451">
        <v>-3.3226548121048243</v>
      </c>
      <c r="AR81" s="453">
        <v>-2.9376548121048245</v>
      </c>
      <c r="AS81" s="380"/>
      <c r="AT81" s="454">
        <v>7.4999999999999997E-3</v>
      </c>
      <c r="AU81" s="380"/>
      <c r="AV81" s="451">
        <v>8.0000000000000002E-3</v>
      </c>
      <c r="AW81" s="455">
        <v>0.02</v>
      </c>
      <c r="AX81" s="456">
        <v>0.02</v>
      </c>
      <c r="AY81" s="404"/>
      <c r="AZ81" s="432">
        <v>1.2</v>
      </c>
      <c r="BA81" s="432">
        <v>1</v>
      </c>
      <c r="BB81" s="457">
        <v>-0.38500000000000001</v>
      </c>
      <c r="BC81" s="389"/>
      <c r="BD81" s="390">
        <v>3.7610000000000001</v>
      </c>
      <c r="BE81" s="380">
        <v>3.23639926119127</v>
      </c>
      <c r="BF81" s="381"/>
      <c r="BG81" s="425">
        <v>1.1000000000000001</v>
      </c>
      <c r="BH81" s="382"/>
      <c r="BI81" s="458">
        <v>0</v>
      </c>
      <c r="BJ81" s="380"/>
      <c r="BK81" s="381"/>
      <c r="BL81" s="380"/>
      <c r="BM81" s="380"/>
      <c r="BN81" s="383"/>
      <c r="BO81" s="383"/>
      <c r="BP81" s="382"/>
      <c r="BQ81" s="380"/>
      <c r="BR81" s="382"/>
      <c r="BS81" s="380"/>
      <c r="BT81" s="380"/>
      <c r="BU81" s="380"/>
      <c r="BV81" s="380"/>
      <c r="BW81" s="380"/>
      <c r="BX81" s="380"/>
      <c r="BY81" s="380"/>
      <c r="BZ81" s="380"/>
      <c r="CA81" s="380"/>
      <c r="CB81" s="380"/>
      <c r="CC81" s="380"/>
      <c r="CD81" s="380"/>
      <c r="CE81" s="380"/>
      <c r="CF81" s="380"/>
      <c r="CG81" s="380"/>
    </row>
    <row r="82" spans="1:85" s="379" customFormat="1" ht="12" x14ac:dyDescent="0.25">
      <c r="A82" s="474">
        <v>38412</v>
      </c>
      <c r="B82" s="475">
        <v>3.4860000000000002</v>
      </c>
      <c r="C82" s="497">
        <v>-0.38500000000000001</v>
      </c>
      <c r="D82" s="462">
        <v>-0.27696544144350543</v>
      </c>
      <c r="E82" s="462">
        <v>-0.125</v>
      </c>
      <c r="F82" s="463">
        <v>0.23</v>
      </c>
      <c r="G82" s="464">
        <v>0.38</v>
      </c>
      <c r="H82" s="464">
        <v>0.38</v>
      </c>
      <c r="I82" s="465">
        <v>0.53</v>
      </c>
      <c r="J82" s="464">
        <v>0.125</v>
      </c>
      <c r="K82" s="464">
        <v>0.14499999999999999</v>
      </c>
      <c r="L82" s="464">
        <v>0.68500000000000005</v>
      </c>
      <c r="M82" s="463">
        <v>-0.27</v>
      </c>
      <c r="N82" s="464">
        <v>0.25</v>
      </c>
      <c r="O82" s="467">
        <v>0.19</v>
      </c>
      <c r="P82" s="499">
        <v>6.8000000000000005E-2</v>
      </c>
      <c r="Q82" s="478">
        <v>0.35249999999999998</v>
      </c>
      <c r="R82" s="435">
        <v>0.3125</v>
      </c>
      <c r="S82" s="436">
        <v>0.3125</v>
      </c>
      <c r="T82" s="425">
        <v>0.75</v>
      </c>
      <c r="U82" s="426">
        <v>0.3125</v>
      </c>
      <c r="V82" s="437">
        <v>3.101</v>
      </c>
      <c r="W82" s="437">
        <v>3.2090345585564948</v>
      </c>
      <c r="X82" s="438">
        <v>3.3610000000000002</v>
      </c>
      <c r="Y82" s="399"/>
      <c r="Z82" s="439">
        <v>0.16</v>
      </c>
      <c r="AA82" s="440">
        <v>0.38506197050128232</v>
      </c>
      <c r="AB82" s="480">
        <v>4.5926045020172133</v>
      </c>
      <c r="AC82" s="442">
        <v>4.7526045020172134</v>
      </c>
      <c r="AD82" s="493">
        <v>4.9776664725184956</v>
      </c>
      <c r="AE82" s="444">
        <v>3.5540000000000003</v>
      </c>
      <c r="AF82" s="445">
        <v>3.2160000000000002</v>
      </c>
      <c r="AG82" s="446">
        <v>3.6760000000000002</v>
      </c>
      <c r="AH82" s="447">
        <v>-0.13500000000000001</v>
      </c>
      <c r="AI82" s="448">
        <v>1.5625459321123099</v>
      </c>
      <c r="AJ82" s="449">
        <v>3.9915289896808898E-2</v>
      </c>
      <c r="AK82" s="449">
        <v>4.2009152554107802E-2</v>
      </c>
      <c r="AL82" s="404">
        <v>0.87946597763549605</v>
      </c>
      <c r="AM82" s="450">
        <v>0.87362109713001757</v>
      </c>
      <c r="AN82" s="451">
        <v>0.38</v>
      </c>
      <c r="AO82" s="452">
        <v>0.12</v>
      </c>
      <c r="AP82" s="380"/>
      <c r="AQ82" s="451">
        <v>-3.1926627412444502</v>
      </c>
      <c r="AR82" s="453">
        <v>-2.8076627412444504</v>
      </c>
      <c r="AS82" s="380"/>
      <c r="AT82" s="454">
        <v>7.4999999999999997E-3</v>
      </c>
      <c r="AU82" s="380"/>
      <c r="AV82" s="451">
        <v>8.0000000000000002E-3</v>
      </c>
      <c r="AW82" s="455">
        <v>0.02</v>
      </c>
      <c r="AX82" s="456">
        <v>0</v>
      </c>
      <c r="AY82" s="404"/>
      <c r="AZ82" s="432">
        <v>0.95</v>
      </c>
      <c r="BA82" s="432">
        <v>0.75</v>
      </c>
      <c r="BB82" s="457">
        <v>-0.38500000000000001</v>
      </c>
      <c r="BC82" s="389"/>
      <c r="BD82" s="390">
        <v>3.6310000000000002</v>
      </c>
      <c r="BE82" s="380">
        <v>3.1064017279278247</v>
      </c>
      <c r="BF82" s="381"/>
      <c r="BG82" s="425">
        <v>0.75</v>
      </c>
      <c r="BH82" s="382"/>
      <c r="BI82" s="458">
        <v>0</v>
      </c>
      <c r="BJ82" s="380"/>
      <c r="BK82" s="381"/>
      <c r="BL82" s="380"/>
      <c r="BM82" s="380"/>
      <c r="BN82" s="383"/>
      <c r="BO82" s="383"/>
      <c r="BP82" s="382"/>
      <c r="BQ82" s="380"/>
      <c r="BR82" s="382"/>
      <c r="BS82" s="380"/>
      <c r="BT82" s="380"/>
      <c r="BU82" s="380"/>
      <c r="BV82" s="380"/>
      <c r="BW82" s="380"/>
      <c r="BX82" s="380"/>
      <c r="BY82" s="380"/>
      <c r="BZ82" s="380"/>
      <c r="CA82" s="380"/>
      <c r="CB82" s="380"/>
      <c r="CC82" s="380"/>
      <c r="CD82" s="380"/>
      <c r="CE82" s="380"/>
      <c r="CF82" s="380"/>
      <c r="CG82" s="380"/>
    </row>
    <row r="83" spans="1:85" s="379" customFormat="1" ht="12" x14ac:dyDescent="0.25">
      <c r="A83" s="474">
        <v>38443</v>
      </c>
      <c r="B83" s="475">
        <v>3.3010000000000002</v>
      </c>
      <c r="C83" s="481">
        <v>-0.42</v>
      </c>
      <c r="D83" s="462">
        <v>-0.31192055014813391</v>
      </c>
      <c r="E83" s="462">
        <v>-0.35245034384258389</v>
      </c>
      <c r="F83" s="463">
        <v>0.14000000000000001</v>
      </c>
      <c r="G83" s="464">
        <v>0.14499999999999999</v>
      </c>
      <c r="H83" s="464">
        <v>0.17499999999999999</v>
      </c>
      <c r="I83" s="465">
        <v>0.17499999999999999</v>
      </c>
      <c r="J83" s="464">
        <v>0.04</v>
      </c>
      <c r="K83" s="464">
        <v>0.115</v>
      </c>
      <c r="L83" s="464">
        <v>0.38</v>
      </c>
      <c r="M83" s="463">
        <v>-0.4</v>
      </c>
      <c r="N83" s="464">
        <v>0.26</v>
      </c>
      <c r="O83" s="467">
        <v>0.13500000000000001</v>
      </c>
      <c r="P83" s="500">
        <v>-0.25</v>
      </c>
      <c r="Q83" s="478">
        <v>0.34</v>
      </c>
      <c r="R83" s="435">
        <v>0.3</v>
      </c>
      <c r="S83" s="436">
        <v>0.3</v>
      </c>
      <c r="T83" s="425">
        <v>0.4</v>
      </c>
      <c r="U83" s="426">
        <v>0.3</v>
      </c>
      <c r="V83" s="437">
        <v>2.8810000000000002</v>
      </c>
      <c r="W83" s="437">
        <v>2.9890794498518662</v>
      </c>
      <c r="X83" s="438">
        <v>2.9485496561574163</v>
      </c>
      <c r="Y83" s="399"/>
      <c r="Z83" s="439">
        <v>0.16</v>
      </c>
      <c r="AA83" s="440">
        <v>0.1</v>
      </c>
      <c r="AB83" s="480">
        <v>4.2650106068433322</v>
      </c>
      <c r="AC83" s="442">
        <v>4.4250106068433324</v>
      </c>
      <c r="AD83" s="485">
        <v>4.3650106068433319</v>
      </c>
      <c r="AE83" s="444">
        <v>3.0510000000000002</v>
      </c>
      <c r="AF83" s="445">
        <v>2.9010000000000002</v>
      </c>
      <c r="AG83" s="446">
        <v>3.4359999999999999</v>
      </c>
      <c r="AH83" s="447">
        <v>-0.2</v>
      </c>
      <c r="AI83" s="448">
        <v>1.56189692149035</v>
      </c>
      <c r="AJ83" s="449">
        <v>4.0275161653700507E-2</v>
      </c>
      <c r="AK83" s="449">
        <v>4.2443286529591201E-2</v>
      </c>
      <c r="AL83" s="404">
        <v>0.87549025188136054</v>
      </c>
      <c r="AM83" s="450">
        <v>0.86931057165181791</v>
      </c>
      <c r="AN83" s="451">
        <v>0.14499999999999999</v>
      </c>
      <c r="AO83" s="452">
        <v>0.124</v>
      </c>
      <c r="AP83" s="380"/>
      <c r="AQ83" s="451">
        <v>-3.2014785787404145</v>
      </c>
      <c r="AR83" s="453">
        <v>-2.7814785787404146</v>
      </c>
      <c r="AS83" s="380"/>
      <c r="AT83" s="454">
        <v>7.4999999999999997E-3</v>
      </c>
      <c r="AU83" s="380"/>
      <c r="AV83" s="451">
        <v>2.5000000000000001E-3</v>
      </c>
      <c r="AW83" s="455">
        <v>5.0000000000000001E-3</v>
      </c>
      <c r="AX83" s="456">
        <v>-0.09</v>
      </c>
      <c r="AY83" s="404"/>
      <c r="AZ83" s="432">
        <v>0.6</v>
      </c>
      <c r="BA83" s="432">
        <v>0.4</v>
      </c>
      <c r="BB83" s="457">
        <v>-0.42</v>
      </c>
      <c r="BC83" s="389"/>
      <c r="BD83" s="390">
        <v>3.3460000000000001</v>
      </c>
      <c r="BE83" s="380">
        <v>2.8826887414039355</v>
      </c>
      <c r="BF83" s="381"/>
      <c r="BG83" s="425">
        <v>0.45</v>
      </c>
      <c r="BH83" s="382"/>
      <c r="BI83" s="458">
        <v>0</v>
      </c>
      <c r="BJ83" s="380"/>
      <c r="BK83" s="381"/>
      <c r="BL83" s="380"/>
      <c r="BM83" s="380"/>
      <c r="BN83" s="383"/>
      <c r="BO83" s="383"/>
      <c r="BP83" s="382"/>
      <c r="BQ83" s="380"/>
      <c r="BR83" s="382"/>
      <c r="BS83" s="380"/>
      <c r="BT83" s="380"/>
      <c r="BU83" s="380"/>
      <c r="BV83" s="380"/>
      <c r="BW83" s="380"/>
      <c r="BX83" s="380"/>
      <c r="BY83" s="380"/>
      <c r="BZ83" s="380"/>
      <c r="CA83" s="380"/>
      <c r="CB83" s="380"/>
      <c r="CC83" s="380"/>
      <c r="CD83" s="380"/>
      <c r="CE83" s="380"/>
      <c r="CF83" s="380"/>
      <c r="CG83" s="380"/>
    </row>
    <row r="84" spans="1:85" s="379" customFormat="1" ht="12" x14ac:dyDescent="0.25">
      <c r="A84" s="474">
        <v>38473</v>
      </c>
      <c r="B84" s="475">
        <v>3.2990000000000004</v>
      </c>
      <c r="C84" s="486">
        <v>-0.42</v>
      </c>
      <c r="D84" s="462">
        <v>-0.31188614410972093</v>
      </c>
      <c r="E84" s="462">
        <v>-0.35242884006857578</v>
      </c>
      <c r="F84" s="463">
        <v>0.14000000000000001</v>
      </c>
      <c r="G84" s="464">
        <v>0.14499999999999999</v>
      </c>
      <c r="H84" s="464">
        <v>0.17499999999999999</v>
      </c>
      <c r="I84" s="465">
        <v>0.17499999999999999</v>
      </c>
      <c r="J84" s="464">
        <v>0.04</v>
      </c>
      <c r="K84" s="464">
        <v>0.115</v>
      </c>
      <c r="L84" s="464">
        <v>0.33</v>
      </c>
      <c r="M84" s="463">
        <v>-0.4</v>
      </c>
      <c r="N84" s="464">
        <v>0.26</v>
      </c>
      <c r="O84" s="467">
        <v>0.13500000000000001</v>
      </c>
      <c r="P84" s="501">
        <v>-0.25</v>
      </c>
      <c r="Q84" s="478">
        <v>0.33250000000000002</v>
      </c>
      <c r="R84" s="435">
        <v>0.29249999999999998</v>
      </c>
      <c r="S84" s="436">
        <v>0.29249999999999998</v>
      </c>
      <c r="T84" s="425">
        <v>0.45</v>
      </c>
      <c r="U84" s="426">
        <v>0.29249999999999998</v>
      </c>
      <c r="V84" s="437">
        <v>2.8790000000000004</v>
      </c>
      <c r="W84" s="437">
        <v>2.9871138558902794</v>
      </c>
      <c r="X84" s="438">
        <v>2.9465711599314246</v>
      </c>
      <c r="Y84" s="399"/>
      <c r="Z84" s="439">
        <v>0.16</v>
      </c>
      <c r="AA84" s="440">
        <v>0.1</v>
      </c>
      <c r="AB84" s="480">
        <v>4.2606934717737577</v>
      </c>
      <c r="AC84" s="442">
        <v>4.4206934717737578</v>
      </c>
      <c r="AD84" s="485">
        <v>4.3606934717737573</v>
      </c>
      <c r="AE84" s="444">
        <v>3.0490000000000004</v>
      </c>
      <c r="AF84" s="445">
        <v>2.8990000000000005</v>
      </c>
      <c r="AG84" s="446">
        <v>3.4340000000000002</v>
      </c>
      <c r="AH84" s="447">
        <v>-0.2</v>
      </c>
      <c r="AI84" s="448">
        <v>1.5613998650766701</v>
      </c>
      <c r="AJ84" s="449">
        <v>4.0623424685608103E-2</v>
      </c>
      <c r="AK84" s="449">
        <v>4.2834911495502205E-2</v>
      </c>
      <c r="AL84" s="404">
        <v>0.8716103643712767</v>
      </c>
      <c r="AM84" s="450">
        <v>0.86518264801572731</v>
      </c>
      <c r="AN84" s="451">
        <v>0.14499999999999999</v>
      </c>
      <c r="AO84" s="452">
        <v>0.12</v>
      </c>
      <c r="AP84" s="380"/>
      <c r="AQ84" s="451">
        <v>-3.199457083954711</v>
      </c>
      <c r="AR84" s="453">
        <v>-2.779457083954711</v>
      </c>
      <c r="AS84" s="380"/>
      <c r="AT84" s="454">
        <v>7.4999999999999997E-3</v>
      </c>
      <c r="AU84" s="380"/>
      <c r="AV84" s="451">
        <v>2.5000000000000001E-3</v>
      </c>
      <c r="AW84" s="455">
        <v>5.0000000000000001E-3</v>
      </c>
      <c r="AX84" s="456">
        <v>-0.09</v>
      </c>
      <c r="AY84" s="404"/>
      <c r="AZ84" s="432">
        <v>0.65</v>
      </c>
      <c r="BA84" s="432">
        <v>0.45</v>
      </c>
      <c r="BB84" s="457">
        <v>-0.42</v>
      </c>
      <c r="BC84" s="389"/>
      <c r="BD84" s="390">
        <v>3.3440000000000003</v>
      </c>
      <c r="BE84" s="380">
        <v>2.8806892789982861</v>
      </c>
      <c r="BF84" s="381"/>
      <c r="BG84" s="425">
        <v>0.5</v>
      </c>
      <c r="BH84" s="382"/>
      <c r="BI84" s="458">
        <v>0</v>
      </c>
      <c r="BJ84" s="380"/>
      <c r="BK84" s="381"/>
      <c r="BL84" s="380"/>
      <c r="BM84" s="380"/>
      <c r="BN84" s="383"/>
      <c r="BO84" s="383"/>
      <c r="BP84" s="382"/>
      <c r="BQ84" s="380"/>
      <c r="BR84" s="382"/>
      <c r="BS84" s="380"/>
      <c r="BT84" s="380"/>
      <c r="BU84" s="380"/>
      <c r="BV84" s="380"/>
      <c r="BW84" s="380"/>
      <c r="BX84" s="380"/>
      <c r="BY84" s="380"/>
      <c r="BZ84" s="380"/>
      <c r="CA84" s="380"/>
      <c r="CB84" s="380"/>
      <c r="CC84" s="380"/>
      <c r="CD84" s="380"/>
      <c r="CE84" s="380"/>
      <c r="CF84" s="380"/>
      <c r="CG84" s="380"/>
    </row>
    <row r="85" spans="1:85" s="379" customFormat="1" ht="12" x14ac:dyDescent="0.25">
      <c r="A85" s="474">
        <v>38504</v>
      </c>
      <c r="B85" s="475">
        <v>3.3490000000000002</v>
      </c>
      <c r="C85" s="486">
        <v>-0.42</v>
      </c>
      <c r="D85" s="462">
        <v>-0.31184980017471364</v>
      </c>
      <c r="E85" s="462">
        <v>-0.35240612510919611</v>
      </c>
      <c r="F85" s="463">
        <v>0.14000000000000001</v>
      </c>
      <c r="G85" s="464">
        <v>0.14499999999999999</v>
      </c>
      <c r="H85" s="464">
        <v>0.17499999999999999</v>
      </c>
      <c r="I85" s="465">
        <v>0.17499999999999999</v>
      </c>
      <c r="J85" s="464">
        <v>0.04</v>
      </c>
      <c r="K85" s="464">
        <v>0.115</v>
      </c>
      <c r="L85" s="464">
        <v>0.37</v>
      </c>
      <c r="M85" s="463">
        <v>-0.4</v>
      </c>
      <c r="N85" s="464">
        <v>0.26</v>
      </c>
      <c r="O85" s="467">
        <v>0.13500000000000001</v>
      </c>
      <c r="P85" s="501">
        <v>-0.25</v>
      </c>
      <c r="Q85" s="478">
        <v>0.33250000000000002</v>
      </c>
      <c r="R85" s="435">
        <v>0.29249999999999998</v>
      </c>
      <c r="S85" s="436">
        <v>0.29249999999999998</v>
      </c>
      <c r="T85" s="425">
        <v>0.45</v>
      </c>
      <c r="U85" s="426">
        <v>0.29249999999999998</v>
      </c>
      <c r="V85" s="437">
        <v>2.9290000000000003</v>
      </c>
      <c r="W85" s="437">
        <v>3.0371501998252866</v>
      </c>
      <c r="X85" s="438">
        <v>2.9965938748908041</v>
      </c>
      <c r="Y85" s="411" t="s">
        <v>191</v>
      </c>
      <c r="Z85" s="439">
        <v>0.16</v>
      </c>
      <c r="AA85" s="440">
        <v>0.1</v>
      </c>
      <c r="AB85" s="480">
        <v>4.3332328627878196</v>
      </c>
      <c r="AC85" s="442">
        <v>4.4932328627878197</v>
      </c>
      <c r="AD85" s="485">
        <v>4.4332328627878193</v>
      </c>
      <c r="AE85" s="444">
        <v>3.0990000000000002</v>
      </c>
      <c r="AF85" s="445">
        <v>2.9490000000000003</v>
      </c>
      <c r="AG85" s="446">
        <v>3.484</v>
      </c>
      <c r="AH85" s="447">
        <v>-0.2</v>
      </c>
      <c r="AI85" s="448">
        <v>1.56087515578063</v>
      </c>
      <c r="AJ85" s="449">
        <v>4.0983296527984998E-2</v>
      </c>
      <c r="AK85" s="449">
        <v>4.32395906809298E-2</v>
      </c>
      <c r="AL85" s="404">
        <v>0.86756828559944021</v>
      </c>
      <c r="AM85" s="450">
        <v>0.86088098088706932</v>
      </c>
      <c r="AN85" s="451">
        <v>0.14499999999999999</v>
      </c>
      <c r="AO85" s="452">
        <v>0.124</v>
      </c>
      <c r="AP85" s="380"/>
      <c r="AQ85" s="451">
        <v>-3.2444343784898955</v>
      </c>
      <c r="AR85" s="453">
        <v>-2.8244343784898955</v>
      </c>
      <c r="AS85" s="380"/>
      <c r="AT85" s="454">
        <v>7.4999999999999997E-3</v>
      </c>
      <c r="AU85" s="380"/>
      <c r="AV85" s="451">
        <v>2.5000000000000001E-3</v>
      </c>
      <c r="AW85" s="455">
        <v>5.0000000000000001E-3</v>
      </c>
      <c r="AX85" s="456">
        <v>-0.09</v>
      </c>
      <c r="AY85" s="404"/>
      <c r="AZ85" s="432">
        <v>0.65</v>
      </c>
      <c r="BA85" s="432">
        <v>0.45</v>
      </c>
      <c r="BB85" s="457">
        <v>-0.42</v>
      </c>
      <c r="BC85" s="389"/>
      <c r="BD85" s="390">
        <v>3.3940000000000001</v>
      </c>
      <c r="BE85" s="380">
        <v>2.9306898468722702</v>
      </c>
      <c r="BF85" s="381"/>
      <c r="BG85" s="425">
        <v>0.5</v>
      </c>
      <c r="BH85" s="382"/>
      <c r="BI85" s="458">
        <v>0</v>
      </c>
      <c r="BJ85" s="380"/>
      <c r="BK85" s="381"/>
      <c r="BL85" s="380"/>
      <c r="BM85" s="380"/>
      <c r="BN85" s="383"/>
      <c r="BO85" s="383"/>
      <c r="BP85" s="382"/>
      <c r="BQ85" s="380"/>
      <c r="BR85" s="382"/>
      <c r="BS85" s="380"/>
      <c r="BT85" s="380"/>
      <c r="BU85" s="380"/>
      <c r="BV85" s="380"/>
      <c r="BW85" s="380"/>
      <c r="BX85" s="380"/>
      <c r="BY85" s="380"/>
      <c r="BZ85" s="380"/>
      <c r="CA85" s="380"/>
      <c r="CB85" s="380"/>
      <c r="CC85" s="380"/>
      <c r="CD85" s="380"/>
      <c r="CE85" s="380"/>
      <c r="CF85" s="380"/>
      <c r="CG85" s="380"/>
    </row>
    <row r="86" spans="1:85" s="379" customFormat="1" ht="12" x14ac:dyDescent="0.25">
      <c r="A86" s="474">
        <v>38534</v>
      </c>
      <c r="B86" s="475">
        <v>3.3940000000000001</v>
      </c>
      <c r="C86" s="486">
        <v>-0.42</v>
      </c>
      <c r="D86" s="462">
        <v>-0.31182070453564581</v>
      </c>
      <c r="E86" s="462">
        <v>-0.35238794033477916</v>
      </c>
      <c r="F86" s="463">
        <v>0.14000000000000001</v>
      </c>
      <c r="G86" s="464">
        <v>0.14499999999999999</v>
      </c>
      <c r="H86" s="464">
        <v>0.17499999999999999</v>
      </c>
      <c r="I86" s="465">
        <v>0.17499999999999999</v>
      </c>
      <c r="J86" s="464">
        <v>0.04</v>
      </c>
      <c r="K86" s="464">
        <v>0.115</v>
      </c>
      <c r="L86" s="464">
        <v>0.41</v>
      </c>
      <c r="M86" s="463">
        <v>-0.4</v>
      </c>
      <c r="N86" s="464">
        <v>0.26</v>
      </c>
      <c r="O86" s="467">
        <v>0.13500000000000001</v>
      </c>
      <c r="P86" s="501">
        <v>-0.25</v>
      </c>
      <c r="Q86" s="478">
        <v>0.32750000000000001</v>
      </c>
      <c r="R86" s="435">
        <v>0.28749999999999998</v>
      </c>
      <c r="S86" s="436">
        <v>0.28749999999999998</v>
      </c>
      <c r="T86" s="425">
        <v>0.5</v>
      </c>
      <c r="U86" s="426">
        <v>0.28749999999999998</v>
      </c>
      <c r="V86" s="437">
        <v>2.9740000000000002</v>
      </c>
      <c r="W86" s="437">
        <v>3.0821792954643543</v>
      </c>
      <c r="X86" s="438">
        <v>3.041612059665221</v>
      </c>
      <c r="Y86" s="387">
        <v>4.6547830832136894</v>
      </c>
      <c r="Z86" s="439">
        <v>0.16</v>
      </c>
      <c r="AA86" s="440">
        <v>0.1</v>
      </c>
      <c r="AB86" s="480">
        <v>4.3986235809494048</v>
      </c>
      <c r="AC86" s="442">
        <v>4.5586235809494049</v>
      </c>
      <c r="AD86" s="485">
        <v>4.4986235809494044</v>
      </c>
      <c r="AE86" s="444">
        <v>3.1440000000000001</v>
      </c>
      <c r="AF86" s="445">
        <v>2.9940000000000002</v>
      </c>
      <c r="AG86" s="446">
        <v>3.5289999999999999</v>
      </c>
      <c r="AH86" s="447">
        <v>-0.2</v>
      </c>
      <c r="AI86" s="448">
        <v>1.56045534661135</v>
      </c>
      <c r="AJ86" s="449">
        <v>4.1331559642605604E-2</v>
      </c>
      <c r="AK86" s="449">
        <v>4.3613184290648602E-2</v>
      </c>
      <c r="AL86" s="404">
        <v>0.86362540012270761</v>
      </c>
      <c r="AM86" s="450">
        <v>0.85673799942202489</v>
      </c>
      <c r="AN86" s="451">
        <v>0.14499999999999999</v>
      </c>
      <c r="AO86" s="452">
        <v>0.12</v>
      </c>
      <c r="AP86" s="380"/>
      <c r="AQ86" s="451">
        <v>-3.2894162013164827</v>
      </c>
      <c r="AR86" s="453">
        <v>-2.8694162013164828</v>
      </c>
      <c r="AS86" s="380"/>
      <c r="AT86" s="454">
        <v>7.4999999999999997E-3</v>
      </c>
      <c r="AU86" s="380"/>
      <c r="AV86" s="451">
        <v>2.5000000000000001E-3</v>
      </c>
      <c r="AW86" s="455">
        <v>5.0000000000000001E-3</v>
      </c>
      <c r="AX86" s="456">
        <v>-0.09</v>
      </c>
      <c r="AY86" s="404"/>
      <c r="AZ86" s="432">
        <v>0.7</v>
      </c>
      <c r="BA86" s="432">
        <v>0.5</v>
      </c>
      <c r="BB86" s="457">
        <v>-0.42</v>
      </c>
      <c r="BC86" s="389"/>
      <c r="BD86" s="390">
        <v>3.4390000000000001</v>
      </c>
      <c r="BE86" s="380">
        <v>2.9756903014916309</v>
      </c>
      <c r="BF86" s="381"/>
      <c r="BG86" s="425">
        <v>0.55000000000000004</v>
      </c>
      <c r="BH86" s="382"/>
      <c r="BI86" s="458">
        <v>0</v>
      </c>
      <c r="BJ86" s="380"/>
      <c r="BK86" s="381"/>
      <c r="BL86" s="380"/>
      <c r="BM86" s="380"/>
      <c r="BN86" s="383"/>
      <c r="BO86" s="383"/>
      <c r="BP86" s="382"/>
      <c r="BQ86" s="380"/>
      <c r="BR86" s="382"/>
      <c r="BS86" s="380"/>
      <c r="BT86" s="380"/>
      <c r="BU86" s="380"/>
      <c r="BV86" s="380"/>
      <c r="BW86" s="380"/>
      <c r="BX86" s="380"/>
      <c r="BY86" s="380"/>
      <c r="BZ86" s="380"/>
      <c r="CA86" s="380"/>
      <c r="CB86" s="380"/>
      <c r="CC86" s="380"/>
      <c r="CD86" s="380"/>
      <c r="CE86" s="380"/>
      <c r="CF86" s="380"/>
      <c r="CG86" s="380"/>
    </row>
    <row r="87" spans="1:85" s="379" customFormat="1" ht="12" x14ac:dyDescent="0.25">
      <c r="A87" s="474">
        <v>38565</v>
      </c>
      <c r="B87" s="475">
        <v>3.4390000000000001</v>
      </c>
      <c r="C87" s="486">
        <v>-0.42</v>
      </c>
      <c r="D87" s="462">
        <v>-0.31179691726969017</v>
      </c>
      <c r="E87" s="462">
        <v>-0.35237307329355616</v>
      </c>
      <c r="F87" s="463">
        <v>0.14000000000000001</v>
      </c>
      <c r="G87" s="464">
        <v>0.14499999999999999</v>
      </c>
      <c r="H87" s="464">
        <v>0.17499999999999999</v>
      </c>
      <c r="I87" s="465">
        <v>0.17499999999999999</v>
      </c>
      <c r="J87" s="464">
        <v>0.04</v>
      </c>
      <c r="K87" s="464">
        <v>0.115</v>
      </c>
      <c r="L87" s="464">
        <v>0.41</v>
      </c>
      <c r="M87" s="463">
        <v>-0.4</v>
      </c>
      <c r="N87" s="464">
        <v>0.26</v>
      </c>
      <c r="O87" s="467">
        <v>0.13500000000000001</v>
      </c>
      <c r="P87" s="501">
        <v>-0.25</v>
      </c>
      <c r="Q87" s="478">
        <v>0.32750000000000001</v>
      </c>
      <c r="R87" s="435">
        <v>0.28749999999999998</v>
      </c>
      <c r="S87" s="436">
        <v>0.28749999999999998</v>
      </c>
      <c r="T87" s="425">
        <v>0.55000000000000004</v>
      </c>
      <c r="U87" s="426">
        <v>0.28749999999999998</v>
      </c>
      <c r="V87" s="437">
        <v>3.0190000000000001</v>
      </c>
      <c r="W87" s="437">
        <v>3.1272030827303099</v>
      </c>
      <c r="X87" s="438">
        <v>3.0866269267064439</v>
      </c>
      <c r="Y87" s="387">
        <v>4.866536537427999</v>
      </c>
      <c r="Z87" s="439">
        <v>0.16</v>
      </c>
      <c r="AA87" s="440">
        <v>0.1</v>
      </c>
      <c r="AB87" s="480">
        <v>4.464198133836474</v>
      </c>
      <c r="AC87" s="442">
        <v>4.6241981338364742</v>
      </c>
      <c r="AD87" s="485">
        <v>4.5641981338364737</v>
      </c>
      <c r="AE87" s="444">
        <v>3.1890000000000001</v>
      </c>
      <c r="AF87" s="445">
        <v>3.0390000000000001</v>
      </c>
      <c r="AG87" s="446">
        <v>3.5739999999999998</v>
      </c>
      <c r="AH87" s="447">
        <v>-0.2</v>
      </c>
      <c r="AI87" s="448">
        <v>1.56011229754653</v>
      </c>
      <c r="AJ87" s="449">
        <v>4.16914315704369E-2</v>
      </c>
      <c r="AK87" s="449">
        <v>4.3981882605781404E-2</v>
      </c>
      <c r="AL87" s="404">
        <v>0.85951948374742904</v>
      </c>
      <c r="AM87" s="450">
        <v>0.85247737862378481</v>
      </c>
      <c r="AN87" s="451">
        <v>0.14499999999999999</v>
      </c>
      <c r="AO87" s="452">
        <v>0.12</v>
      </c>
      <c r="AP87" s="380"/>
      <c r="AQ87" s="451">
        <v>-3.334401340489495</v>
      </c>
      <c r="AR87" s="453">
        <v>-2.9144013404894951</v>
      </c>
      <c r="AS87" s="380"/>
      <c r="AT87" s="454">
        <v>7.4999999999999997E-3</v>
      </c>
      <c r="AU87" s="380"/>
      <c r="AV87" s="451">
        <v>2.5000000000000001E-3</v>
      </c>
      <c r="AW87" s="455">
        <v>5.0000000000000001E-3</v>
      </c>
      <c r="AX87" s="456">
        <v>-0.09</v>
      </c>
      <c r="AY87" s="404"/>
      <c r="AZ87" s="432">
        <v>0.75</v>
      </c>
      <c r="BA87" s="432">
        <v>0.55000000000000004</v>
      </c>
      <c r="BB87" s="457">
        <v>-0.42</v>
      </c>
      <c r="BC87" s="389"/>
      <c r="BD87" s="390">
        <v>3.484</v>
      </c>
      <c r="BE87" s="380">
        <v>3.0206906731676613</v>
      </c>
      <c r="BF87" s="381"/>
      <c r="BG87" s="425">
        <v>0.6</v>
      </c>
      <c r="BH87" s="382"/>
      <c r="BI87" s="458">
        <v>0</v>
      </c>
      <c r="BJ87" s="380"/>
      <c r="BK87" s="381"/>
      <c r="BL87" s="380"/>
      <c r="BM87" s="380"/>
      <c r="BN87" s="383"/>
      <c r="BO87" s="383"/>
      <c r="BP87" s="382"/>
      <c r="BQ87" s="380"/>
      <c r="BR87" s="382"/>
      <c r="BS87" s="380"/>
      <c r="BT87" s="380"/>
      <c r="BU87" s="380"/>
      <c r="BV87" s="380"/>
      <c r="BW87" s="380"/>
      <c r="BX87" s="380"/>
      <c r="BY87" s="380"/>
      <c r="BZ87" s="380"/>
      <c r="CA87" s="380"/>
      <c r="CB87" s="380"/>
      <c r="CC87" s="380"/>
      <c r="CD87" s="380"/>
      <c r="CE87" s="380"/>
      <c r="CF87" s="380"/>
      <c r="CG87" s="380"/>
    </row>
    <row r="88" spans="1:85" s="379" customFormat="1" ht="12" x14ac:dyDescent="0.25">
      <c r="A88" s="474">
        <v>38596</v>
      </c>
      <c r="B88" s="475">
        <v>3.4220000000000002</v>
      </c>
      <c r="C88" s="486">
        <v>-0.42</v>
      </c>
      <c r="D88" s="462">
        <v>-0.31177297453467068</v>
      </c>
      <c r="E88" s="462">
        <v>-0.35235810908416942</v>
      </c>
      <c r="F88" s="463">
        <v>0.14000000000000001</v>
      </c>
      <c r="G88" s="464">
        <v>0.14499999999999999</v>
      </c>
      <c r="H88" s="464">
        <v>0.17499999999999999</v>
      </c>
      <c r="I88" s="465">
        <v>0.17499999999999999</v>
      </c>
      <c r="J88" s="464">
        <v>0.04</v>
      </c>
      <c r="K88" s="464">
        <v>0.115</v>
      </c>
      <c r="L88" s="464">
        <v>0.36</v>
      </c>
      <c r="M88" s="463">
        <v>-0.4</v>
      </c>
      <c r="N88" s="464">
        <v>0.26</v>
      </c>
      <c r="O88" s="467">
        <v>0.13500000000000001</v>
      </c>
      <c r="P88" s="501">
        <v>-0.25</v>
      </c>
      <c r="Q88" s="478">
        <v>0.32750000000000001</v>
      </c>
      <c r="R88" s="435">
        <v>0.28749999999999998</v>
      </c>
      <c r="S88" s="436">
        <v>0.28749999999999998</v>
      </c>
      <c r="T88" s="425">
        <v>0.55000000000000004</v>
      </c>
      <c r="U88" s="426">
        <v>0.28749999999999998</v>
      </c>
      <c r="V88" s="437">
        <v>3.0020000000000002</v>
      </c>
      <c r="W88" s="437">
        <v>3.1102270254653295</v>
      </c>
      <c r="X88" s="438">
        <v>3.0696418909158307</v>
      </c>
      <c r="Y88" s="387">
        <v>4.5035306159177528</v>
      </c>
      <c r="Z88" s="439">
        <v>0.16</v>
      </c>
      <c r="AA88" s="440">
        <v>0.1</v>
      </c>
      <c r="AB88" s="480">
        <v>4.4380781781152328</v>
      </c>
      <c r="AC88" s="442">
        <v>4.5980781781152329</v>
      </c>
      <c r="AD88" s="485">
        <v>4.5380781781152324</v>
      </c>
      <c r="AE88" s="444">
        <v>3.1720000000000002</v>
      </c>
      <c r="AF88" s="445">
        <v>3.0220000000000002</v>
      </c>
      <c r="AG88" s="446">
        <v>3.5570000000000004</v>
      </c>
      <c r="AH88" s="447">
        <v>-0.2</v>
      </c>
      <c r="AI88" s="448">
        <v>1.55976715865741</v>
      </c>
      <c r="AJ88" s="449">
        <v>4.2051303541685001E-2</v>
      </c>
      <c r="AK88" s="449">
        <v>4.4350580966436404E-2</v>
      </c>
      <c r="AL88" s="404">
        <v>0.85538209558393519</v>
      </c>
      <c r="AM88" s="450">
        <v>0.84818620521002885</v>
      </c>
      <c r="AN88" s="451">
        <v>0.14499999999999999</v>
      </c>
      <c r="AO88" s="452">
        <v>0.124</v>
      </c>
      <c r="AP88" s="380"/>
      <c r="AQ88" s="451">
        <v>-3.3173863825349561</v>
      </c>
      <c r="AR88" s="453">
        <v>-2.8973863825349562</v>
      </c>
      <c r="AS88" s="380"/>
      <c r="AT88" s="454">
        <v>7.4999999999999997E-3</v>
      </c>
      <c r="AU88" s="380"/>
      <c r="AV88" s="451">
        <v>2.5000000000000001E-3</v>
      </c>
      <c r="AW88" s="455">
        <v>5.0000000000000001E-3</v>
      </c>
      <c r="AX88" s="456">
        <v>-0.09</v>
      </c>
      <c r="AY88" s="404"/>
      <c r="AZ88" s="432">
        <v>0.75</v>
      </c>
      <c r="BA88" s="432">
        <v>0.55000000000000004</v>
      </c>
      <c r="BB88" s="457">
        <v>-0.42</v>
      </c>
      <c r="BC88" s="389"/>
      <c r="BD88" s="390">
        <v>3.4670000000000001</v>
      </c>
      <c r="BE88" s="380">
        <v>3.0036910472728962</v>
      </c>
      <c r="BF88" s="381"/>
      <c r="BG88" s="425">
        <v>0.6</v>
      </c>
      <c r="BH88" s="382"/>
      <c r="BI88" s="458">
        <v>0</v>
      </c>
      <c r="BJ88" s="380"/>
      <c r="BK88" s="381"/>
      <c r="BL88" s="380"/>
      <c r="BM88" s="380"/>
      <c r="BN88" s="383"/>
      <c r="BO88" s="383"/>
      <c r="BP88" s="382"/>
      <c r="BQ88" s="380"/>
      <c r="BR88" s="382"/>
      <c r="BS88" s="380"/>
      <c r="BT88" s="380"/>
      <c r="BU88" s="380"/>
      <c r="BV88" s="380"/>
      <c r="BW88" s="380"/>
      <c r="BX88" s="380"/>
      <c r="BY88" s="380"/>
      <c r="BZ88" s="380"/>
      <c r="CA88" s="380"/>
      <c r="CB88" s="380"/>
      <c r="CC88" s="380"/>
      <c r="CD88" s="380"/>
      <c r="CE88" s="380"/>
      <c r="CF88" s="380"/>
      <c r="CG88" s="380"/>
    </row>
    <row r="89" spans="1:85" s="379" customFormat="1" ht="12" x14ac:dyDescent="0.25">
      <c r="A89" s="474">
        <v>38626</v>
      </c>
      <c r="B89" s="475">
        <v>3.4470000000000001</v>
      </c>
      <c r="C89" s="486">
        <v>-0.42</v>
      </c>
      <c r="D89" s="462">
        <v>-0.31175418916742625</v>
      </c>
      <c r="E89" s="462">
        <v>-0.35234636822964172</v>
      </c>
      <c r="F89" s="463">
        <v>0.14000000000000001</v>
      </c>
      <c r="G89" s="464">
        <v>0.14499999999999999</v>
      </c>
      <c r="H89" s="464">
        <v>0.17499999999999999</v>
      </c>
      <c r="I89" s="465">
        <v>0.17499999999999999</v>
      </c>
      <c r="J89" s="464">
        <v>0.04</v>
      </c>
      <c r="K89" s="464">
        <v>0.115</v>
      </c>
      <c r="L89" s="464">
        <v>0.4</v>
      </c>
      <c r="M89" s="463">
        <v>-0.4</v>
      </c>
      <c r="N89" s="464">
        <v>0.26</v>
      </c>
      <c r="O89" s="467">
        <v>0.13500000000000001</v>
      </c>
      <c r="P89" s="501">
        <v>-0.25</v>
      </c>
      <c r="Q89" s="478">
        <v>0.32750000000000001</v>
      </c>
      <c r="R89" s="435">
        <v>0.28749999999999998</v>
      </c>
      <c r="S89" s="436">
        <v>0.28749999999999998</v>
      </c>
      <c r="T89" s="425">
        <v>0.6</v>
      </c>
      <c r="U89" s="426">
        <v>0.28749999999999998</v>
      </c>
      <c r="V89" s="437">
        <v>3.0270000000000001</v>
      </c>
      <c r="W89" s="437">
        <v>3.1352458108325738</v>
      </c>
      <c r="X89" s="438">
        <v>3.0946536317703583</v>
      </c>
      <c r="Y89" s="391" t="s">
        <v>186</v>
      </c>
      <c r="Z89" s="439">
        <v>0.16</v>
      </c>
      <c r="AA89" s="440">
        <v>0.1</v>
      </c>
      <c r="AB89" s="480">
        <v>4.4742609092661372</v>
      </c>
      <c r="AC89" s="442">
        <v>4.6342609092661373</v>
      </c>
      <c r="AD89" s="485">
        <v>4.5742609092661368</v>
      </c>
      <c r="AE89" s="444">
        <v>3.1970000000000001</v>
      </c>
      <c r="AF89" s="445">
        <v>3.0470000000000002</v>
      </c>
      <c r="AG89" s="446">
        <v>3.5819999999999999</v>
      </c>
      <c r="AH89" s="447">
        <v>-0.2</v>
      </c>
      <c r="AI89" s="448">
        <v>1.5594964710560599</v>
      </c>
      <c r="AJ89" s="449">
        <v>4.2399566780998203E-2</v>
      </c>
      <c r="AK89" s="449">
        <v>4.4696224334716199E-2</v>
      </c>
      <c r="AL89" s="404">
        <v>0.8513488249845651</v>
      </c>
      <c r="AM89" s="450">
        <v>0.84404036122133064</v>
      </c>
      <c r="AN89" s="451">
        <v>0.14499999999999999</v>
      </c>
      <c r="AO89" s="452">
        <v>0.12</v>
      </c>
      <c r="AP89" s="380"/>
      <c r="AQ89" s="451">
        <v>-3.3423746465879569</v>
      </c>
      <c r="AR89" s="453">
        <v>-2.922374646587957</v>
      </c>
      <c r="AS89" s="380"/>
      <c r="AT89" s="454">
        <v>7.4999999999999997E-3</v>
      </c>
      <c r="AU89" s="380"/>
      <c r="AV89" s="451">
        <v>2.5000000000000001E-3</v>
      </c>
      <c r="AW89" s="455">
        <v>5.0000000000000001E-3</v>
      </c>
      <c r="AX89" s="456">
        <v>-0.09</v>
      </c>
      <c r="AY89" s="404"/>
      <c r="AZ89" s="432">
        <v>0.8</v>
      </c>
      <c r="BA89" s="432">
        <v>0.6</v>
      </c>
      <c r="BB89" s="457">
        <v>-0.42</v>
      </c>
      <c r="BC89" s="389"/>
      <c r="BD89" s="390">
        <v>3.492</v>
      </c>
      <c r="BE89" s="380">
        <v>3.0286913407942593</v>
      </c>
      <c r="BF89" s="381"/>
      <c r="BG89" s="425">
        <v>0.65</v>
      </c>
      <c r="BH89" s="382"/>
      <c r="BI89" s="458">
        <v>0</v>
      </c>
      <c r="BJ89" s="380"/>
      <c r="BK89" s="381"/>
      <c r="BL89" s="380"/>
      <c r="BM89" s="380"/>
      <c r="BN89" s="383"/>
      <c r="BO89" s="383"/>
      <c r="BP89" s="382"/>
      <c r="BQ89" s="380"/>
      <c r="BR89" s="382"/>
      <c r="BS89" s="380"/>
      <c r="BT89" s="380"/>
      <c r="BU89" s="380"/>
      <c r="BV89" s="380"/>
      <c r="BW89" s="380"/>
      <c r="BX89" s="380"/>
      <c r="BY89" s="380"/>
      <c r="BZ89" s="380"/>
      <c r="CA89" s="380"/>
      <c r="CB89" s="380"/>
      <c r="CC89" s="380"/>
      <c r="CD89" s="380"/>
      <c r="CE89" s="380"/>
      <c r="CF89" s="380"/>
      <c r="CG89" s="380"/>
    </row>
    <row r="90" spans="1:85" s="379" customFormat="1" ht="12" x14ac:dyDescent="0.25">
      <c r="A90" s="459">
        <v>38657</v>
      </c>
      <c r="B90" s="475">
        <v>3.5990000000000002</v>
      </c>
      <c r="C90" s="495">
        <v>-0.38500000000000001</v>
      </c>
      <c r="D90" s="462">
        <v>-0.27674413872659498</v>
      </c>
      <c r="E90" s="462">
        <v>-0.125</v>
      </c>
      <c r="F90" s="463">
        <v>0.23</v>
      </c>
      <c r="G90" s="464">
        <v>0.38</v>
      </c>
      <c r="H90" s="464">
        <v>0.38</v>
      </c>
      <c r="I90" s="465">
        <v>0.55000000000000004</v>
      </c>
      <c r="J90" s="464">
        <v>0.125</v>
      </c>
      <c r="K90" s="464">
        <v>0.14499999999999999</v>
      </c>
      <c r="L90" s="464">
        <v>0.7</v>
      </c>
      <c r="M90" s="463">
        <v>-0.26</v>
      </c>
      <c r="N90" s="464">
        <v>0.25</v>
      </c>
      <c r="O90" s="467">
        <v>0.19</v>
      </c>
      <c r="P90" s="499">
        <v>0.248</v>
      </c>
      <c r="Q90" s="478">
        <v>0.32750000000000001</v>
      </c>
      <c r="R90" s="435">
        <v>0.28749999999999998</v>
      </c>
      <c r="S90" s="436">
        <v>0.28749999999999998</v>
      </c>
      <c r="T90" s="425">
        <v>0.8</v>
      </c>
      <c r="U90" s="426">
        <v>0.28749999999999998</v>
      </c>
      <c r="V90" s="437">
        <v>3.2140000000000004</v>
      </c>
      <c r="W90" s="437">
        <v>3.3222558612734052</v>
      </c>
      <c r="X90" s="438">
        <v>3.4740000000000002</v>
      </c>
      <c r="Y90" s="387"/>
      <c r="Z90" s="439">
        <v>0.16</v>
      </c>
      <c r="AA90" s="440">
        <v>0.38427480517602142</v>
      </c>
      <c r="AB90" s="480">
        <v>4.7502277839835969</v>
      </c>
      <c r="AC90" s="442">
        <v>4.910227783983597</v>
      </c>
      <c r="AD90" s="493">
        <v>5.1345025891596183</v>
      </c>
      <c r="AE90" s="444">
        <v>3.8470000000000004</v>
      </c>
      <c r="AF90" s="445">
        <v>3.3390000000000004</v>
      </c>
      <c r="AG90" s="446">
        <v>3.7890000000000001</v>
      </c>
      <c r="AH90" s="447">
        <v>-0.13</v>
      </c>
      <c r="AI90" s="448">
        <v>1.5593516878838198</v>
      </c>
      <c r="AJ90" s="449">
        <v>4.2759438837656601E-2</v>
      </c>
      <c r="AK90" s="449">
        <v>4.50309609177992E-2</v>
      </c>
      <c r="AL90" s="404">
        <v>0.84715142867371673</v>
      </c>
      <c r="AM90" s="450">
        <v>0.83980102364624698</v>
      </c>
      <c r="AN90" s="451">
        <v>0.38</v>
      </c>
      <c r="AO90" s="452">
        <v>0.124</v>
      </c>
      <c r="AP90" s="380"/>
      <c r="AQ90" s="451">
        <v>-3.3007298849670628</v>
      </c>
      <c r="AR90" s="453">
        <v>-2.915729884967063</v>
      </c>
      <c r="AS90" s="380"/>
      <c r="AT90" s="454">
        <v>7.4999999999999997E-3</v>
      </c>
      <c r="AU90" s="380"/>
      <c r="AV90" s="451">
        <v>8.0000000000000002E-3</v>
      </c>
      <c r="AW90" s="455">
        <v>0.02</v>
      </c>
      <c r="AX90" s="456">
        <v>0</v>
      </c>
      <c r="AY90" s="404"/>
      <c r="AZ90" s="432">
        <v>1</v>
      </c>
      <c r="BA90" s="432">
        <v>0.8</v>
      </c>
      <c r="BB90" s="457">
        <v>-0.38500000000000001</v>
      </c>
      <c r="BC90" s="389"/>
      <c r="BD90" s="390">
        <v>3.7440000000000002</v>
      </c>
      <c r="BE90" s="380">
        <v>3.2194127930636705</v>
      </c>
      <c r="BF90" s="381"/>
      <c r="BG90" s="425">
        <v>0.8</v>
      </c>
      <c r="BH90" s="382"/>
      <c r="BI90" s="458">
        <v>0</v>
      </c>
      <c r="BJ90" s="380"/>
      <c r="BK90" s="381"/>
      <c r="BL90" s="380"/>
      <c r="BM90" s="380"/>
      <c r="BN90" s="383"/>
      <c r="BO90" s="383"/>
      <c r="BP90" s="382"/>
      <c r="BQ90" s="380"/>
      <c r="BR90" s="382"/>
      <c r="BS90" s="380"/>
      <c r="BT90" s="380"/>
      <c r="BU90" s="380"/>
      <c r="BV90" s="380"/>
      <c r="BW90" s="380"/>
      <c r="BX90" s="380"/>
      <c r="BY90" s="380"/>
      <c r="BZ90" s="380"/>
      <c r="CA90" s="380"/>
      <c r="CB90" s="380"/>
      <c r="CC90" s="380"/>
      <c r="CD90" s="380"/>
      <c r="CE90" s="380"/>
      <c r="CF90" s="380"/>
      <c r="CG90" s="380"/>
    </row>
    <row r="91" spans="1:85" s="379" customFormat="1" ht="12" x14ac:dyDescent="0.25">
      <c r="A91" s="474">
        <v>38687</v>
      </c>
      <c r="B91" s="475">
        <v>3.742</v>
      </c>
      <c r="C91" s="497">
        <v>-0.38500000000000001</v>
      </c>
      <c r="D91" s="462">
        <v>-0.27673484516388935</v>
      </c>
      <c r="E91" s="462">
        <v>-0.125</v>
      </c>
      <c r="F91" s="463">
        <v>0.23</v>
      </c>
      <c r="G91" s="464">
        <v>0.38</v>
      </c>
      <c r="H91" s="464">
        <v>0.38</v>
      </c>
      <c r="I91" s="465">
        <v>0.55000000000000004</v>
      </c>
      <c r="J91" s="464">
        <v>0.125</v>
      </c>
      <c r="K91" s="464">
        <v>0.14499999999999999</v>
      </c>
      <c r="L91" s="464">
        <v>0.98</v>
      </c>
      <c r="M91" s="463">
        <v>-0.26</v>
      </c>
      <c r="N91" s="464">
        <v>0.25</v>
      </c>
      <c r="O91" s="467">
        <v>0.19</v>
      </c>
      <c r="P91" s="499">
        <v>0.308</v>
      </c>
      <c r="Q91" s="478">
        <v>0.32750000000000001</v>
      </c>
      <c r="R91" s="435">
        <v>0.28749999999999998</v>
      </c>
      <c r="S91" s="436">
        <v>0.28749999999999998</v>
      </c>
      <c r="T91" s="425">
        <v>1</v>
      </c>
      <c r="U91" s="426">
        <v>0.28749999999999998</v>
      </c>
      <c r="V91" s="437">
        <v>3.3570000000000002</v>
      </c>
      <c r="W91" s="437">
        <v>3.4652651548361106</v>
      </c>
      <c r="X91" s="438">
        <v>3.617</v>
      </c>
      <c r="Y91" s="391" t="s">
        <v>184</v>
      </c>
      <c r="Z91" s="439">
        <v>0.16</v>
      </c>
      <c r="AA91" s="440">
        <v>0.38424181873635455</v>
      </c>
      <c r="AB91" s="480">
        <v>4.961153021145928</v>
      </c>
      <c r="AC91" s="442">
        <v>5.1211530211459282</v>
      </c>
      <c r="AD91" s="493">
        <v>5.3453948398822826</v>
      </c>
      <c r="AE91" s="444">
        <v>4.05</v>
      </c>
      <c r="AF91" s="445">
        <v>3.4820000000000002</v>
      </c>
      <c r="AG91" s="446">
        <v>3.9319999999999999</v>
      </c>
      <c r="AH91" s="447">
        <v>-0.13</v>
      </c>
      <c r="AI91" s="448">
        <v>1.5592178319565499</v>
      </c>
      <c r="AJ91" s="449">
        <v>4.3107702159610496E-2</v>
      </c>
      <c r="AK91" s="449">
        <v>4.5354899582296805E-2</v>
      </c>
      <c r="AL91" s="404">
        <v>0.84306132219059293</v>
      </c>
      <c r="AM91" s="450">
        <v>0.83567466433085891</v>
      </c>
      <c r="AN91" s="451">
        <v>0.38</v>
      </c>
      <c r="AO91" s="452">
        <v>0.12</v>
      </c>
      <c r="AP91" s="380"/>
      <c r="AQ91" s="451">
        <v>-3.4437381801927387</v>
      </c>
      <c r="AR91" s="453">
        <v>-3.0587381801927389</v>
      </c>
      <c r="AS91" s="380"/>
      <c r="AT91" s="454">
        <v>7.4999999999999997E-3</v>
      </c>
      <c r="AU91" s="380"/>
      <c r="AV91" s="451">
        <v>8.0000000000000002E-3</v>
      </c>
      <c r="AW91" s="455">
        <v>0.02</v>
      </c>
      <c r="AX91" s="456">
        <v>5.0000000000000001E-3</v>
      </c>
      <c r="AY91" s="404"/>
      <c r="AZ91" s="432">
        <v>1.2</v>
      </c>
      <c r="BA91" s="432">
        <v>1</v>
      </c>
      <c r="BB91" s="457">
        <v>-0.38500000000000001</v>
      </c>
      <c r="BC91" s="389"/>
      <c r="BD91" s="390">
        <v>3.887</v>
      </c>
      <c r="BE91" s="380">
        <v>3.3624132577418058</v>
      </c>
      <c r="BF91" s="381"/>
      <c r="BG91" s="425">
        <v>1.1000000000000001</v>
      </c>
      <c r="BH91" s="382"/>
      <c r="BI91" s="458">
        <v>0</v>
      </c>
      <c r="BJ91" s="380"/>
      <c r="BK91" s="381"/>
      <c r="BL91" s="380"/>
      <c r="BM91" s="380"/>
      <c r="BN91" s="383"/>
      <c r="BO91" s="383"/>
      <c r="BP91" s="382"/>
      <c r="BQ91" s="380"/>
      <c r="BR91" s="382"/>
      <c r="BS91" s="380"/>
      <c r="BT91" s="380"/>
      <c r="BU91" s="380"/>
      <c r="BV91" s="380"/>
      <c r="BW91" s="380"/>
      <c r="BX91" s="380"/>
      <c r="BY91" s="380"/>
      <c r="BZ91" s="380"/>
      <c r="CA91" s="380"/>
      <c r="CB91" s="380"/>
      <c r="CC91" s="380"/>
      <c r="CD91" s="380"/>
      <c r="CE91" s="380"/>
      <c r="CF91" s="380"/>
      <c r="CG91" s="380"/>
    </row>
    <row r="92" spans="1:85" s="379" customFormat="1" ht="12" x14ac:dyDescent="0.25">
      <c r="A92" s="474">
        <v>38718</v>
      </c>
      <c r="B92" s="475">
        <v>3.7785000000000002</v>
      </c>
      <c r="C92" s="497">
        <v>-0.38500000000000001</v>
      </c>
      <c r="D92" s="462">
        <v>-0.27673927142795707</v>
      </c>
      <c r="E92" s="462">
        <v>-0.125</v>
      </c>
      <c r="F92" s="463">
        <v>0.23</v>
      </c>
      <c r="G92" s="464">
        <v>0.38</v>
      </c>
      <c r="H92" s="464">
        <v>0.38</v>
      </c>
      <c r="I92" s="465">
        <v>0.55000000000000004</v>
      </c>
      <c r="J92" s="464">
        <v>0.125</v>
      </c>
      <c r="K92" s="464">
        <v>0.14499999999999999</v>
      </c>
      <c r="L92" s="464">
        <v>1.6</v>
      </c>
      <c r="M92" s="463">
        <v>-0.26</v>
      </c>
      <c r="N92" s="464">
        <v>0.25</v>
      </c>
      <c r="O92" s="467">
        <v>0.19</v>
      </c>
      <c r="P92" s="499">
        <v>0.378</v>
      </c>
      <c r="Q92" s="478">
        <v>0.32250000000000001</v>
      </c>
      <c r="R92" s="435">
        <v>0.28249999999999997</v>
      </c>
      <c r="S92" s="436">
        <v>0.28249999999999997</v>
      </c>
      <c r="T92" s="425">
        <v>1</v>
      </c>
      <c r="U92" s="426">
        <v>0.28249999999999997</v>
      </c>
      <c r="V92" s="437">
        <v>3.3935000000000004</v>
      </c>
      <c r="W92" s="437">
        <v>3.5017607285720431</v>
      </c>
      <c r="X92" s="438">
        <v>3.6535000000000002</v>
      </c>
      <c r="Y92" s="387"/>
      <c r="Z92" s="439">
        <v>0.16</v>
      </c>
      <c r="AA92" s="440">
        <v>0.38425752854893336</v>
      </c>
      <c r="AB92" s="480">
        <v>5.0152997043492542</v>
      </c>
      <c r="AC92" s="442">
        <v>5.1752997043492543</v>
      </c>
      <c r="AD92" s="493">
        <v>5.3995572328981876</v>
      </c>
      <c r="AE92" s="444">
        <v>4.1565000000000003</v>
      </c>
      <c r="AF92" s="445">
        <v>3.5185000000000004</v>
      </c>
      <c r="AG92" s="446">
        <v>3.9685000000000001</v>
      </c>
      <c r="AH92" s="447">
        <v>-0.13</v>
      </c>
      <c r="AI92" s="448">
        <v>1.55928158092586</v>
      </c>
      <c r="AJ92" s="449">
        <v>4.3467574301649901E-2</v>
      </c>
      <c r="AK92" s="449">
        <v>4.5658243990080602E-2</v>
      </c>
      <c r="AL92" s="404">
        <v>0.83880647676943909</v>
      </c>
      <c r="AM92" s="450">
        <v>0.83149109293572898</v>
      </c>
      <c r="AN92" s="451">
        <v>0.38</v>
      </c>
      <c r="AO92" s="452">
        <v>0.12</v>
      </c>
      <c r="AP92" s="380"/>
      <c r="AQ92" s="451">
        <v>-3.4877505386394323</v>
      </c>
      <c r="AR92" s="453">
        <v>-3.1027505386394321</v>
      </c>
      <c r="AS92" s="380"/>
      <c r="AT92" s="454">
        <v>7.4999999999999997E-3</v>
      </c>
      <c r="AU92" s="380"/>
      <c r="AV92" s="451">
        <v>8.0000000000000002E-3</v>
      </c>
      <c r="AW92" s="455">
        <v>0.02</v>
      </c>
      <c r="AX92" s="456">
        <v>2.5000000000000001E-2</v>
      </c>
      <c r="AY92" s="404"/>
      <c r="AZ92" s="432">
        <v>1.2</v>
      </c>
      <c r="BA92" s="432">
        <v>1</v>
      </c>
      <c r="BB92" s="457">
        <v>-0.38500000000000001</v>
      </c>
      <c r="BC92" s="389"/>
      <c r="BD92" s="390">
        <v>3.9235000000000002</v>
      </c>
      <c r="BE92" s="380">
        <v>3.3989130364286027</v>
      </c>
      <c r="BF92" s="381"/>
      <c r="BG92" s="425">
        <v>1.1000000000000001</v>
      </c>
      <c r="BH92" s="382"/>
      <c r="BI92" s="458">
        <v>0</v>
      </c>
      <c r="BJ92" s="380"/>
      <c r="BK92" s="381"/>
      <c r="BL92" s="380"/>
      <c r="BM92" s="380"/>
      <c r="BN92" s="383"/>
      <c r="BO92" s="383"/>
      <c r="BP92" s="382"/>
      <c r="BQ92" s="380"/>
      <c r="BR92" s="382"/>
      <c r="BS92" s="380"/>
      <c r="BT92" s="380"/>
      <c r="BU92" s="380"/>
      <c r="BV92" s="380"/>
      <c r="BW92" s="380"/>
      <c r="BX92" s="380"/>
      <c r="BY92" s="380"/>
      <c r="BZ92" s="380"/>
      <c r="CA92" s="380"/>
      <c r="CB92" s="380"/>
      <c r="CC92" s="380"/>
      <c r="CD92" s="380"/>
      <c r="CE92" s="380"/>
      <c r="CF92" s="380"/>
      <c r="CG92" s="380"/>
    </row>
    <row r="93" spans="1:85" s="379" customFormat="1" ht="12" x14ac:dyDescent="0.25">
      <c r="A93" s="474">
        <v>38749</v>
      </c>
      <c r="B93" s="475">
        <v>3.6985000000000001</v>
      </c>
      <c r="C93" s="497">
        <v>-0.38500000000000001</v>
      </c>
      <c r="D93" s="462">
        <v>-0.27676991151845165</v>
      </c>
      <c r="E93" s="462">
        <v>-0.125</v>
      </c>
      <c r="F93" s="463">
        <v>0.23</v>
      </c>
      <c r="G93" s="464">
        <v>0.38</v>
      </c>
      <c r="H93" s="464">
        <v>0.38</v>
      </c>
      <c r="I93" s="465">
        <v>0.55000000000000004</v>
      </c>
      <c r="J93" s="464">
        <v>0.125</v>
      </c>
      <c r="K93" s="464">
        <v>0.14499999999999999</v>
      </c>
      <c r="L93" s="464">
        <v>1.6</v>
      </c>
      <c r="M93" s="463">
        <v>-0.26</v>
      </c>
      <c r="N93" s="464">
        <v>0.25</v>
      </c>
      <c r="O93" s="467">
        <v>0.19</v>
      </c>
      <c r="P93" s="499">
        <v>0.248</v>
      </c>
      <c r="Q93" s="478">
        <v>0.3175</v>
      </c>
      <c r="R93" s="435">
        <v>0.27750000000000002</v>
      </c>
      <c r="S93" s="436">
        <v>0.27750000000000002</v>
      </c>
      <c r="T93" s="425">
        <v>1</v>
      </c>
      <c r="U93" s="426">
        <v>0.27750000000000002</v>
      </c>
      <c r="V93" s="437">
        <v>3.3135000000000003</v>
      </c>
      <c r="W93" s="437">
        <v>3.4217300884815485</v>
      </c>
      <c r="X93" s="438">
        <v>3.5735000000000001</v>
      </c>
      <c r="Y93" s="399"/>
      <c r="Z93" s="439">
        <v>0.16</v>
      </c>
      <c r="AA93" s="440">
        <v>0.38436631239650421</v>
      </c>
      <c r="AB93" s="480">
        <v>4.8984529850993086</v>
      </c>
      <c r="AC93" s="442">
        <v>5.0584529850993087</v>
      </c>
      <c r="AD93" s="493">
        <v>5.2828192974958128</v>
      </c>
      <c r="AE93" s="444">
        <v>3.9465000000000003</v>
      </c>
      <c r="AF93" s="445">
        <v>3.4385000000000003</v>
      </c>
      <c r="AG93" s="446">
        <v>3.8885000000000001</v>
      </c>
      <c r="AH93" s="447">
        <v>-0.13</v>
      </c>
      <c r="AI93" s="448">
        <v>1.55972301573772</v>
      </c>
      <c r="AJ93" s="449">
        <v>4.3827446487068503E-2</v>
      </c>
      <c r="AK93" s="449">
        <v>4.5904511607180801E-2</v>
      </c>
      <c r="AL93" s="404">
        <v>0.83452342084191711</v>
      </c>
      <c r="AM93" s="450">
        <v>0.82747958465309168</v>
      </c>
      <c r="AN93" s="451">
        <v>0.38</v>
      </c>
      <c r="AO93" s="452">
        <v>0.13300000000000001</v>
      </c>
      <c r="AP93" s="380"/>
      <c r="AQ93" s="451">
        <v>-3.407769826775068</v>
      </c>
      <c r="AR93" s="453">
        <v>-3.0227698267750682</v>
      </c>
      <c r="AS93" s="380"/>
      <c r="AT93" s="454">
        <v>7.4999999999999997E-3</v>
      </c>
      <c r="AU93" s="380"/>
      <c r="AV93" s="451">
        <v>8.0000000000000002E-3</v>
      </c>
      <c r="AW93" s="455">
        <v>0.02</v>
      </c>
      <c r="AX93" s="456">
        <v>0.02</v>
      </c>
      <c r="AY93" s="404"/>
      <c r="AZ93" s="432">
        <v>1.2</v>
      </c>
      <c r="BA93" s="432">
        <v>1</v>
      </c>
      <c r="BB93" s="457">
        <v>-0.38500000000000001</v>
      </c>
      <c r="BC93" s="389"/>
      <c r="BD93" s="390">
        <v>3.8435000000000001</v>
      </c>
      <c r="BE93" s="380">
        <v>3.3189115044240776</v>
      </c>
      <c r="BF93" s="381"/>
      <c r="BG93" s="425">
        <v>1.1000000000000001</v>
      </c>
      <c r="BH93" s="382"/>
      <c r="BI93" s="458">
        <v>0</v>
      </c>
      <c r="BJ93" s="380"/>
      <c r="BK93" s="381"/>
      <c r="BL93" s="380"/>
      <c r="BM93" s="380"/>
      <c r="BN93" s="383"/>
      <c r="BO93" s="383"/>
      <c r="BP93" s="382"/>
      <c r="BQ93" s="380"/>
      <c r="BR93" s="382"/>
      <c r="BS93" s="380"/>
      <c r="BT93" s="380"/>
      <c r="BU93" s="380"/>
      <c r="BV93" s="380"/>
      <c r="BW93" s="380"/>
      <c r="BX93" s="380"/>
      <c r="BY93" s="380"/>
      <c r="BZ93" s="380"/>
      <c r="CA93" s="380"/>
      <c r="CB93" s="380"/>
      <c r="CC93" s="380"/>
      <c r="CD93" s="380"/>
      <c r="CE93" s="380"/>
      <c r="CF93" s="380"/>
      <c r="CG93" s="380"/>
    </row>
    <row r="94" spans="1:85" s="379" customFormat="1" ht="12" x14ac:dyDescent="0.25">
      <c r="A94" s="474">
        <v>38777</v>
      </c>
      <c r="B94" s="475">
        <v>3.5685000000000002</v>
      </c>
      <c r="C94" s="497">
        <v>-0.38500000000000001</v>
      </c>
      <c r="D94" s="462">
        <v>-0.27679932504904903</v>
      </c>
      <c r="E94" s="462">
        <v>-0.125</v>
      </c>
      <c r="F94" s="463">
        <v>0.23</v>
      </c>
      <c r="G94" s="464">
        <v>0.38</v>
      </c>
      <c r="H94" s="464">
        <v>0.38</v>
      </c>
      <c r="I94" s="465">
        <v>0.55000000000000004</v>
      </c>
      <c r="J94" s="464">
        <v>0.125</v>
      </c>
      <c r="K94" s="464">
        <v>0.14499999999999999</v>
      </c>
      <c r="L94" s="464">
        <v>0.69</v>
      </c>
      <c r="M94" s="463">
        <v>-0.26</v>
      </c>
      <c r="N94" s="464">
        <v>0.25</v>
      </c>
      <c r="O94" s="467">
        <v>0.19</v>
      </c>
      <c r="P94" s="499">
        <v>6.8000000000000005E-2</v>
      </c>
      <c r="Q94" s="478">
        <v>0.3075</v>
      </c>
      <c r="R94" s="435">
        <v>0.26750000000000002</v>
      </c>
      <c r="S94" s="436">
        <v>0.26750000000000002</v>
      </c>
      <c r="T94" s="425">
        <v>0.75</v>
      </c>
      <c r="U94" s="426">
        <v>0.26750000000000002</v>
      </c>
      <c r="V94" s="437">
        <v>3.1835000000000004</v>
      </c>
      <c r="W94" s="437">
        <v>3.2917006749509512</v>
      </c>
      <c r="X94" s="438">
        <v>3.4435000000000002</v>
      </c>
      <c r="Y94" s="399"/>
      <c r="Z94" s="439">
        <v>0.16</v>
      </c>
      <c r="AA94" s="440">
        <v>0.38447079945534668</v>
      </c>
      <c r="AB94" s="480">
        <v>4.7075491925619106</v>
      </c>
      <c r="AC94" s="442">
        <v>4.8675491925619108</v>
      </c>
      <c r="AD94" s="493">
        <v>5.0920199920172573</v>
      </c>
      <c r="AE94" s="444">
        <v>3.6365000000000003</v>
      </c>
      <c r="AF94" s="445">
        <v>3.3085000000000004</v>
      </c>
      <c r="AG94" s="446">
        <v>3.7585000000000002</v>
      </c>
      <c r="AH94" s="447">
        <v>-0.13</v>
      </c>
      <c r="AI94" s="448">
        <v>1.56014701457754</v>
      </c>
      <c r="AJ94" s="449">
        <v>4.4152492369240903E-2</v>
      </c>
      <c r="AK94" s="449">
        <v>4.6126946891678997E-2</v>
      </c>
      <c r="AL94" s="404">
        <v>0.8306311603927401</v>
      </c>
      <c r="AM94" s="450">
        <v>0.82384407190197773</v>
      </c>
      <c r="AN94" s="451">
        <v>0.38</v>
      </c>
      <c r="AO94" s="452">
        <v>0.12</v>
      </c>
      <c r="AP94" s="380"/>
      <c r="AQ94" s="451">
        <v>-3.2777878517349262</v>
      </c>
      <c r="AR94" s="453">
        <v>-2.8927878517349264</v>
      </c>
      <c r="AS94" s="380"/>
      <c r="AT94" s="454">
        <v>7.4999999999999997E-3</v>
      </c>
      <c r="AU94" s="380"/>
      <c r="AV94" s="451">
        <v>8.0000000000000002E-3</v>
      </c>
      <c r="AW94" s="455">
        <v>0.02</v>
      </c>
      <c r="AX94" s="456">
        <v>0</v>
      </c>
      <c r="AY94" s="404"/>
      <c r="AZ94" s="432">
        <v>0.95</v>
      </c>
      <c r="BA94" s="432">
        <v>0.75</v>
      </c>
      <c r="BB94" s="457">
        <v>-0.38500000000000001</v>
      </c>
      <c r="BC94" s="389"/>
      <c r="BD94" s="390">
        <v>3.7135000000000002</v>
      </c>
      <c r="BE94" s="380">
        <v>3.1889100337475478</v>
      </c>
      <c r="BF94" s="381"/>
      <c r="BG94" s="425">
        <v>0.75</v>
      </c>
      <c r="BH94" s="382"/>
      <c r="BI94" s="458">
        <v>0</v>
      </c>
      <c r="BJ94" s="380"/>
      <c r="BK94" s="381"/>
      <c r="BL94" s="380"/>
      <c r="BM94" s="380"/>
      <c r="BN94" s="383"/>
      <c r="BO94" s="383"/>
      <c r="BP94" s="382"/>
      <c r="BQ94" s="380"/>
      <c r="BR94" s="382"/>
      <c r="BS94" s="380"/>
      <c r="BT94" s="380"/>
      <c r="BU94" s="380"/>
      <c r="BV94" s="380"/>
      <c r="BW94" s="380"/>
      <c r="BX94" s="380"/>
      <c r="BY94" s="380"/>
      <c r="BZ94" s="380"/>
      <c r="CA94" s="380"/>
      <c r="CB94" s="380"/>
      <c r="CC94" s="380"/>
      <c r="CD94" s="380"/>
      <c r="CE94" s="380"/>
      <c r="CF94" s="380"/>
      <c r="CG94" s="380"/>
    </row>
    <row r="95" spans="1:85" s="379" customFormat="1" ht="12" x14ac:dyDescent="0.25">
      <c r="A95" s="474">
        <v>38808</v>
      </c>
      <c r="B95" s="475">
        <v>3.3835000000000002</v>
      </c>
      <c r="C95" s="481">
        <v>-0.42</v>
      </c>
      <c r="D95" s="462">
        <v>-0.3118338124020319</v>
      </c>
      <c r="E95" s="462">
        <v>-0.35239613275127013</v>
      </c>
      <c r="F95" s="463">
        <v>0.13500000000000001</v>
      </c>
      <c r="G95" s="464">
        <v>0.13500000000000001</v>
      </c>
      <c r="H95" s="464">
        <v>0.17</v>
      </c>
      <c r="I95" s="465">
        <v>0.17</v>
      </c>
      <c r="J95" s="464">
        <v>0.04</v>
      </c>
      <c r="K95" s="464">
        <v>0.115</v>
      </c>
      <c r="L95" s="464">
        <v>0.38</v>
      </c>
      <c r="M95" s="463">
        <v>-0.39</v>
      </c>
      <c r="N95" s="464">
        <v>0.26</v>
      </c>
      <c r="O95" s="467">
        <v>0.13500000000000001</v>
      </c>
      <c r="P95" s="500">
        <v>-0.25</v>
      </c>
      <c r="Q95" s="478">
        <v>0.28999999999999998</v>
      </c>
      <c r="R95" s="435">
        <v>0.25</v>
      </c>
      <c r="S95" s="436">
        <v>0.25</v>
      </c>
      <c r="T95" s="425">
        <v>0.4</v>
      </c>
      <c r="U95" s="426">
        <v>0.25</v>
      </c>
      <c r="V95" s="437">
        <v>2.9635000000000002</v>
      </c>
      <c r="W95" s="437">
        <v>3.0716661875979683</v>
      </c>
      <c r="X95" s="438">
        <v>3.03110386724873</v>
      </c>
      <c r="Y95" s="399"/>
      <c r="Z95" s="439">
        <v>0.16</v>
      </c>
      <c r="AA95" s="440">
        <v>0.1</v>
      </c>
      <c r="AB95" s="480">
        <v>4.3836249620108552</v>
      </c>
      <c r="AC95" s="442">
        <v>4.5436249620108553</v>
      </c>
      <c r="AD95" s="485">
        <v>4.4836249620108548</v>
      </c>
      <c r="AE95" s="444">
        <v>3.1335000000000002</v>
      </c>
      <c r="AF95" s="445">
        <v>2.9935</v>
      </c>
      <c r="AG95" s="446">
        <v>3.5185000000000004</v>
      </c>
      <c r="AH95" s="447">
        <v>-0.19500000000000001</v>
      </c>
      <c r="AI95" s="448">
        <v>1.5606444467417999</v>
      </c>
      <c r="AJ95" s="449">
        <v>4.4512364637197398E-2</v>
      </c>
      <c r="AK95" s="449">
        <v>4.6373214547393196E-2</v>
      </c>
      <c r="AL95" s="404">
        <v>0.82629625382122429</v>
      </c>
      <c r="AM95" s="450">
        <v>0.81980588677027788</v>
      </c>
      <c r="AN95" s="451">
        <v>0.13500000000000001</v>
      </c>
      <c r="AO95" s="452">
        <v>0.124</v>
      </c>
      <c r="AP95" s="380"/>
      <c r="AQ95" s="451">
        <v>-3.2864243903086479</v>
      </c>
      <c r="AR95" s="453">
        <v>-2.8664243903086479</v>
      </c>
      <c r="AS95" s="380"/>
      <c r="AT95" s="454">
        <v>7.4999999999999997E-3</v>
      </c>
      <c r="AU95" s="380"/>
      <c r="AV95" s="451">
        <v>2.5000000000000001E-3</v>
      </c>
      <c r="AW95" s="455">
        <v>5.0000000000000001E-3</v>
      </c>
      <c r="AX95" s="456">
        <v>-0.09</v>
      </c>
      <c r="AY95" s="404"/>
      <c r="AZ95" s="432">
        <v>0.6</v>
      </c>
      <c r="BA95" s="432">
        <v>0.4</v>
      </c>
      <c r="BB95" s="457">
        <v>-0.42</v>
      </c>
      <c r="BC95" s="389"/>
      <c r="BD95" s="390">
        <v>3.4285000000000001</v>
      </c>
      <c r="BE95" s="380">
        <v>2.9651900966812184</v>
      </c>
      <c r="BF95" s="381"/>
      <c r="BG95" s="425">
        <v>0.45</v>
      </c>
      <c r="BH95" s="382"/>
      <c r="BI95" s="458">
        <v>0</v>
      </c>
      <c r="BJ95" s="380"/>
      <c r="BK95" s="381"/>
      <c r="BL95" s="380"/>
      <c r="BM95" s="380"/>
      <c r="BN95" s="383"/>
      <c r="BO95" s="383"/>
      <c r="BP95" s="382"/>
      <c r="BQ95" s="380"/>
      <c r="BR95" s="382"/>
      <c r="BS95" s="380"/>
      <c r="BT95" s="380"/>
      <c r="BU95" s="380"/>
      <c r="BV95" s="380"/>
      <c r="BW95" s="380"/>
      <c r="BX95" s="380"/>
      <c r="BY95" s="380"/>
      <c r="BZ95" s="380"/>
      <c r="CA95" s="380"/>
      <c r="CB95" s="380"/>
      <c r="CC95" s="380"/>
      <c r="CD95" s="380"/>
      <c r="CE95" s="380"/>
      <c r="CF95" s="380"/>
      <c r="CG95" s="380"/>
    </row>
    <row r="96" spans="1:85" s="379" customFormat="1" ht="12" x14ac:dyDescent="0.25">
      <c r="A96" s="474">
        <v>38838</v>
      </c>
      <c r="B96" s="475">
        <v>3.3815</v>
      </c>
      <c r="C96" s="486">
        <v>-0.42</v>
      </c>
      <c r="D96" s="462">
        <v>-0.31186910809465473</v>
      </c>
      <c r="E96" s="462">
        <v>-0.3524181925591594</v>
      </c>
      <c r="F96" s="463">
        <v>0.13500000000000001</v>
      </c>
      <c r="G96" s="464">
        <v>0.13500000000000001</v>
      </c>
      <c r="H96" s="464">
        <v>0.17</v>
      </c>
      <c r="I96" s="465">
        <v>0.17</v>
      </c>
      <c r="J96" s="464">
        <v>0.04</v>
      </c>
      <c r="K96" s="464">
        <v>0.115</v>
      </c>
      <c r="L96" s="464">
        <v>0.33</v>
      </c>
      <c r="M96" s="463">
        <v>-0.39</v>
      </c>
      <c r="N96" s="464">
        <v>0.26</v>
      </c>
      <c r="O96" s="467">
        <v>0.13500000000000001</v>
      </c>
      <c r="P96" s="501">
        <v>-0.25</v>
      </c>
      <c r="Q96" s="478">
        <v>0.28499999999999998</v>
      </c>
      <c r="R96" s="435">
        <v>0.245</v>
      </c>
      <c r="S96" s="436">
        <v>0.245</v>
      </c>
      <c r="T96" s="425">
        <v>0.45</v>
      </c>
      <c r="U96" s="426">
        <v>0.245</v>
      </c>
      <c r="V96" s="437">
        <v>2.9615</v>
      </c>
      <c r="W96" s="437">
        <v>3.0696308919053452</v>
      </c>
      <c r="X96" s="438">
        <v>3.0290818074408405</v>
      </c>
      <c r="Y96" s="399"/>
      <c r="Z96" s="439">
        <v>0.16</v>
      </c>
      <c r="AA96" s="440">
        <v>0.1</v>
      </c>
      <c r="AB96" s="480">
        <v>4.3820964726230924</v>
      </c>
      <c r="AC96" s="442">
        <v>4.5420964726230926</v>
      </c>
      <c r="AD96" s="485">
        <v>4.4820964726230921</v>
      </c>
      <c r="AE96" s="444">
        <v>3.1315</v>
      </c>
      <c r="AF96" s="445">
        <v>2.9914999999999998</v>
      </c>
      <c r="AG96" s="446">
        <v>3.5164999999999997</v>
      </c>
      <c r="AH96" s="447">
        <v>-0.19500000000000001</v>
      </c>
      <c r="AI96" s="448">
        <v>1.56115386662834</v>
      </c>
      <c r="AJ96" s="449">
        <v>4.4860628163598801E-2</v>
      </c>
      <c r="AK96" s="449">
        <v>4.6611538104495601E-2</v>
      </c>
      <c r="AL96" s="404">
        <v>0.82207615942864087</v>
      </c>
      <c r="AM96" s="450">
        <v>0.81588517161792606</v>
      </c>
      <c r="AN96" s="451">
        <v>0.13500000000000001</v>
      </c>
      <c r="AO96" s="452">
        <v>0.12</v>
      </c>
      <c r="AP96" s="380"/>
      <c r="AQ96" s="451">
        <v>-3.2844464408958181</v>
      </c>
      <c r="AR96" s="453">
        <v>-2.8644464408958181</v>
      </c>
      <c r="AS96" s="380"/>
      <c r="AT96" s="454">
        <v>7.4999999999999997E-3</v>
      </c>
      <c r="AU96" s="380"/>
      <c r="AV96" s="451">
        <v>2.5000000000000001E-3</v>
      </c>
      <c r="AW96" s="455">
        <v>5.0000000000000001E-3</v>
      </c>
      <c r="AX96" s="456">
        <v>-0.09</v>
      </c>
      <c r="AY96" s="404"/>
      <c r="AZ96" s="432">
        <v>0.65</v>
      </c>
      <c r="BA96" s="432">
        <v>0.45</v>
      </c>
      <c r="BB96" s="457">
        <v>-0.42</v>
      </c>
      <c r="BC96" s="389"/>
      <c r="BD96" s="390">
        <v>3.4264999999999999</v>
      </c>
      <c r="BE96" s="380">
        <v>2.9631895451860211</v>
      </c>
      <c r="BF96" s="381"/>
      <c r="BG96" s="425">
        <v>0.5</v>
      </c>
      <c r="BH96" s="382"/>
      <c r="BI96" s="458">
        <v>0</v>
      </c>
      <c r="BJ96" s="380"/>
      <c r="BK96" s="381"/>
      <c r="BL96" s="380"/>
      <c r="BM96" s="380"/>
      <c r="BN96" s="383"/>
      <c r="BO96" s="383"/>
      <c r="BP96" s="382"/>
      <c r="BQ96" s="380"/>
      <c r="BR96" s="382"/>
      <c r="BS96" s="380"/>
      <c r="BT96" s="380"/>
      <c r="BU96" s="380"/>
      <c r="BV96" s="380"/>
      <c r="BW96" s="380"/>
      <c r="BX96" s="380"/>
      <c r="BY96" s="380"/>
      <c r="BZ96" s="380"/>
      <c r="CA96" s="380"/>
      <c r="CB96" s="380"/>
      <c r="CC96" s="380"/>
      <c r="CD96" s="380"/>
      <c r="CE96" s="380"/>
      <c r="CF96" s="380"/>
      <c r="CG96" s="380"/>
    </row>
    <row r="97" spans="1:85" s="379" customFormat="1" ht="12" x14ac:dyDescent="0.25">
      <c r="A97" s="474">
        <v>38869</v>
      </c>
      <c r="B97" s="475">
        <v>3.4315000000000002</v>
      </c>
      <c r="C97" s="486">
        <v>-0.42</v>
      </c>
      <c r="D97" s="462">
        <v>-0.31190756230310468</v>
      </c>
      <c r="E97" s="462">
        <v>-0.35244222643944045</v>
      </c>
      <c r="F97" s="463">
        <v>0.13500000000000001</v>
      </c>
      <c r="G97" s="464">
        <v>0.13500000000000001</v>
      </c>
      <c r="H97" s="464">
        <v>0.17</v>
      </c>
      <c r="I97" s="465">
        <v>0.17</v>
      </c>
      <c r="J97" s="464">
        <v>0.04</v>
      </c>
      <c r="K97" s="464">
        <v>0.115</v>
      </c>
      <c r="L97" s="464">
        <v>0.37</v>
      </c>
      <c r="M97" s="463">
        <v>-0.39</v>
      </c>
      <c r="N97" s="464">
        <v>0.26</v>
      </c>
      <c r="O97" s="467">
        <v>0.13500000000000001</v>
      </c>
      <c r="P97" s="501">
        <v>-0.25</v>
      </c>
      <c r="Q97" s="478">
        <v>0.28749999999999998</v>
      </c>
      <c r="R97" s="435">
        <v>0.2475</v>
      </c>
      <c r="S97" s="436">
        <v>0.2475</v>
      </c>
      <c r="T97" s="425">
        <v>0.45</v>
      </c>
      <c r="U97" s="426">
        <v>0.2475</v>
      </c>
      <c r="V97" s="437">
        <v>3.0115000000000003</v>
      </c>
      <c r="W97" s="437">
        <v>3.1195924376968955</v>
      </c>
      <c r="X97" s="438">
        <v>3.0790577735605598</v>
      </c>
      <c r="Y97" s="411" t="s">
        <v>192</v>
      </c>
      <c r="Z97" s="439">
        <v>0.16</v>
      </c>
      <c r="AA97" s="440">
        <v>0.1</v>
      </c>
      <c r="AB97" s="480">
        <v>4.4576661445191714</v>
      </c>
      <c r="AC97" s="442">
        <v>4.6176661445191716</v>
      </c>
      <c r="AD97" s="485">
        <v>4.5576661445191711</v>
      </c>
      <c r="AE97" s="444">
        <v>3.1815000000000002</v>
      </c>
      <c r="AF97" s="445">
        <v>3.0415000000000001</v>
      </c>
      <c r="AG97" s="446">
        <v>3.5665000000000004</v>
      </c>
      <c r="AH97" s="447">
        <v>-0.19500000000000001</v>
      </c>
      <c r="AI97" s="448">
        <v>1.5617092517920701</v>
      </c>
      <c r="AJ97" s="449">
        <v>4.5220500516863604E-2</v>
      </c>
      <c r="AK97" s="449">
        <v>4.6857805800123699E-2</v>
      </c>
      <c r="AL97" s="404">
        <v>0.81769018869186605</v>
      </c>
      <c r="AM97" s="450">
        <v>0.81182093628715168</v>
      </c>
      <c r="AN97" s="451">
        <v>0.13500000000000001</v>
      </c>
      <c r="AO97" s="452">
        <v>0.124</v>
      </c>
      <c r="AP97" s="380"/>
      <c r="AQ97" s="451">
        <v>-3.3294704647302424</v>
      </c>
      <c r="AR97" s="453">
        <v>-2.9094704647302425</v>
      </c>
      <c r="AS97" s="380"/>
      <c r="AT97" s="454">
        <v>7.4999999999999997E-3</v>
      </c>
      <c r="AU97" s="380"/>
      <c r="AV97" s="451">
        <v>2.5000000000000001E-3</v>
      </c>
      <c r="AW97" s="455">
        <v>5.0000000000000001E-3</v>
      </c>
      <c r="AX97" s="456">
        <v>-0.09</v>
      </c>
      <c r="AY97" s="404"/>
      <c r="AZ97" s="432">
        <v>0.65</v>
      </c>
      <c r="BA97" s="432">
        <v>0.45</v>
      </c>
      <c r="BB97" s="457">
        <v>-0.42</v>
      </c>
      <c r="BC97" s="389"/>
      <c r="BD97" s="390">
        <v>3.4765000000000001</v>
      </c>
      <c r="BE97" s="380">
        <v>3.0131889443390141</v>
      </c>
      <c r="BF97" s="381"/>
      <c r="BG97" s="425">
        <v>0.5</v>
      </c>
      <c r="BH97" s="382"/>
      <c r="BI97" s="458">
        <v>0</v>
      </c>
      <c r="BJ97" s="380"/>
      <c r="BK97" s="381"/>
      <c r="BL97" s="380"/>
      <c r="BM97" s="380"/>
      <c r="BN97" s="383"/>
      <c r="BO97" s="383"/>
      <c r="BP97" s="382"/>
      <c r="BQ97" s="380"/>
      <c r="BR97" s="382"/>
      <c r="BS97" s="380"/>
      <c r="BT97" s="380"/>
      <c r="BU97" s="380"/>
      <c r="BV97" s="380"/>
      <c r="BW97" s="380"/>
      <c r="BX97" s="380"/>
      <c r="BY97" s="380"/>
      <c r="BZ97" s="380"/>
      <c r="CA97" s="380"/>
      <c r="CB97" s="380"/>
      <c r="CC97" s="380"/>
      <c r="CD97" s="380"/>
      <c r="CE97" s="380"/>
      <c r="CF97" s="380"/>
      <c r="CG97" s="380"/>
    </row>
    <row r="98" spans="1:85" s="379" customFormat="1" ht="12" x14ac:dyDescent="0.25">
      <c r="A98" s="474">
        <v>38899</v>
      </c>
      <c r="B98" s="475">
        <v>3.4765000000000001</v>
      </c>
      <c r="C98" s="486">
        <v>-0.42</v>
      </c>
      <c r="D98" s="462">
        <v>-0.31194669126192265</v>
      </c>
      <c r="E98" s="462">
        <v>-0.35246668203870168</v>
      </c>
      <c r="F98" s="463">
        <v>0.13500000000000001</v>
      </c>
      <c r="G98" s="464">
        <v>0.13500000000000001</v>
      </c>
      <c r="H98" s="464">
        <v>0.17</v>
      </c>
      <c r="I98" s="465">
        <v>0.17</v>
      </c>
      <c r="J98" s="464">
        <v>0.04</v>
      </c>
      <c r="K98" s="464">
        <v>0.115</v>
      </c>
      <c r="L98" s="464">
        <v>0.41</v>
      </c>
      <c r="M98" s="463">
        <v>-0.39</v>
      </c>
      <c r="N98" s="464">
        <v>0.26</v>
      </c>
      <c r="O98" s="467">
        <v>0.13500000000000001</v>
      </c>
      <c r="P98" s="501">
        <v>-0.25</v>
      </c>
      <c r="Q98" s="478">
        <v>0.28749999999999998</v>
      </c>
      <c r="R98" s="435">
        <v>0.2475</v>
      </c>
      <c r="S98" s="436">
        <v>0.2475</v>
      </c>
      <c r="T98" s="425">
        <v>0.5</v>
      </c>
      <c r="U98" s="426">
        <v>0.2475</v>
      </c>
      <c r="V98" s="437">
        <v>3.0565000000000002</v>
      </c>
      <c r="W98" s="437">
        <v>3.1645533087380775</v>
      </c>
      <c r="X98" s="438">
        <v>3.1240333179612985</v>
      </c>
      <c r="Y98" s="387">
        <v>4.7814729700224339</v>
      </c>
      <c r="Z98" s="439">
        <v>0.16</v>
      </c>
      <c r="AA98" s="440">
        <v>0.1</v>
      </c>
      <c r="AB98" s="480">
        <v>4.5259141595139853</v>
      </c>
      <c r="AC98" s="442">
        <v>4.6859141595139855</v>
      </c>
      <c r="AD98" s="485">
        <v>4.625914159513985</v>
      </c>
      <c r="AE98" s="444">
        <v>3.2265000000000001</v>
      </c>
      <c r="AF98" s="445">
        <v>3.0865</v>
      </c>
      <c r="AG98" s="446">
        <v>3.6115000000000004</v>
      </c>
      <c r="AH98" s="447">
        <v>-0.19500000000000001</v>
      </c>
      <c r="AI98" s="448">
        <v>1.5622747879863199</v>
      </c>
      <c r="AJ98" s="449">
        <v>4.5568764125806002E-2</v>
      </c>
      <c r="AK98" s="449">
        <v>4.7096129395848098E-2</v>
      </c>
      <c r="AL98" s="404">
        <v>0.81342193144793884</v>
      </c>
      <c r="AM98" s="450">
        <v>0.80787576318896959</v>
      </c>
      <c r="AN98" s="451">
        <v>0.13500000000000001</v>
      </c>
      <c r="AO98" s="452">
        <v>0.12</v>
      </c>
      <c r="AP98" s="380"/>
      <c r="AQ98" s="451">
        <v>-3.3744949101073738</v>
      </c>
      <c r="AR98" s="453">
        <v>-2.9544949101073739</v>
      </c>
      <c r="AS98" s="380"/>
      <c r="AT98" s="454">
        <v>7.4999999999999997E-3</v>
      </c>
      <c r="AU98" s="380"/>
      <c r="AV98" s="451">
        <v>2.5000000000000001E-3</v>
      </c>
      <c r="AW98" s="455">
        <v>5.0000000000000001E-3</v>
      </c>
      <c r="AX98" s="456">
        <v>-0.09</v>
      </c>
      <c r="AY98" s="404"/>
      <c r="AZ98" s="432">
        <v>0.7</v>
      </c>
      <c r="BA98" s="432">
        <v>0.5</v>
      </c>
      <c r="BB98" s="457">
        <v>-0.42</v>
      </c>
      <c r="BC98" s="389"/>
      <c r="BD98" s="390">
        <v>3.5215000000000001</v>
      </c>
      <c r="BE98" s="380">
        <v>3.0581883329490327</v>
      </c>
      <c r="BF98" s="381"/>
      <c r="BG98" s="425">
        <v>0.55000000000000004</v>
      </c>
      <c r="BH98" s="382"/>
      <c r="BI98" s="458">
        <v>0</v>
      </c>
      <c r="BJ98" s="380"/>
      <c r="BK98" s="381"/>
      <c r="BL98" s="380"/>
      <c r="BM98" s="380"/>
      <c r="BN98" s="383"/>
      <c r="BO98" s="383"/>
      <c r="BP98" s="382"/>
      <c r="BQ98" s="380"/>
      <c r="BR98" s="382"/>
      <c r="BS98" s="380"/>
      <c r="BT98" s="380"/>
      <c r="BU98" s="380"/>
      <c r="BV98" s="380"/>
      <c r="BW98" s="380"/>
      <c r="BX98" s="380"/>
      <c r="BY98" s="380"/>
      <c r="BZ98" s="380"/>
      <c r="CA98" s="380"/>
      <c r="CB98" s="380"/>
      <c r="CC98" s="380"/>
      <c r="CD98" s="380"/>
      <c r="CE98" s="380"/>
      <c r="CF98" s="380"/>
      <c r="CG98" s="380"/>
    </row>
    <row r="99" spans="1:85" s="379" customFormat="1" ht="12" x14ac:dyDescent="0.25">
      <c r="A99" s="474">
        <v>38930</v>
      </c>
      <c r="B99" s="475">
        <v>3.5215000000000001</v>
      </c>
      <c r="C99" s="486">
        <v>-0.42</v>
      </c>
      <c r="D99" s="462">
        <v>-0.31198910048652095</v>
      </c>
      <c r="E99" s="462">
        <v>-0.35249318780407535</v>
      </c>
      <c r="F99" s="463">
        <v>0.13500000000000001</v>
      </c>
      <c r="G99" s="464">
        <v>0.13500000000000001</v>
      </c>
      <c r="H99" s="464">
        <v>0.17</v>
      </c>
      <c r="I99" s="465">
        <v>0.17</v>
      </c>
      <c r="J99" s="464">
        <v>0.04</v>
      </c>
      <c r="K99" s="464">
        <v>0.115</v>
      </c>
      <c r="L99" s="464">
        <v>0.41</v>
      </c>
      <c r="M99" s="463">
        <v>-0.39</v>
      </c>
      <c r="N99" s="464">
        <v>0.26</v>
      </c>
      <c r="O99" s="467">
        <v>0.13500000000000001</v>
      </c>
      <c r="P99" s="501">
        <v>-0.25</v>
      </c>
      <c r="Q99" s="478">
        <v>0.28749999999999998</v>
      </c>
      <c r="R99" s="435">
        <v>0.2475</v>
      </c>
      <c r="S99" s="436">
        <v>0.2475</v>
      </c>
      <c r="T99" s="425">
        <v>0.55000000000000004</v>
      </c>
      <c r="U99" s="426">
        <v>0.2475</v>
      </c>
      <c r="V99" s="437">
        <v>3.1015000000000001</v>
      </c>
      <c r="W99" s="437">
        <v>3.2095108995134791</v>
      </c>
      <c r="X99" s="438">
        <v>3.1690068121959247</v>
      </c>
      <c r="Y99" s="387">
        <v>5.0008387144149538</v>
      </c>
      <c r="Z99" s="439">
        <v>0.16</v>
      </c>
      <c r="AA99" s="440">
        <v>0.1</v>
      </c>
      <c r="AB99" s="480">
        <v>4.5943511463680871</v>
      </c>
      <c r="AC99" s="442">
        <v>4.7543511463680872</v>
      </c>
      <c r="AD99" s="485">
        <v>4.6943511463680867</v>
      </c>
      <c r="AE99" s="444">
        <v>3.2715000000000001</v>
      </c>
      <c r="AF99" s="445">
        <v>3.1315</v>
      </c>
      <c r="AG99" s="446">
        <v>3.6565000000000003</v>
      </c>
      <c r="AH99" s="447">
        <v>-0.19500000000000001</v>
      </c>
      <c r="AI99" s="448">
        <v>1.5628881970280599</v>
      </c>
      <c r="AJ99" s="449">
        <v>4.5928636564348799E-2</v>
      </c>
      <c r="AK99" s="449">
        <v>4.7342397131380699E-2</v>
      </c>
      <c r="AL99" s="404">
        <v>0.80898748969057699</v>
      </c>
      <c r="AM99" s="450">
        <v>0.80378703062985524</v>
      </c>
      <c r="AN99" s="451">
        <v>0.13500000000000001</v>
      </c>
      <c r="AO99" s="452">
        <v>0.12</v>
      </c>
      <c r="AP99" s="380"/>
      <c r="AQ99" s="451">
        <v>-3.4195214047936746</v>
      </c>
      <c r="AR99" s="453">
        <v>-2.9995214047936747</v>
      </c>
      <c r="AS99" s="380"/>
      <c r="AT99" s="454">
        <v>7.4999999999999997E-3</v>
      </c>
      <c r="AU99" s="380"/>
      <c r="AV99" s="451">
        <v>2.5000000000000001E-3</v>
      </c>
      <c r="AW99" s="455">
        <v>5.0000000000000001E-3</v>
      </c>
      <c r="AX99" s="456">
        <v>-0.09</v>
      </c>
      <c r="AY99" s="404"/>
      <c r="AZ99" s="432">
        <v>0.75</v>
      </c>
      <c r="BA99" s="432">
        <v>0.55000000000000004</v>
      </c>
      <c r="BB99" s="457">
        <v>-0.42</v>
      </c>
      <c r="BC99" s="389"/>
      <c r="BD99" s="390">
        <v>3.5665</v>
      </c>
      <c r="BE99" s="380">
        <v>3.1031876703048984</v>
      </c>
      <c r="BF99" s="381"/>
      <c r="BG99" s="425">
        <v>0.6</v>
      </c>
      <c r="BH99" s="382"/>
      <c r="BI99" s="458">
        <v>0</v>
      </c>
      <c r="BJ99" s="380"/>
      <c r="BK99" s="381"/>
      <c r="BL99" s="380"/>
      <c r="BM99" s="380"/>
      <c r="BN99" s="383"/>
      <c r="BO99" s="383"/>
      <c r="BP99" s="382"/>
      <c r="BQ99" s="380"/>
      <c r="BR99" s="382"/>
      <c r="BS99" s="380"/>
      <c r="BT99" s="380"/>
      <c r="BU99" s="380"/>
      <c r="BV99" s="380"/>
      <c r="BW99" s="380"/>
      <c r="BX99" s="380"/>
      <c r="BY99" s="380"/>
      <c r="BZ99" s="380"/>
      <c r="CA99" s="380"/>
      <c r="CB99" s="380"/>
      <c r="CC99" s="380"/>
      <c r="CD99" s="380"/>
      <c r="CE99" s="380"/>
      <c r="CF99" s="380"/>
      <c r="CG99" s="380"/>
    </row>
    <row r="100" spans="1:85" s="379" customFormat="1" ht="12" x14ac:dyDescent="0.25">
      <c r="A100" s="474">
        <v>38961</v>
      </c>
      <c r="B100" s="475">
        <v>3.5045000000000002</v>
      </c>
      <c r="C100" s="486">
        <v>-0.42</v>
      </c>
      <c r="D100" s="462">
        <v>-0.31203351483080688</v>
      </c>
      <c r="E100" s="462">
        <v>-0.35252094676925472</v>
      </c>
      <c r="F100" s="463">
        <v>0.13500000000000001</v>
      </c>
      <c r="G100" s="464">
        <v>0.13500000000000001</v>
      </c>
      <c r="H100" s="464">
        <v>0.17</v>
      </c>
      <c r="I100" s="465">
        <v>0.17</v>
      </c>
      <c r="J100" s="464">
        <v>0.04</v>
      </c>
      <c r="K100" s="464">
        <v>0.115</v>
      </c>
      <c r="L100" s="464">
        <v>0.36</v>
      </c>
      <c r="M100" s="463">
        <v>-0.39</v>
      </c>
      <c r="N100" s="464">
        <v>0.26</v>
      </c>
      <c r="O100" s="467">
        <v>0.13500000000000001</v>
      </c>
      <c r="P100" s="501">
        <v>-0.25</v>
      </c>
      <c r="Q100" s="478">
        <v>0.28749999999999998</v>
      </c>
      <c r="R100" s="435">
        <v>0.2475</v>
      </c>
      <c r="S100" s="436">
        <v>0.2475</v>
      </c>
      <c r="T100" s="425">
        <v>0.55000000000000004</v>
      </c>
      <c r="U100" s="426">
        <v>0.2475</v>
      </c>
      <c r="V100" s="437">
        <v>3.0845000000000002</v>
      </c>
      <c r="W100" s="437">
        <v>3.1924664851691933</v>
      </c>
      <c r="X100" s="438">
        <v>3.1519790532307455</v>
      </c>
      <c r="Y100" s="387">
        <v>4.624783152599206</v>
      </c>
      <c r="Z100" s="439">
        <v>0.16</v>
      </c>
      <c r="AA100" s="440">
        <v>0.1</v>
      </c>
      <c r="AB100" s="480">
        <v>4.5710481287467415</v>
      </c>
      <c r="AC100" s="442">
        <v>4.7310481287467416</v>
      </c>
      <c r="AD100" s="485">
        <v>4.6710481287467411</v>
      </c>
      <c r="AE100" s="444">
        <v>3.2545000000000002</v>
      </c>
      <c r="AF100" s="445">
        <v>3.1145</v>
      </c>
      <c r="AG100" s="446">
        <v>3.6395</v>
      </c>
      <c r="AH100" s="447">
        <v>-0.19500000000000001</v>
      </c>
      <c r="AI100" s="448">
        <v>1.5635311248251</v>
      </c>
      <c r="AJ100" s="449">
        <v>4.6288509046218201E-2</v>
      </c>
      <c r="AK100" s="449">
        <v>4.7588664887188596E-2</v>
      </c>
      <c r="AL100" s="404">
        <v>0.80452941034322001</v>
      </c>
      <c r="AM100" s="450">
        <v>0.79968644240865017</v>
      </c>
      <c r="AN100" s="451">
        <v>0.13500000000000001</v>
      </c>
      <c r="AO100" s="452">
        <v>0.124</v>
      </c>
      <c r="AP100" s="380"/>
      <c r="AQ100" s="451">
        <v>-3.4025491521559594</v>
      </c>
      <c r="AR100" s="453">
        <v>-2.9825491521559595</v>
      </c>
      <c r="AS100" s="380"/>
      <c r="AT100" s="454">
        <v>7.4999999999999997E-3</v>
      </c>
      <c r="AU100" s="380"/>
      <c r="AV100" s="451">
        <v>2.5000000000000001E-3</v>
      </c>
      <c r="AW100" s="455">
        <v>5.0000000000000001E-3</v>
      </c>
      <c r="AX100" s="456">
        <v>-0.09</v>
      </c>
      <c r="AY100" s="404"/>
      <c r="AZ100" s="432">
        <v>0.75</v>
      </c>
      <c r="BA100" s="432">
        <v>0.55000000000000004</v>
      </c>
      <c r="BB100" s="457">
        <v>-0.42</v>
      </c>
      <c r="BC100" s="389"/>
      <c r="BD100" s="390">
        <v>3.5495000000000001</v>
      </c>
      <c r="BE100" s="380">
        <v>3.0861869763307688</v>
      </c>
      <c r="BF100" s="381"/>
      <c r="BG100" s="425">
        <v>0.6</v>
      </c>
      <c r="BH100" s="382"/>
      <c r="BI100" s="458">
        <v>0</v>
      </c>
      <c r="BJ100" s="380"/>
      <c r="BK100" s="381"/>
      <c r="BL100" s="380"/>
      <c r="BM100" s="380"/>
      <c r="BN100" s="383"/>
      <c r="BO100" s="383"/>
      <c r="BP100" s="382"/>
      <c r="BQ100" s="380"/>
      <c r="BR100" s="382"/>
      <c r="BS100" s="380"/>
      <c r="BT100" s="380"/>
      <c r="BU100" s="380"/>
      <c r="BV100" s="380"/>
      <c r="BW100" s="380"/>
      <c r="BX100" s="380"/>
      <c r="BY100" s="380"/>
      <c r="BZ100" s="380"/>
      <c r="CA100" s="380"/>
      <c r="CB100" s="380"/>
      <c r="CC100" s="380"/>
      <c r="CD100" s="380"/>
      <c r="CE100" s="380"/>
      <c r="CF100" s="380"/>
      <c r="CG100" s="380"/>
    </row>
    <row r="101" spans="1:85" s="379" customFormat="1" ht="12" x14ac:dyDescent="0.25">
      <c r="A101" s="474">
        <v>38991</v>
      </c>
      <c r="B101" s="475">
        <v>3.5295000000000001</v>
      </c>
      <c r="C101" s="486">
        <v>-0.42</v>
      </c>
      <c r="D101" s="462">
        <v>-0.31207840240841778</v>
      </c>
      <c r="E101" s="462">
        <v>-0.35254900150526103</v>
      </c>
      <c r="F101" s="463">
        <v>0.13500000000000001</v>
      </c>
      <c r="G101" s="464">
        <v>0.13500000000000001</v>
      </c>
      <c r="H101" s="464">
        <v>0.17</v>
      </c>
      <c r="I101" s="465">
        <v>0.17</v>
      </c>
      <c r="J101" s="464">
        <v>0.04</v>
      </c>
      <c r="K101" s="464">
        <v>0.115</v>
      </c>
      <c r="L101" s="464">
        <v>0.4</v>
      </c>
      <c r="M101" s="463">
        <v>-0.39</v>
      </c>
      <c r="N101" s="464">
        <v>0.26</v>
      </c>
      <c r="O101" s="467">
        <v>0.13500000000000001</v>
      </c>
      <c r="P101" s="501">
        <v>-0.25</v>
      </c>
      <c r="Q101" s="478">
        <v>0.28749999999999998</v>
      </c>
      <c r="R101" s="435">
        <v>0.2475</v>
      </c>
      <c r="S101" s="436">
        <v>0.2475</v>
      </c>
      <c r="T101" s="425">
        <v>0.6</v>
      </c>
      <c r="U101" s="426">
        <v>0.2475</v>
      </c>
      <c r="V101" s="437">
        <v>3.1095000000000002</v>
      </c>
      <c r="W101" s="437">
        <v>3.2174215975915823</v>
      </c>
      <c r="X101" s="438">
        <v>3.1769509984947391</v>
      </c>
      <c r="Y101" s="391" t="s">
        <v>186</v>
      </c>
      <c r="Z101" s="439">
        <v>0.16</v>
      </c>
      <c r="AA101" s="440">
        <v>0.1</v>
      </c>
      <c r="AB101" s="480">
        <v>4.610013297642336</v>
      </c>
      <c r="AC101" s="442">
        <v>4.7700132976423362</v>
      </c>
      <c r="AD101" s="485">
        <v>4.7100132976423357</v>
      </c>
      <c r="AE101" s="444">
        <v>3.2795000000000001</v>
      </c>
      <c r="AF101" s="445">
        <v>3.1395</v>
      </c>
      <c r="AG101" s="446">
        <v>3.6645000000000003</v>
      </c>
      <c r="AH101" s="447">
        <v>-0.19500000000000001</v>
      </c>
      <c r="AI101" s="448">
        <v>1.5641814406680599</v>
      </c>
      <c r="AJ101" s="449">
        <v>4.6636772779595798E-2</v>
      </c>
      <c r="AK101" s="449">
        <v>4.7826988541144595E-2</v>
      </c>
      <c r="AL101" s="404">
        <v>0.80019326603271634</v>
      </c>
      <c r="AM101" s="450">
        <v>0.79570721912011255</v>
      </c>
      <c r="AN101" s="451">
        <v>0.13500000000000001</v>
      </c>
      <c r="AO101" s="452">
        <v>0.12</v>
      </c>
      <c r="AP101" s="380"/>
      <c r="AQ101" s="451">
        <v>-3.4275771951654423</v>
      </c>
      <c r="AR101" s="453">
        <v>-3.0075771951654424</v>
      </c>
      <c r="AS101" s="380"/>
      <c r="AT101" s="454">
        <v>7.4999999999999997E-3</v>
      </c>
      <c r="AU101" s="380"/>
      <c r="AV101" s="451">
        <v>2.5000000000000001E-3</v>
      </c>
      <c r="AW101" s="455">
        <v>5.0000000000000001E-3</v>
      </c>
      <c r="AX101" s="456">
        <v>-0.09</v>
      </c>
      <c r="AY101" s="404"/>
      <c r="AZ101" s="432">
        <v>0.8</v>
      </c>
      <c r="BA101" s="432">
        <v>0.6</v>
      </c>
      <c r="BB101" s="457">
        <v>-0.42</v>
      </c>
      <c r="BC101" s="389"/>
      <c r="BD101" s="390">
        <v>3.5745</v>
      </c>
      <c r="BE101" s="380">
        <v>3.1111862749623684</v>
      </c>
      <c r="BF101" s="381"/>
      <c r="BG101" s="425">
        <v>0.65</v>
      </c>
      <c r="BH101" s="382"/>
      <c r="BI101" s="458">
        <v>0</v>
      </c>
      <c r="BJ101" s="380"/>
      <c r="BK101" s="381"/>
      <c r="BL101" s="380"/>
      <c r="BM101" s="380"/>
      <c r="BN101" s="383"/>
      <c r="BO101" s="383"/>
      <c r="BP101" s="382"/>
      <c r="BQ101" s="380"/>
      <c r="BR101" s="382"/>
      <c r="BS101" s="380"/>
      <c r="BT101" s="380"/>
      <c r="BU101" s="380"/>
      <c r="BV101" s="380"/>
      <c r="BW101" s="380"/>
      <c r="BX101" s="380"/>
      <c r="BY101" s="380"/>
      <c r="BZ101" s="380"/>
      <c r="CA101" s="380"/>
      <c r="CB101" s="380"/>
      <c r="CC101" s="380"/>
      <c r="CD101" s="380"/>
      <c r="CE101" s="380"/>
      <c r="CF101" s="380"/>
      <c r="CG101" s="380"/>
    </row>
    <row r="102" spans="1:85" s="379" customFormat="1" ht="12" x14ac:dyDescent="0.25">
      <c r="A102" s="459">
        <v>39022</v>
      </c>
      <c r="B102" s="475">
        <v>3.6815000000000002</v>
      </c>
      <c r="C102" s="495">
        <v>-0.39</v>
      </c>
      <c r="D102" s="462">
        <v>-0.32257922020367413</v>
      </c>
      <c r="E102" s="462">
        <v>-0.125</v>
      </c>
      <c r="F102" s="463">
        <v>0.23</v>
      </c>
      <c r="G102" s="464">
        <v>0.38</v>
      </c>
      <c r="H102" s="464">
        <v>0.38</v>
      </c>
      <c r="I102" s="465">
        <v>0.53</v>
      </c>
      <c r="J102" s="464">
        <v>0.125</v>
      </c>
      <c r="K102" s="464">
        <v>0.14499999999999999</v>
      </c>
      <c r="L102" s="464">
        <v>0.7</v>
      </c>
      <c r="M102" s="463">
        <v>-0.26</v>
      </c>
      <c r="N102" s="464">
        <v>0.25</v>
      </c>
      <c r="O102" s="467">
        <v>0.19</v>
      </c>
      <c r="P102" s="499">
        <v>0.248</v>
      </c>
      <c r="Q102" s="478">
        <v>0.28749999999999998</v>
      </c>
      <c r="R102" s="435">
        <v>0.2475</v>
      </c>
      <c r="S102" s="436">
        <v>0.2475</v>
      </c>
      <c r="T102" s="425">
        <v>0.8</v>
      </c>
      <c r="U102" s="426">
        <v>0.2475</v>
      </c>
      <c r="V102" s="437">
        <v>3.2915000000000001</v>
      </c>
      <c r="W102" s="437">
        <v>3.3589207797963261</v>
      </c>
      <c r="X102" s="438">
        <v>3.5565000000000002</v>
      </c>
      <c r="Y102" s="387"/>
      <c r="Z102" s="439">
        <v>0.1</v>
      </c>
      <c r="AA102" s="440">
        <v>0.39305389347401043</v>
      </c>
      <c r="AB102" s="480">
        <v>4.8820260013951069</v>
      </c>
      <c r="AC102" s="442">
        <v>4.9820260013951065</v>
      </c>
      <c r="AD102" s="493">
        <v>5.2750798948691173</v>
      </c>
      <c r="AE102" s="444">
        <v>3.9295</v>
      </c>
      <c r="AF102" s="445">
        <v>3.4215</v>
      </c>
      <c r="AG102" s="446">
        <v>3.8715000000000002</v>
      </c>
      <c r="AH102" s="447">
        <v>-0.13</v>
      </c>
      <c r="AI102" s="448">
        <v>1.5648825231438299</v>
      </c>
      <c r="AJ102" s="449">
        <v>4.6996645346698798E-2</v>
      </c>
      <c r="AK102" s="449">
        <v>4.8073256336842896E-2</v>
      </c>
      <c r="AL102" s="404">
        <v>0.79569063384896521</v>
      </c>
      <c r="AM102" s="450">
        <v>0.79158446709439256</v>
      </c>
      <c r="AN102" s="451">
        <v>0.38</v>
      </c>
      <c r="AO102" s="452">
        <v>0.124</v>
      </c>
      <c r="AP102" s="380"/>
      <c r="AQ102" s="451">
        <v>-3.3709105258930983</v>
      </c>
      <c r="AR102" s="453">
        <v>-2.9809105258930981</v>
      </c>
      <c r="AS102" s="380"/>
      <c r="AT102" s="454">
        <v>7.4999999999999997E-3</v>
      </c>
      <c r="AU102" s="380"/>
      <c r="AV102" s="451">
        <v>8.0000000000000002E-3</v>
      </c>
      <c r="AW102" s="455">
        <v>0.02</v>
      </c>
      <c r="AX102" s="456">
        <v>0</v>
      </c>
      <c r="AY102" s="404"/>
      <c r="AZ102" s="432">
        <v>1</v>
      </c>
      <c r="BA102" s="432">
        <v>0.8</v>
      </c>
      <c r="BB102" s="457">
        <v>-0.39</v>
      </c>
      <c r="BC102" s="389"/>
      <c r="BD102" s="390">
        <v>3.8265000000000002</v>
      </c>
      <c r="BE102" s="380">
        <v>3.2968936623837064</v>
      </c>
      <c r="BF102" s="381"/>
      <c r="BG102" s="425">
        <v>0.8</v>
      </c>
      <c r="BH102" s="382"/>
      <c r="BI102" s="458">
        <v>0</v>
      </c>
      <c r="BJ102" s="380"/>
      <c r="BK102" s="381"/>
      <c r="BL102" s="380"/>
      <c r="BM102" s="380"/>
      <c r="BN102" s="383"/>
      <c r="BO102" s="383"/>
      <c r="BP102" s="382"/>
      <c r="BQ102" s="380"/>
      <c r="BR102" s="382"/>
      <c r="BS102" s="380"/>
      <c r="BT102" s="380"/>
      <c r="BU102" s="380"/>
      <c r="BV102" s="380"/>
      <c r="BW102" s="380"/>
      <c r="BX102" s="380"/>
      <c r="BY102" s="380"/>
      <c r="BZ102" s="380"/>
      <c r="CA102" s="380"/>
      <c r="CB102" s="380"/>
      <c r="CC102" s="380"/>
      <c r="CD102" s="380"/>
      <c r="CE102" s="380"/>
      <c r="CF102" s="380"/>
      <c r="CG102" s="380"/>
    </row>
    <row r="103" spans="1:85" s="379" customFormat="1" ht="12" x14ac:dyDescent="0.25">
      <c r="A103" s="474">
        <v>39052</v>
      </c>
      <c r="B103" s="475">
        <v>3.8245</v>
      </c>
      <c r="C103" s="497">
        <v>-0.39</v>
      </c>
      <c r="D103" s="462">
        <v>-0.32260743629095545</v>
      </c>
      <c r="E103" s="462">
        <v>-0.12499999999999911</v>
      </c>
      <c r="F103" s="463">
        <v>0.23</v>
      </c>
      <c r="G103" s="464">
        <v>0.38</v>
      </c>
      <c r="H103" s="464">
        <v>0.38</v>
      </c>
      <c r="I103" s="465">
        <v>0.53</v>
      </c>
      <c r="J103" s="464">
        <v>0.125</v>
      </c>
      <c r="K103" s="464">
        <v>0.14499999999999999</v>
      </c>
      <c r="L103" s="464">
        <v>0.98</v>
      </c>
      <c r="M103" s="463">
        <v>-0.26</v>
      </c>
      <c r="N103" s="464">
        <v>0.25</v>
      </c>
      <c r="O103" s="467">
        <v>0.19</v>
      </c>
      <c r="P103" s="499">
        <v>0.308</v>
      </c>
      <c r="Q103" s="478">
        <v>0.28749999999999998</v>
      </c>
      <c r="R103" s="435">
        <v>0.2475</v>
      </c>
      <c r="S103" s="436">
        <v>0.2475</v>
      </c>
      <c r="T103" s="425">
        <v>1</v>
      </c>
      <c r="U103" s="426">
        <v>0.2475</v>
      </c>
      <c r="V103" s="437">
        <v>3.4344999999999999</v>
      </c>
      <c r="W103" s="437">
        <v>3.5018925637090446</v>
      </c>
      <c r="X103" s="438">
        <v>3.6995000000000009</v>
      </c>
      <c r="Y103" s="391" t="s">
        <v>184</v>
      </c>
      <c r="Z103" s="439">
        <v>0.1</v>
      </c>
      <c r="AA103" s="440">
        <v>0.39321845826208524</v>
      </c>
      <c r="AB103" s="480">
        <v>5.0962596034004797</v>
      </c>
      <c r="AC103" s="442">
        <v>5.1962596034004793</v>
      </c>
      <c r="AD103" s="493">
        <v>5.4894780616625649</v>
      </c>
      <c r="AE103" s="444">
        <v>4.1325000000000003</v>
      </c>
      <c r="AF103" s="445">
        <v>3.5644999999999998</v>
      </c>
      <c r="AG103" s="446">
        <v>4.0145</v>
      </c>
      <c r="AH103" s="447">
        <v>-0.13</v>
      </c>
      <c r="AI103" s="448">
        <v>1.5655377120760801</v>
      </c>
      <c r="AJ103" s="449">
        <v>4.7338183141718601E-2</v>
      </c>
      <c r="AK103" s="449">
        <v>4.8311580029397796E-2</v>
      </c>
      <c r="AL103" s="404">
        <v>0.79133863928132164</v>
      </c>
      <c r="AM103" s="450">
        <v>0.78758454088866992</v>
      </c>
      <c r="AN103" s="451">
        <v>0.38</v>
      </c>
      <c r="AO103" s="452">
        <v>0.12</v>
      </c>
      <c r="AP103" s="380"/>
      <c r="AQ103" s="451">
        <v>-3.5139468408169892</v>
      </c>
      <c r="AR103" s="453">
        <v>-3.123946840816989</v>
      </c>
      <c r="AS103" s="380"/>
      <c r="AT103" s="454">
        <v>7.4999999999999997E-3</v>
      </c>
      <c r="AU103" s="380"/>
      <c r="AV103" s="451">
        <v>8.0000000000000002E-3</v>
      </c>
      <c r="AW103" s="455">
        <v>0.02</v>
      </c>
      <c r="AX103" s="456">
        <v>5.0000000000000001E-3</v>
      </c>
      <c r="AY103" s="404"/>
      <c r="AZ103" s="432">
        <v>1.2</v>
      </c>
      <c r="BA103" s="432">
        <v>1</v>
      </c>
      <c r="BB103" s="457">
        <v>-0.39</v>
      </c>
      <c r="BC103" s="389"/>
      <c r="BD103" s="390">
        <v>3.9695</v>
      </c>
      <c r="BE103" s="380">
        <v>3.4398914050967235</v>
      </c>
      <c r="BF103" s="381"/>
      <c r="BG103" s="425">
        <v>1.1000000000000001</v>
      </c>
      <c r="BH103" s="382"/>
      <c r="BI103" s="458">
        <v>0</v>
      </c>
      <c r="BJ103" s="380"/>
      <c r="BK103" s="381"/>
      <c r="BL103" s="380"/>
      <c r="BM103" s="380"/>
      <c r="BN103" s="383"/>
      <c r="BO103" s="383"/>
      <c r="BP103" s="382"/>
      <c r="BQ103" s="380"/>
      <c r="BR103" s="382"/>
      <c r="BS103" s="380"/>
      <c r="BT103" s="380"/>
      <c r="BU103" s="380"/>
      <c r="BV103" s="380"/>
      <c r="BW103" s="380"/>
      <c r="BX103" s="380"/>
      <c r="BY103" s="380"/>
      <c r="BZ103" s="380"/>
      <c r="CA103" s="380"/>
      <c r="CB103" s="380"/>
      <c r="CC103" s="380"/>
      <c r="CD103" s="380"/>
      <c r="CE103" s="380"/>
      <c r="CF103" s="380"/>
      <c r="CG103" s="380"/>
    </row>
    <row r="104" spans="1:85" s="379" customFormat="1" ht="12" x14ac:dyDescent="0.25">
      <c r="A104" s="474">
        <v>39083</v>
      </c>
      <c r="B104" s="475">
        <v>3.8635000000000002</v>
      </c>
      <c r="C104" s="497">
        <v>-0.39</v>
      </c>
      <c r="D104" s="462">
        <v>-0.32259226653074657</v>
      </c>
      <c r="E104" s="462">
        <v>-0.125</v>
      </c>
      <c r="F104" s="463">
        <v>0.23</v>
      </c>
      <c r="G104" s="464">
        <v>0.38</v>
      </c>
      <c r="H104" s="464">
        <v>0.38</v>
      </c>
      <c r="I104" s="465">
        <v>0.53</v>
      </c>
      <c r="J104" s="464">
        <v>0.125</v>
      </c>
      <c r="K104" s="464">
        <v>0.14499999999999999</v>
      </c>
      <c r="L104" s="464">
        <v>1.6</v>
      </c>
      <c r="M104" s="463">
        <v>-0.26</v>
      </c>
      <c r="N104" s="464">
        <v>0.25</v>
      </c>
      <c r="O104" s="467">
        <v>0.19</v>
      </c>
      <c r="P104" s="499">
        <v>0.37800000000000006</v>
      </c>
      <c r="Q104" s="478">
        <v>0.28749999999999998</v>
      </c>
      <c r="R104" s="435">
        <v>0.2475</v>
      </c>
      <c r="S104" s="436">
        <v>0.2475</v>
      </c>
      <c r="T104" s="425">
        <v>1</v>
      </c>
      <c r="U104" s="426">
        <v>0.2475</v>
      </c>
      <c r="V104" s="437">
        <v>3.4735</v>
      </c>
      <c r="W104" s="437">
        <v>3.5409077334692536</v>
      </c>
      <c r="X104" s="438">
        <v>3.7385000000000006</v>
      </c>
      <c r="Y104" s="387"/>
      <c r="Z104" s="439">
        <v>0.1</v>
      </c>
      <c r="AA104" s="440">
        <v>0.39312996649096732</v>
      </c>
      <c r="AB104" s="480">
        <v>5.1529695796466823</v>
      </c>
      <c r="AC104" s="442">
        <v>5.252969579646682</v>
      </c>
      <c r="AD104" s="493">
        <v>5.5460995461376497</v>
      </c>
      <c r="AE104" s="444">
        <v>4.2415000000000003</v>
      </c>
      <c r="AF104" s="445">
        <v>3.6035000000000004</v>
      </c>
      <c r="AG104" s="446">
        <v>4.0535000000000005</v>
      </c>
      <c r="AH104" s="447">
        <v>-0.13</v>
      </c>
      <c r="AI104" s="448">
        <v>1.5651853959475199</v>
      </c>
      <c r="AJ104" s="449">
        <v>4.7489549129964705E-2</v>
      </c>
      <c r="AK104" s="449">
        <v>4.8492089317451199E-2</v>
      </c>
      <c r="AL104" s="404">
        <v>0.78760988296213297</v>
      </c>
      <c r="AM104" s="450">
        <v>0.78369706707963649</v>
      </c>
      <c r="AN104" s="451">
        <v>0.38</v>
      </c>
      <c r="AO104" s="452">
        <v>0.12</v>
      </c>
      <c r="AP104" s="380"/>
      <c r="AQ104" s="451">
        <v>-3.5579685008225699</v>
      </c>
      <c r="AR104" s="453">
        <v>-3.1679685008225698</v>
      </c>
      <c r="AS104" s="380"/>
      <c r="AT104" s="454">
        <v>7.4999999999999997E-3</v>
      </c>
      <c r="AU104" s="380"/>
      <c r="AV104" s="451">
        <v>8.0000000000000002E-3</v>
      </c>
      <c r="AW104" s="455">
        <v>0.02</v>
      </c>
      <c r="AX104" s="456">
        <v>2.5000000000000001E-2</v>
      </c>
      <c r="AY104" s="404"/>
      <c r="AZ104" s="432">
        <v>1.2</v>
      </c>
      <c r="BA104" s="432">
        <v>1</v>
      </c>
      <c r="BB104" s="457">
        <v>-0.39</v>
      </c>
      <c r="BC104" s="389"/>
      <c r="BD104" s="390">
        <v>4.0084999999999997</v>
      </c>
      <c r="BE104" s="380">
        <v>3.4788926186775404</v>
      </c>
      <c r="BF104" s="381"/>
      <c r="BG104" s="425">
        <v>1.1000000000000001</v>
      </c>
      <c r="BH104" s="382"/>
      <c r="BI104" s="458">
        <v>2.5000000000000001E-3</v>
      </c>
      <c r="BJ104" s="380"/>
      <c r="BK104" s="381"/>
      <c r="BL104" s="380"/>
      <c r="BM104" s="380"/>
      <c r="BN104" s="383"/>
      <c r="BO104" s="383"/>
      <c r="BP104" s="382"/>
      <c r="BQ104" s="380"/>
      <c r="BR104" s="382"/>
      <c r="BS104" s="380"/>
      <c r="BT104" s="380"/>
      <c r="BU104" s="380"/>
      <c r="BV104" s="380"/>
      <c r="BW104" s="380"/>
      <c r="BX104" s="380"/>
      <c r="BY104" s="380"/>
      <c r="BZ104" s="380"/>
      <c r="CA104" s="380"/>
      <c r="CB104" s="380"/>
      <c r="CC104" s="380"/>
      <c r="CD104" s="380"/>
      <c r="CE104" s="380"/>
      <c r="CF104" s="380"/>
      <c r="CG104" s="380"/>
    </row>
    <row r="105" spans="1:85" s="379" customFormat="1" ht="12" x14ac:dyDescent="0.25">
      <c r="A105" s="474">
        <v>39114</v>
      </c>
      <c r="B105" s="475">
        <v>3.7835000000000001</v>
      </c>
      <c r="C105" s="497">
        <v>-0.39</v>
      </c>
      <c r="D105" s="462">
        <v>-0.32257916849094403</v>
      </c>
      <c r="E105" s="462">
        <v>-0.125</v>
      </c>
      <c r="F105" s="463">
        <v>0.23</v>
      </c>
      <c r="G105" s="464">
        <v>0.38</v>
      </c>
      <c r="H105" s="464">
        <v>0.38</v>
      </c>
      <c r="I105" s="465">
        <v>0.53</v>
      </c>
      <c r="J105" s="464">
        <v>0.125</v>
      </c>
      <c r="K105" s="464">
        <v>0.14499999999999999</v>
      </c>
      <c r="L105" s="464">
        <v>1.6</v>
      </c>
      <c r="M105" s="463">
        <v>-0.26</v>
      </c>
      <c r="N105" s="464">
        <v>0.25</v>
      </c>
      <c r="O105" s="467">
        <v>0.19</v>
      </c>
      <c r="P105" s="499">
        <v>0.248</v>
      </c>
      <c r="Q105" s="478">
        <v>0.28249999999999997</v>
      </c>
      <c r="R105" s="435">
        <v>0.24249999999999999</v>
      </c>
      <c r="S105" s="436">
        <v>0.24249999999999999</v>
      </c>
      <c r="T105" s="425">
        <v>1</v>
      </c>
      <c r="U105" s="426">
        <v>0.24249999999999999</v>
      </c>
      <c r="V105" s="437">
        <v>3.3935</v>
      </c>
      <c r="W105" s="437">
        <v>3.4609208315090561</v>
      </c>
      <c r="X105" s="438">
        <v>3.6585000000000001</v>
      </c>
      <c r="Y105" s="399"/>
      <c r="Z105" s="439">
        <v>0.1</v>
      </c>
      <c r="AA105" s="440">
        <v>0.39305359199612422</v>
      </c>
      <c r="AB105" s="480">
        <v>5.0333108092031953</v>
      </c>
      <c r="AC105" s="442">
        <v>5.1333108092031949</v>
      </c>
      <c r="AD105" s="493">
        <v>5.4263644011993195</v>
      </c>
      <c r="AE105" s="444">
        <v>4.0315000000000003</v>
      </c>
      <c r="AF105" s="445">
        <v>3.5235000000000003</v>
      </c>
      <c r="AG105" s="446">
        <v>3.9735</v>
      </c>
      <c r="AH105" s="447">
        <v>-0.13</v>
      </c>
      <c r="AI105" s="448">
        <v>1.5648813228568399</v>
      </c>
      <c r="AJ105" s="449">
        <v>4.7640915125869703E-2</v>
      </c>
      <c r="AK105" s="449">
        <v>4.8665553057389004E-2</v>
      </c>
      <c r="AL105" s="404">
        <v>0.78387906595557333</v>
      </c>
      <c r="AM105" s="450">
        <v>0.77983325473130416</v>
      </c>
      <c r="AN105" s="451">
        <v>0.38</v>
      </c>
      <c r="AO105" s="452">
        <v>0.13300000000000001</v>
      </c>
      <c r="AP105" s="380"/>
      <c r="AQ105" s="451">
        <v>-3.4779890913845164</v>
      </c>
      <c r="AR105" s="453">
        <v>-3.0879890913845163</v>
      </c>
      <c r="AS105" s="380"/>
      <c r="AT105" s="454">
        <v>7.4999999999999997E-3</v>
      </c>
      <c r="AU105" s="380"/>
      <c r="AV105" s="451">
        <v>8.0000000000000002E-3</v>
      </c>
      <c r="AW105" s="455">
        <v>0.02</v>
      </c>
      <c r="AX105" s="456">
        <v>0.02</v>
      </c>
      <c r="AY105" s="404"/>
      <c r="AZ105" s="432">
        <v>1.2</v>
      </c>
      <c r="BA105" s="432">
        <v>1</v>
      </c>
      <c r="BB105" s="457">
        <v>-0.39</v>
      </c>
      <c r="BC105" s="389"/>
      <c r="BD105" s="390">
        <v>3.9285000000000001</v>
      </c>
      <c r="BE105" s="380">
        <v>3.3988936665207246</v>
      </c>
      <c r="BF105" s="381"/>
      <c r="BG105" s="425">
        <v>1.1000000000000001</v>
      </c>
      <c r="BH105" s="382"/>
      <c r="BI105" s="458">
        <v>2.5000000000000001E-3</v>
      </c>
      <c r="BJ105" s="380"/>
      <c r="BK105" s="381"/>
      <c r="BL105" s="380"/>
      <c r="BM105" s="380"/>
      <c r="BN105" s="383"/>
      <c r="BO105" s="383"/>
      <c r="BP105" s="382"/>
      <c r="BQ105" s="380"/>
      <c r="BR105" s="382"/>
      <c r="BS105" s="380"/>
      <c r="BT105" s="380"/>
      <c r="BU105" s="380"/>
      <c r="BV105" s="380"/>
      <c r="BW105" s="380"/>
      <c r="BX105" s="380"/>
      <c r="BY105" s="380"/>
      <c r="BZ105" s="380"/>
      <c r="CA105" s="380"/>
      <c r="CB105" s="380"/>
      <c r="CC105" s="380"/>
      <c r="CD105" s="380"/>
      <c r="CE105" s="380"/>
      <c r="CF105" s="380"/>
      <c r="CG105" s="380"/>
    </row>
    <row r="106" spans="1:85" s="379" customFormat="1" ht="12" x14ac:dyDescent="0.25">
      <c r="A106" s="474">
        <v>39142</v>
      </c>
      <c r="B106" s="475">
        <v>3.6535000000000002</v>
      </c>
      <c r="C106" s="497">
        <v>-0.39</v>
      </c>
      <c r="D106" s="462">
        <v>-0.32256712531877962</v>
      </c>
      <c r="E106" s="462">
        <v>-0.125</v>
      </c>
      <c r="F106" s="463">
        <v>0.23</v>
      </c>
      <c r="G106" s="464">
        <v>0.38</v>
      </c>
      <c r="H106" s="464">
        <v>0.38</v>
      </c>
      <c r="I106" s="465">
        <v>0.53</v>
      </c>
      <c r="J106" s="464">
        <v>0.125</v>
      </c>
      <c r="K106" s="464">
        <v>0.14499999999999999</v>
      </c>
      <c r="L106" s="464">
        <v>0.69</v>
      </c>
      <c r="M106" s="463">
        <v>-0.26</v>
      </c>
      <c r="N106" s="464">
        <v>0.25</v>
      </c>
      <c r="O106" s="467">
        <v>0.19</v>
      </c>
      <c r="P106" s="499">
        <v>6.8000000000000005E-2</v>
      </c>
      <c r="Q106" s="478">
        <v>0.28000000000000003</v>
      </c>
      <c r="R106" s="435">
        <v>0.24</v>
      </c>
      <c r="S106" s="436">
        <v>0.24</v>
      </c>
      <c r="T106" s="425">
        <v>0.75</v>
      </c>
      <c r="U106" s="426">
        <v>0.24</v>
      </c>
      <c r="V106" s="437">
        <v>3.2635000000000001</v>
      </c>
      <c r="W106" s="437">
        <v>3.3309328746812206</v>
      </c>
      <c r="X106" s="438">
        <v>3.5285000000000002</v>
      </c>
      <c r="Y106" s="399"/>
      <c r="Z106" s="439">
        <v>0.1</v>
      </c>
      <c r="AA106" s="440">
        <v>0.39298339460204179</v>
      </c>
      <c r="AB106" s="480">
        <v>4.839627578429301</v>
      </c>
      <c r="AC106" s="442">
        <v>4.9396275784293007</v>
      </c>
      <c r="AD106" s="493">
        <v>5.2326109730313428</v>
      </c>
      <c r="AE106" s="444">
        <v>3.7215000000000003</v>
      </c>
      <c r="AF106" s="445">
        <v>3.3935000000000004</v>
      </c>
      <c r="AG106" s="446">
        <v>3.8435000000000001</v>
      </c>
      <c r="AH106" s="447">
        <v>-0.13</v>
      </c>
      <c r="AI106" s="448">
        <v>1.56460184292548</v>
      </c>
      <c r="AJ106" s="449">
        <v>4.7777632806173198E-2</v>
      </c>
      <c r="AK106" s="449">
        <v>4.8822229992425498E-2</v>
      </c>
      <c r="AL106" s="404">
        <v>0.78050768954336214</v>
      </c>
      <c r="AM106" s="450">
        <v>0.77634060360906332</v>
      </c>
      <c r="AN106" s="451">
        <v>0.38</v>
      </c>
      <c r="AO106" s="452">
        <v>0.12</v>
      </c>
      <c r="AP106" s="380"/>
      <c r="AQ106" s="451">
        <v>-3.348008082593386</v>
      </c>
      <c r="AR106" s="453">
        <v>-2.9580080825933859</v>
      </c>
      <c r="AS106" s="380"/>
      <c r="AT106" s="454">
        <v>7.4999999999999997E-3</v>
      </c>
      <c r="AU106" s="380"/>
      <c r="AV106" s="451">
        <v>8.0000000000000002E-3</v>
      </c>
      <c r="AW106" s="455">
        <v>0.02</v>
      </c>
      <c r="AX106" s="456">
        <v>0</v>
      </c>
      <c r="AY106" s="404"/>
      <c r="AZ106" s="432">
        <v>0.95</v>
      </c>
      <c r="BA106" s="432">
        <v>0.75</v>
      </c>
      <c r="BB106" s="457">
        <v>-0.39</v>
      </c>
      <c r="BC106" s="389"/>
      <c r="BD106" s="390">
        <v>3.7985000000000002</v>
      </c>
      <c r="BE106" s="380">
        <v>3.2688946299744979</v>
      </c>
      <c r="BF106" s="381"/>
      <c r="BG106" s="425">
        <v>0.75</v>
      </c>
      <c r="BH106" s="382"/>
      <c r="BI106" s="458">
        <v>2.5000000000000001E-3</v>
      </c>
      <c r="BJ106" s="380"/>
      <c r="BK106" s="381"/>
      <c r="BL106" s="380"/>
      <c r="BM106" s="380"/>
      <c r="BN106" s="383"/>
      <c r="BO106" s="383"/>
      <c r="BP106" s="382"/>
      <c r="BQ106" s="380"/>
      <c r="BR106" s="382"/>
      <c r="BS106" s="380"/>
      <c r="BT106" s="380"/>
      <c r="BU106" s="380"/>
      <c r="BV106" s="380"/>
      <c r="BW106" s="380"/>
      <c r="BX106" s="380"/>
      <c r="BY106" s="380"/>
      <c r="BZ106" s="380"/>
      <c r="CA106" s="380"/>
      <c r="CB106" s="380"/>
      <c r="CC106" s="380"/>
      <c r="CD106" s="380"/>
      <c r="CE106" s="380"/>
      <c r="CF106" s="380"/>
      <c r="CG106" s="380"/>
    </row>
    <row r="107" spans="1:85" s="379" customFormat="1" ht="12" x14ac:dyDescent="0.25">
      <c r="A107" s="474">
        <v>39173</v>
      </c>
      <c r="B107" s="475">
        <v>3.4685000000000001</v>
      </c>
      <c r="C107" s="481">
        <v>-0.42499999999999999</v>
      </c>
      <c r="D107" s="462">
        <v>-0.35755355625385832</v>
      </c>
      <c r="E107" s="462">
        <v>-0.35755355625385832</v>
      </c>
      <c r="F107" s="463">
        <v>0.14499999999999999</v>
      </c>
      <c r="G107" s="464">
        <v>0.14499999999999999</v>
      </c>
      <c r="H107" s="464">
        <v>0.18</v>
      </c>
      <c r="I107" s="465">
        <v>0.14000000000000001</v>
      </c>
      <c r="J107" s="464">
        <v>0.04</v>
      </c>
      <c r="K107" s="464">
        <v>0.115</v>
      </c>
      <c r="L107" s="464">
        <v>0.38</v>
      </c>
      <c r="M107" s="463">
        <v>-0.39</v>
      </c>
      <c r="N107" s="464">
        <v>0.26</v>
      </c>
      <c r="O107" s="467">
        <v>0.13500000000000001</v>
      </c>
      <c r="P107" s="500">
        <v>-0.25</v>
      </c>
      <c r="Q107" s="478">
        <v>0.28000000000000003</v>
      </c>
      <c r="R107" s="435">
        <v>0.24</v>
      </c>
      <c r="S107" s="436">
        <v>0.24</v>
      </c>
      <c r="T107" s="425">
        <v>0.4</v>
      </c>
      <c r="U107" s="426">
        <v>0.24</v>
      </c>
      <c r="V107" s="437">
        <v>3.0435000000000003</v>
      </c>
      <c r="W107" s="437">
        <v>3.1109464437461418</v>
      </c>
      <c r="X107" s="438">
        <v>3.1109464437461418</v>
      </c>
      <c r="Y107" s="399"/>
      <c r="Z107" s="439">
        <v>0.1</v>
      </c>
      <c r="AA107" s="440">
        <v>0.1</v>
      </c>
      <c r="AB107" s="480">
        <v>4.5124691991994279</v>
      </c>
      <c r="AC107" s="442">
        <v>4.6124691991994275</v>
      </c>
      <c r="AD107" s="485">
        <v>4.6124691991994275</v>
      </c>
      <c r="AE107" s="444">
        <v>3.2185000000000001</v>
      </c>
      <c r="AF107" s="445">
        <v>3.0785</v>
      </c>
      <c r="AG107" s="446">
        <v>3.6035000000000004</v>
      </c>
      <c r="AH107" s="447">
        <v>-0.19500000000000001</v>
      </c>
      <c r="AI107" s="448">
        <v>1.56428707193381</v>
      </c>
      <c r="AJ107" s="449">
        <v>4.7928998816654494E-2</v>
      </c>
      <c r="AK107" s="449">
        <v>4.89956937514959E-2</v>
      </c>
      <c r="AL107" s="404">
        <v>0.7767734978438936</v>
      </c>
      <c r="AM107" s="450">
        <v>0.77247090940750818</v>
      </c>
      <c r="AN107" s="451">
        <v>0.14499999999999999</v>
      </c>
      <c r="AO107" s="452">
        <v>0.124</v>
      </c>
      <c r="AP107" s="380"/>
      <c r="AQ107" s="451">
        <v>-3.3715817480102128</v>
      </c>
      <c r="AR107" s="453">
        <v>-2.946581748010213</v>
      </c>
      <c r="AS107" s="380"/>
      <c r="AT107" s="454">
        <v>7.4999999999999997E-3</v>
      </c>
      <c r="AU107" s="380"/>
      <c r="AV107" s="451">
        <v>2.5000000000000001E-3</v>
      </c>
      <c r="AW107" s="455">
        <v>5.0000000000000001E-3</v>
      </c>
      <c r="AX107" s="456">
        <v>-0.09</v>
      </c>
      <c r="AY107" s="404"/>
      <c r="AZ107" s="432">
        <v>0.6</v>
      </c>
      <c r="BA107" s="432">
        <v>0.4</v>
      </c>
      <c r="BB107" s="457">
        <v>-0.42499999999999999</v>
      </c>
      <c r="BC107" s="389"/>
      <c r="BD107" s="390">
        <v>3.5135000000000001</v>
      </c>
      <c r="BE107" s="380">
        <v>3.0451861610936537</v>
      </c>
      <c r="BF107" s="381"/>
      <c r="BG107" s="425">
        <v>0.45</v>
      </c>
      <c r="BH107" s="382"/>
      <c r="BI107" s="458">
        <v>2.5000000000000001E-3</v>
      </c>
      <c r="BJ107" s="380"/>
      <c r="BK107" s="381"/>
      <c r="BL107" s="380"/>
      <c r="BM107" s="380"/>
      <c r="BN107" s="383"/>
      <c r="BO107" s="383"/>
      <c r="BP107" s="382"/>
      <c r="BQ107" s="380"/>
      <c r="BR107" s="382"/>
      <c r="BS107" s="380"/>
      <c r="BT107" s="380"/>
      <c r="BU107" s="380"/>
      <c r="BV107" s="380"/>
      <c r="BW107" s="380"/>
      <c r="BX107" s="380"/>
      <c r="BY107" s="380"/>
      <c r="BZ107" s="380"/>
      <c r="CA107" s="380"/>
      <c r="CB107" s="380"/>
      <c r="CC107" s="380"/>
      <c r="CD107" s="380"/>
      <c r="CE107" s="380"/>
      <c r="CF107" s="380"/>
      <c r="CG107" s="380"/>
    </row>
    <row r="108" spans="1:85" s="379" customFormat="1" ht="12" x14ac:dyDescent="0.25">
      <c r="A108" s="474">
        <v>39203</v>
      </c>
      <c r="B108" s="475">
        <v>3.4665000000000004</v>
      </c>
      <c r="C108" s="486">
        <v>-0.42499999999999999</v>
      </c>
      <c r="D108" s="462">
        <v>-0.35754018913686458</v>
      </c>
      <c r="E108" s="462">
        <v>-0.35754018913686458</v>
      </c>
      <c r="F108" s="463">
        <v>0.14499999999999999</v>
      </c>
      <c r="G108" s="464">
        <v>0.14499999999999999</v>
      </c>
      <c r="H108" s="464">
        <v>0.18</v>
      </c>
      <c r="I108" s="465">
        <v>0.14000000000000001</v>
      </c>
      <c r="J108" s="464">
        <v>0.04</v>
      </c>
      <c r="K108" s="464">
        <v>0.115</v>
      </c>
      <c r="L108" s="464">
        <v>0.33</v>
      </c>
      <c r="M108" s="463">
        <v>-0.39</v>
      </c>
      <c r="N108" s="464">
        <v>0.26</v>
      </c>
      <c r="O108" s="467">
        <v>0.13500000000000001</v>
      </c>
      <c r="P108" s="501">
        <v>-0.25</v>
      </c>
      <c r="Q108" s="478">
        <v>0.28000000000000003</v>
      </c>
      <c r="R108" s="435">
        <v>0.24</v>
      </c>
      <c r="S108" s="436">
        <v>0.24</v>
      </c>
      <c r="T108" s="425">
        <v>0.45</v>
      </c>
      <c r="U108" s="426">
        <v>0.24</v>
      </c>
      <c r="V108" s="437">
        <v>3.0415000000000005</v>
      </c>
      <c r="W108" s="437">
        <v>3.1089598108631358</v>
      </c>
      <c r="X108" s="438">
        <v>3.1089598108631358</v>
      </c>
      <c r="Y108" s="399"/>
      <c r="Z108" s="439">
        <v>0.1</v>
      </c>
      <c r="AA108" s="440">
        <v>0.1</v>
      </c>
      <c r="AB108" s="480">
        <v>4.5086103282600432</v>
      </c>
      <c r="AC108" s="442">
        <v>4.6086103282600428</v>
      </c>
      <c r="AD108" s="485">
        <v>4.6086103282600428</v>
      </c>
      <c r="AE108" s="444">
        <v>3.2165000000000004</v>
      </c>
      <c r="AF108" s="445">
        <v>3.0765000000000002</v>
      </c>
      <c r="AG108" s="446">
        <v>3.6015000000000006</v>
      </c>
      <c r="AH108" s="447">
        <v>-0.19500000000000001</v>
      </c>
      <c r="AI108" s="448">
        <v>1.5639771094830599</v>
      </c>
      <c r="AJ108" s="449">
        <v>4.8075482059894502E-2</v>
      </c>
      <c r="AK108" s="449">
        <v>4.9163561915005705E-2</v>
      </c>
      <c r="AL108" s="404">
        <v>0.77315834593219146</v>
      </c>
      <c r="AM108" s="450">
        <v>0.7687234297798673</v>
      </c>
      <c r="AN108" s="451">
        <v>0.14499999999999999</v>
      </c>
      <c r="AO108" s="452">
        <v>0.12</v>
      </c>
      <c r="AP108" s="380"/>
      <c r="AQ108" s="451">
        <v>-3.3695683864805042</v>
      </c>
      <c r="AR108" s="453">
        <v>-2.9445683864805043</v>
      </c>
      <c r="AS108" s="380"/>
      <c r="AT108" s="454">
        <v>7.4999999999999997E-3</v>
      </c>
      <c r="AU108" s="380"/>
      <c r="AV108" s="451">
        <v>2.5000000000000001E-3</v>
      </c>
      <c r="AW108" s="455">
        <v>5.0000000000000001E-3</v>
      </c>
      <c r="AX108" s="456">
        <v>-0.09</v>
      </c>
      <c r="AY108" s="404"/>
      <c r="AZ108" s="432">
        <v>0.65</v>
      </c>
      <c r="BA108" s="432">
        <v>0.45</v>
      </c>
      <c r="BB108" s="457">
        <v>-0.42499999999999999</v>
      </c>
      <c r="BC108" s="389"/>
      <c r="BD108" s="390">
        <v>3.5115000000000003</v>
      </c>
      <c r="BE108" s="380">
        <v>3.0431864952715788</v>
      </c>
      <c r="BF108" s="381"/>
      <c r="BG108" s="425">
        <v>0.5</v>
      </c>
      <c r="BH108" s="382"/>
      <c r="BI108" s="458">
        <v>2.5000000000000001E-3</v>
      </c>
      <c r="BJ108" s="380"/>
      <c r="BK108" s="381"/>
      <c r="BL108" s="380"/>
      <c r="BM108" s="380"/>
      <c r="BN108" s="383"/>
      <c r="BO108" s="383"/>
      <c r="BP108" s="382"/>
      <c r="BQ108" s="380"/>
      <c r="BR108" s="382"/>
      <c r="BS108" s="380"/>
      <c r="BT108" s="380"/>
      <c r="BU108" s="380"/>
      <c r="BV108" s="380"/>
      <c r="BW108" s="380"/>
      <c r="BX108" s="380"/>
      <c r="BY108" s="380"/>
      <c r="BZ108" s="380"/>
      <c r="CA108" s="380"/>
      <c r="CB108" s="380"/>
      <c r="CC108" s="380"/>
      <c r="CD108" s="380"/>
      <c r="CE108" s="380"/>
      <c r="CF108" s="380"/>
      <c r="CG108" s="380"/>
    </row>
    <row r="109" spans="1:85" s="379" customFormat="1" ht="12" x14ac:dyDescent="0.25">
      <c r="A109" s="474">
        <v>39234</v>
      </c>
      <c r="B109" s="475">
        <v>3.5165000000000002</v>
      </c>
      <c r="C109" s="486">
        <v>-0.42499999999999999</v>
      </c>
      <c r="D109" s="462">
        <v>-0.35752613273635037</v>
      </c>
      <c r="E109" s="462">
        <v>-0.35752613273635037</v>
      </c>
      <c r="F109" s="463">
        <v>0.14499999999999999</v>
      </c>
      <c r="G109" s="464">
        <v>0.14499999999999999</v>
      </c>
      <c r="H109" s="464">
        <v>0.18</v>
      </c>
      <c r="I109" s="465">
        <v>0.14000000000000001</v>
      </c>
      <c r="J109" s="464">
        <v>0.04</v>
      </c>
      <c r="K109" s="464">
        <v>0.115</v>
      </c>
      <c r="L109" s="464">
        <v>0.37</v>
      </c>
      <c r="M109" s="463">
        <v>-0.39</v>
      </c>
      <c r="N109" s="464">
        <v>0.26</v>
      </c>
      <c r="O109" s="467">
        <v>0.13500000000000001</v>
      </c>
      <c r="P109" s="501">
        <v>-0.25</v>
      </c>
      <c r="Q109" s="478">
        <v>0.28000000000000003</v>
      </c>
      <c r="R109" s="435">
        <v>0.24</v>
      </c>
      <c r="S109" s="436">
        <v>0.24</v>
      </c>
      <c r="T109" s="425">
        <v>0.45</v>
      </c>
      <c r="U109" s="426">
        <v>0.24</v>
      </c>
      <c r="V109" s="437">
        <v>3.0915000000000004</v>
      </c>
      <c r="W109" s="437">
        <v>3.1589738672636498</v>
      </c>
      <c r="X109" s="438">
        <v>3.1589738672636498</v>
      </c>
      <c r="Y109" s="411" t="s">
        <v>193</v>
      </c>
      <c r="Z109" s="439">
        <v>0.1</v>
      </c>
      <c r="AA109" s="440">
        <v>0.1</v>
      </c>
      <c r="AB109" s="480">
        <v>4.5817738413008939</v>
      </c>
      <c r="AC109" s="442">
        <v>4.6817738413008936</v>
      </c>
      <c r="AD109" s="485">
        <v>4.6817738413008936</v>
      </c>
      <c r="AE109" s="444">
        <v>3.2665000000000002</v>
      </c>
      <c r="AF109" s="445">
        <v>3.1265000000000001</v>
      </c>
      <c r="AG109" s="446">
        <v>3.6515000000000004</v>
      </c>
      <c r="AH109" s="447">
        <v>-0.19500000000000001</v>
      </c>
      <c r="AI109" s="448">
        <v>1.5636512961046598</v>
      </c>
      <c r="AJ109" s="449">
        <v>4.8226848085442899E-2</v>
      </c>
      <c r="AK109" s="449">
        <v>4.9337025693853703E-2</v>
      </c>
      <c r="AL109" s="404">
        <v>0.76942141433552114</v>
      </c>
      <c r="AM109" s="450">
        <v>0.76484856438424798</v>
      </c>
      <c r="AN109" s="451">
        <v>0.14499999999999999</v>
      </c>
      <c r="AO109" s="452">
        <v>0.124</v>
      </c>
      <c r="AP109" s="380"/>
      <c r="AQ109" s="451">
        <v>-3.4145543359553865</v>
      </c>
      <c r="AR109" s="453">
        <v>-2.9895543359553867</v>
      </c>
      <c r="AS109" s="380"/>
      <c r="AT109" s="454">
        <v>7.4999999999999997E-3</v>
      </c>
      <c r="AU109" s="380"/>
      <c r="AV109" s="451">
        <v>2.5000000000000001E-3</v>
      </c>
      <c r="AW109" s="455">
        <v>5.0000000000000001E-3</v>
      </c>
      <c r="AX109" s="456">
        <v>-0.09</v>
      </c>
      <c r="AY109" s="404"/>
      <c r="AZ109" s="432">
        <v>0.65</v>
      </c>
      <c r="BA109" s="432">
        <v>0.45</v>
      </c>
      <c r="BB109" s="457">
        <v>-0.42499999999999999</v>
      </c>
      <c r="BC109" s="389"/>
      <c r="BD109" s="390">
        <v>3.5615000000000001</v>
      </c>
      <c r="BE109" s="380">
        <v>3.0931868466815917</v>
      </c>
      <c r="BF109" s="381"/>
      <c r="BG109" s="425">
        <v>0.5</v>
      </c>
      <c r="BH109" s="382"/>
      <c r="BI109" s="458">
        <v>2.5000000000000001E-3</v>
      </c>
      <c r="BJ109" s="380"/>
      <c r="BK109" s="381"/>
      <c r="BL109" s="380"/>
      <c r="BM109" s="380"/>
      <c r="BN109" s="383"/>
      <c r="BO109" s="383"/>
      <c r="BP109" s="382"/>
      <c r="BQ109" s="380"/>
      <c r="BR109" s="382"/>
      <c r="BS109" s="380"/>
      <c r="BT109" s="380"/>
      <c r="BU109" s="380"/>
      <c r="BV109" s="380"/>
      <c r="BW109" s="380"/>
      <c r="BX109" s="380"/>
      <c r="BY109" s="380"/>
      <c r="BZ109" s="380"/>
      <c r="CA109" s="380"/>
      <c r="CB109" s="380"/>
      <c r="CC109" s="380"/>
      <c r="CD109" s="380"/>
      <c r="CE109" s="380"/>
      <c r="CF109" s="380"/>
      <c r="CG109" s="380"/>
    </row>
    <row r="110" spans="1:85" s="379" customFormat="1" ht="12" x14ac:dyDescent="0.25">
      <c r="A110" s="474">
        <v>39264</v>
      </c>
      <c r="B110" s="475">
        <v>3.5615000000000001</v>
      </c>
      <c r="C110" s="486">
        <v>-0.42499999999999999</v>
      </c>
      <c r="D110" s="462">
        <v>-0.35751229382793825</v>
      </c>
      <c r="E110" s="462">
        <v>-0.35751229382793825</v>
      </c>
      <c r="F110" s="463">
        <v>0.14499999999999999</v>
      </c>
      <c r="G110" s="464">
        <v>0.14499999999999999</v>
      </c>
      <c r="H110" s="464">
        <v>0.18</v>
      </c>
      <c r="I110" s="465">
        <v>0.14000000000000001</v>
      </c>
      <c r="J110" s="464">
        <v>0.04</v>
      </c>
      <c r="K110" s="464">
        <v>0.115</v>
      </c>
      <c r="L110" s="464">
        <v>0.41</v>
      </c>
      <c r="M110" s="463">
        <v>-0.39</v>
      </c>
      <c r="N110" s="464">
        <v>0.26</v>
      </c>
      <c r="O110" s="467">
        <v>0.13500000000000001</v>
      </c>
      <c r="P110" s="501">
        <v>-0.25</v>
      </c>
      <c r="Q110" s="478">
        <v>0.28000000000000003</v>
      </c>
      <c r="R110" s="435">
        <v>0.24</v>
      </c>
      <c r="S110" s="436">
        <v>0.24</v>
      </c>
      <c r="T110" s="425">
        <v>0.5</v>
      </c>
      <c r="U110" s="426">
        <v>0.24</v>
      </c>
      <c r="V110" s="437">
        <v>3.1365000000000003</v>
      </c>
      <c r="W110" s="437">
        <v>3.2039877061720619</v>
      </c>
      <c r="X110" s="438">
        <v>3.2039877061720619</v>
      </c>
      <c r="Y110" s="387">
        <v>4.8860194637233905</v>
      </c>
      <c r="Z110" s="439">
        <v>0.1</v>
      </c>
      <c r="AA110" s="440">
        <v>0.1</v>
      </c>
      <c r="AB110" s="480">
        <v>4.6475131218764609</v>
      </c>
      <c r="AC110" s="442">
        <v>4.7475131218764606</v>
      </c>
      <c r="AD110" s="485">
        <v>4.7475131218764606</v>
      </c>
      <c r="AE110" s="444">
        <v>3.3115000000000001</v>
      </c>
      <c r="AF110" s="445">
        <v>3.1715</v>
      </c>
      <c r="AG110" s="446">
        <v>3.6965000000000003</v>
      </c>
      <c r="AH110" s="447">
        <v>-0.19500000000000001</v>
      </c>
      <c r="AI110" s="448">
        <v>1.5633306565644798</v>
      </c>
      <c r="AJ110" s="449">
        <v>4.8373331343263701E-2</v>
      </c>
      <c r="AK110" s="449">
        <v>4.9504893876501005E-2</v>
      </c>
      <c r="AL110" s="404">
        <v>0.76580397710859105</v>
      </c>
      <c r="AM110" s="450">
        <v>0.76109652532286254</v>
      </c>
      <c r="AN110" s="451">
        <v>0.14499999999999999</v>
      </c>
      <c r="AO110" s="452">
        <v>0.12</v>
      </c>
      <c r="AP110" s="380"/>
      <c r="AQ110" s="451">
        <v>-3.4595405028314623</v>
      </c>
      <c r="AR110" s="453">
        <v>-3.0345405028314625</v>
      </c>
      <c r="AS110" s="380"/>
      <c r="AT110" s="454">
        <v>7.4999999999999997E-3</v>
      </c>
      <c r="AU110" s="380"/>
      <c r="AV110" s="451">
        <v>2.5000000000000001E-3</v>
      </c>
      <c r="AW110" s="455">
        <v>5.0000000000000001E-3</v>
      </c>
      <c r="AX110" s="456">
        <v>-0.09</v>
      </c>
      <c r="AY110" s="404"/>
      <c r="AZ110" s="432">
        <v>0.7</v>
      </c>
      <c r="BA110" s="432">
        <v>0.5</v>
      </c>
      <c r="BB110" s="457">
        <v>-0.42499999999999999</v>
      </c>
      <c r="BC110" s="389"/>
      <c r="BD110" s="390">
        <v>3.6065</v>
      </c>
      <c r="BE110" s="380">
        <v>3.1381871926543017</v>
      </c>
      <c r="BF110" s="381"/>
      <c r="BG110" s="425">
        <v>0.55000000000000004</v>
      </c>
      <c r="BH110" s="382"/>
      <c r="BI110" s="458">
        <v>2.5000000000000001E-3</v>
      </c>
      <c r="BJ110" s="380"/>
      <c r="BK110" s="381"/>
      <c r="BL110" s="380"/>
      <c r="BM110" s="380"/>
      <c r="BN110" s="383"/>
      <c r="BO110" s="383"/>
      <c r="BP110" s="382"/>
      <c r="BQ110" s="380"/>
      <c r="BR110" s="382"/>
      <c r="BS110" s="380"/>
      <c r="BT110" s="380"/>
      <c r="BU110" s="380"/>
      <c r="BV110" s="380"/>
      <c r="BW110" s="380"/>
      <c r="BX110" s="380"/>
      <c r="BY110" s="380"/>
      <c r="BZ110" s="380"/>
      <c r="CA110" s="380"/>
      <c r="CB110" s="380"/>
      <c r="CC110" s="380"/>
      <c r="CD110" s="380"/>
      <c r="CE110" s="380"/>
      <c r="CF110" s="380"/>
      <c r="CG110" s="380"/>
    </row>
    <row r="111" spans="1:85" s="379" customFormat="1" ht="12" x14ac:dyDescent="0.25">
      <c r="A111" s="474">
        <v>39295</v>
      </c>
      <c r="B111" s="475">
        <v>3.6065</v>
      </c>
      <c r="C111" s="486">
        <v>-0.42499999999999999</v>
      </c>
      <c r="D111" s="462">
        <v>-0.35749774972224868</v>
      </c>
      <c r="E111" s="462">
        <v>-0.35749774972224868</v>
      </c>
      <c r="F111" s="463">
        <v>0.14499999999999999</v>
      </c>
      <c r="G111" s="464">
        <v>0.14499999999999999</v>
      </c>
      <c r="H111" s="464">
        <v>0.18</v>
      </c>
      <c r="I111" s="465">
        <v>0.14000000000000001</v>
      </c>
      <c r="J111" s="464">
        <v>0.04</v>
      </c>
      <c r="K111" s="464">
        <v>0.115</v>
      </c>
      <c r="L111" s="464">
        <v>0.41</v>
      </c>
      <c r="M111" s="463">
        <v>-0.39</v>
      </c>
      <c r="N111" s="464">
        <v>0.26</v>
      </c>
      <c r="O111" s="467">
        <v>0.13500000000000001</v>
      </c>
      <c r="P111" s="501">
        <v>-0.25</v>
      </c>
      <c r="Q111" s="478">
        <v>0.28000000000000003</v>
      </c>
      <c r="R111" s="435">
        <v>0.24</v>
      </c>
      <c r="S111" s="436">
        <v>0.24</v>
      </c>
      <c r="T111" s="425">
        <v>0.55000000000000004</v>
      </c>
      <c r="U111" s="426">
        <v>0.24</v>
      </c>
      <c r="V111" s="437">
        <v>3.1815000000000002</v>
      </c>
      <c r="W111" s="437">
        <v>3.2490022502777514</v>
      </c>
      <c r="X111" s="438">
        <v>3.2490022502777514</v>
      </c>
      <c r="Y111" s="387">
        <v>5.1145565095582262</v>
      </c>
      <c r="Z111" s="439">
        <v>0.1</v>
      </c>
      <c r="AA111" s="440">
        <v>0.1</v>
      </c>
      <c r="AB111" s="480">
        <v>4.7131762080658062</v>
      </c>
      <c r="AC111" s="442">
        <v>4.8131762080658058</v>
      </c>
      <c r="AD111" s="485">
        <v>4.8131762080658058</v>
      </c>
      <c r="AE111" s="444">
        <v>3.3565</v>
      </c>
      <c r="AF111" s="445">
        <v>3.2164999999999999</v>
      </c>
      <c r="AG111" s="446">
        <v>3.7415000000000003</v>
      </c>
      <c r="AH111" s="447">
        <v>-0.19500000000000001</v>
      </c>
      <c r="AI111" s="448">
        <v>1.5629938197004798</v>
      </c>
      <c r="AJ111" s="449">
        <v>4.8524697383877304E-2</v>
      </c>
      <c r="AK111" s="449">
        <v>4.9678357675123803E-2</v>
      </c>
      <c r="AL111" s="404">
        <v>0.76206506072703617</v>
      </c>
      <c r="AM111" s="450">
        <v>0.75721740631025414</v>
      </c>
      <c r="AN111" s="451">
        <v>0.14499999999999999</v>
      </c>
      <c r="AO111" s="452">
        <v>0.12</v>
      </c>
      <c r="AP111" s="380"/>
      <c r="AQ111" s="451">
        <v>-3.504525964805024</v>
      </c>
      <c r="AR111" s="453">
        <v>-3.0795259648050242</v>
      </c>
      <c r="AS111" s="380"/>
      <c r="AT111" s="454">
        <v>7.4999999999999997E-3</v>
      </c>
      <c r="AU111" s="380"/>
      <c r="AV111" s="451">
        <v>2.5000000000000001E-3</v>
      </c>
      <c r="AW111" s="455">
        <v>5.0000000000000001E-3</v>
      </c>
      <c r="AX111" s="456">
        <v>-0.09</v>
      </c>
      <c r="AY111" s="404"/>
      <c r="AZ111" s="432">
        <v>0.75</v>
      </c>
      <c r="BA111" s="432">
        <v>0.55000000000000004</v>
      </c>
      <c r="BB111" s="457">
        <v>-0.42499999999999999</v>
      </c>
      <c r="BC111" s="389"/>
      <c r="BD111" s="390">
        <v>3.6515</v>
      </c>
      <c r="BE111" s="380">
        <v>3.1831875562569438</v>
      </c>
      <c r="BF111" s="381"/>
      <c r="BG111" s="425">
        <v>0.6</v>
      </c>
      <c r="BH111" s="382"/>
      <c r="BI111" s="458">
        <v>2.5000000000000001E-3</v>
      </c>
      <c r="BJ111" s="380"/>
      <c r="BK111" s="381"/>
      <c r="BL111" s="380"/>
      <c r="BM111" s="380"/>
      <c r="BN111" s="383"/>
      <c r="BO111" s="383"/>
      <c r="BP111" s="382"/>
      <c r="BQ111" s="380"/>
      <c r="BR111" s="382"/>
      <c r="BS111" s="380"/>
      <c r="BT111" s="380"/>
      <c r="BU111" s="380"/>
      <c r="BV111" s="380"/>
      <c r="BW111" s="380"/>
      <c r="BX111" s="380"/>
      <c r="BY111" s="380"/>
      <c r="BZ111" s="380"/>
      <c r="CA111" s="380"/>
      <c r="CB111" s="380"/>
      <c r="CC111" s="380"/>
      <c r="CD111" s="380"/>
      <c r="CE111" s="380"/>
      <c r="CF111" s="380"/>
      <c r="CG111" s="380"/>
    </row>
    <row r="112" spans="1:85" s="379" customFormat="1" ht="12" x14ac:dyDescent="0.25">
      <c r="A112" s="474">
        <v>39326</v>
      </c>
      <c r="B112" s="475">
        <v>3.5895000000000001</v>
      </c>
      <c r="C112" s="486">
        <v>-0.42499999999999999</v>
      </c>
      <c r="D112" s="462">
        <v>-0.3574829576181644</v>
      </c>
      <c r="E112" s="462">
        <v>-0.3574829576181644</v>
      </c>
      <c r="F112" s="463">
        <v>0.14499999999999999</v>
      </c>
      <c r="G112" s="464">
        <v>0.14499999999999999</v>
      </c>
      <c r="H112" s="464">
        <v>0.18</v>
      </c>
      <c r="I112" s="465">
        <v>0.14000000000000001</v>
      </c>
      <c r="J112" s="464">
        <v>0.04</v>
      </c>
      <c r="K112" s="464">
        <v>0.115</v>
      </c>
      <c r="L112" s="464">
        <v>0.36</v>
      </c>
      <c r="M112" s="463">
        <v>-0.39</v>
      </c>
      <c r="N112" s="464">
        <v>0.26</v>
      </c>
      <c r="O112" s="467">
        <v>0.13500000000000001</v>
      </c>
      <c r="P112" s="501">
        <v>-0.25</v>
      </c>
      <c r="Q112" s="478">
        <v>0.28000000000000003</v>
      </c>
      <c r="R112" s="435">
        <v>0.24</v>
      </c>
      <c r="S112" s="436">
        <v>0.24</v>
      </c>
      <c r="T112" s="425">
        <v>0.55000000000000004</v>
      </c>
      <c r="U112" s="426">
        <v>0.24</v>
      </c>
      <c r="V112" s="437">
        <v>3.1645000000000003</v>
      </c>
      <c r="W112" s="437">
        <v>3.2320170423818357</v>
      </c>
      <c r="X112" s="438">
        <v>3.2320170423818357</v>
      </c>
      <c r="Y112" s="387">
        <v>4.7227787166985085</v>
      </c>
      <c r="Z112" s="439">
        <v>0.1</v>
      </c>
      <c r="AA112" s="440">
        <v>0.1</v>
      </c>
      <c r="AB112" s="480">
        <v>4.6869647845406046</v>
      </c>
      <c r="AC112" s="442">
        <v>4.7869647845406043</v>
      </c>
      <c r="AD112" s="485">
        <v>4.7869647845406043</v>
      </c>
      <c r="AE112" s="444">
        <v>3.3395000000000001</v>
      </c>
      <c r="AF112" s="445">
        <v>3.1995</v>
      </c>
      <c r="AG112" s="446">
        <v>3.7244999999999999</v>
      </c>
      <c r="AH112" s="447">
        <v>-0.19500000000000001</v>
      </c>
      <c r="AI112" s="448">
        <v>1.5626513881239601</v>
      </c>
      <c r="AJ112" s="449">
        <v>4.8676063432146997E-2</v>
      </c>
      <c r="AK112" s="449">
        <v>4.9851821483794599E-2</v>
      </c>
      <c r="AL112" s="404">
        <v>0.75832542287535309</v>
      </c>
      <c r="AM112" s="450">
        <v>0.75333647470175247</v>
      </c>
      <c r="AN112" s="451">
        <v>0.14499999999999999</v>
      </c>
      <c r="AO112" s="452">
        <v>0.124</v>
      </c>
      <c r="AP112" s="380"/>
      <c r="AQ112" s="451">
        <v>-3.4875111788838509</v>
      </c>
      <c r="AR112" s="453">
        <v>-3.062511178883851</v>
      </c>
      <c r="AS112" s="380"/>
      <c r="AT112" s="454">
        <v>7.4999999999999997E-3</v>
      </c>
      <c r="AU112" s="380"/>
      <c r="AV112" s="451">
        <v>2.5000000000000001E-3</v>
      </c>
      <c r="AW112" s="455">
        <v>5.0000000000000001E-3</v>
      </c>
      <c r="AX112" s="456">
        <v>-0.09</v>
      </c>
      <c r="AY112" s="404"/>
      <c r="AZ112" s="432">
        <v>0.75</v>
      </c>
      <c r="BA112" s="432">
        <v>0.55000000000000004</v>
      </c>
      <c r="BB112" s="457">
        <v>-0.42499999999999999</v>
      </c>
      <c r="BC112" s="389"/>
      <c r="BD112" s="390">
        <v>3.6345000000000001</v>
      </c>
      <c r="BE112" s="380">
        <v>3.1661879260595462</v>
      </c>
      <c r="BF112" s="381"/>
      <c r="BG112" s="425">
        <v>0.6</v>
      </c>
      <c r="BH112" s="382"/>
      <c r="BI112" s="458">
        <v>2.5000000000000001E-3</v>
      </c>
      <c r="BJ112" s="380"/>
      <c r="BK112" s="381"/>
      <c r="BL112" s="380"/>
      <c r="BM112" s="380"/>
      <c r="BN112" s="383"/>
      <c r="BO112" s="383"/>
      <c r="BP112" s="382"/>
      <c r="BQ112" s="380"/>
      <c r="BR112" s="382"/>
      <c r="BS112" s="380"/>
      <c r="BT112" s="380"/>
      <c r="BU112" s="380"/>
      <c r="BV112" s="380"/>
      <c r="BW112" s="380"/>
      <c r="BX112" s="380"/>
      <c r="BY112" s="380"/>
      <c r="BZ112" s="380"/>
      <c r="CA112" s="380"/>
      <c r="CB112" s="380"/>
      <c r="CC112" s="380"/>
      <c r="CD112" s="380"/>
      <c r="CE112" s="380"/>
      <c r="CF112" s="380"/>
      <c r="CG112" s="380"/>
    </row>
    <row r="113" spans="1:85" s="379" customFormat="1" ht="12" x14ac:dyDescent="0.25">
      <c r="A113" s="474">
        <v>39356</v>
      </c>
      <c r="B113" s="475">
        <v>3.6145</v>
      </c>
      <c r="C113" s="486">
        <v>-0.42499999999999999</v>
      </c>
      <c r="D113" s="462">
        <v>-0.35746840645379052</v>
      </c>
      <c r="E113" s="462">
        <v>-0.35746840645379052</v>
      </c>
      <c r="F113" s="463">
        <v>0.14499999999999999</v>
      </c>
      <c r="G113" s="464">
        <v>0.14499999999999999</v>
      </c>
      <c r="H113" s="464">
        <v>0.18</v>
      </c>
      <c r="I113" s="465">
        <v>0.14000000000000001</v>
      </c>
      <c r="J113" s="464">
        <v>0.04</v>
      </c>
      <c r="K113" s="464">
        <v>0.115</v>
      </c>
      <c r="L113" s="464">
        <v>0.4</v>
      </c>
      <c r="M113" s="463">
        <v>-0.39</v>
      </c>
      <c r="N113" s="464">
        <v>0.26</v>
      </c>
      <c r="O113" s="467">
        <v>0.13500000000000001</v>
      </c>
      <c r="P113" s="501">
        <v>-0.25</v>
      </c>
      <c r="Q113" s="478">
        <v>0.28000000000000003</v>
      </c>
      <c r="R113" s="435">
        <v>0.24</v>
      </c>
      <c r="S113" s="436">
        <v>0.24</v>
      </c>
      <c r="T113" s="425">
        <v>0.6</v>
      </c>
      <c r="U113" s="426">
        <v>0.24</v>
      </c>
      <c r="V113" s="437">
        <v>3.1895000000000002</v>
      </c>
      <c r="W113" s="437">
        <v>3.2570315935462095</v>
      </c>
      <c r="X113" s="438">
        <v>3.2570315935462095</v>
      </c>
      <c r="Y113" s="391" t="s">
        <v>186</v>
      </c>
      <c r="Z113" s="439">
        <v>0.1</v>
      </c>
      <c r="AA113" s="440">
        <v>0.1</v>
      </c>
      <c r="AB113" s="480">
        <v>4.7229745849512046</v>
      </c>
      <c r="AC113" s="442">
        <v>4.8229745849512042</v>
      </c>
      <c r="AD113" s="485">
        <v>4.8229745849512042</v>
      </c>
      <c r="AE113" s="444">
        <v>3.3645</v>
      </c>
      <c r="AF113" s="445">
        <v>3.2244999999999999</v>
      </c>
      <c r="AG113" s="446">
        <v>3.7495000000000003</v>
      </c>
      <c r="AH113" s="447">
        <v>-0.19500000000000001</v>
      </c>
      <c r="AI113" s="448">
        <v>1.5623146805769799</v>
      </c>
      <c r="AJ113" s="449">
        <v>4.8822546711953796E-2</v>
      </c>
      <c r="AK113" s="449">
        <v>5.0019689695300705E-2</v>
      </c>
      <c r="AL113" s="404">
        <v>0.75470591272461018</v>
      </c>
      <c r="AM113" s="450">
        <v>0.74957922884164274</v>
      </c>
      <c r="AN113" s="451">
        <v>0.14499999999999999</v>
      </c>
      <c r="AO113" s="452">
        <v>0.12</v>
      </c>
      <c r="AP113" s="380"/>
      <c r="AQ113" s="451">
        <v>-3.5124966338016796</v>
      </c>
      <c r="AR113" s="453">
        <v>-3.0874966338016798</v>
      </c>
      <c r="AS113" s="380"/>
      <c r="AT113" s="454">
        <v>7.4999999999999997E-3</v>
      </c>
      <c r="AU113" s="380"/>
      <c r="AV113" s="451">
        <v>2.5000000000000001E-3</v>
      </c>
      <c r="AW113" s="455">
        <v>5.0000000000000001E-3</v>
      </c>
      <c r="AX113" s="456">
        <v>-0.09</v>
      </c>
      <c r="AY113" s="404"/>
      <c r="AZ113" s="432">
        <v>0.8</v>
      </c>
      <c r="BA113" s="432">
        <v>0.6</v>
      </c>
      <c r="BB113" s="457">
        <v>-0.42499999999999999</v>
      </c>
      <c r="BC113" s="389"/>
      <c r="BD113" s="390">
        <v>3.6595</v>
      </c>
      <c r="BE113" s="380">
        <v>3.1911882898386557</v>
      </c>
      <c r="BF113" s="381"/>
      <c r="BG113" s="425">
        <v>0.65</v>
      </c>
      <c r="BH113" s="382"/>
      <c r="BI113" s="458">
        <v>2.5000000000000001E-3</v>
      </c>
      <c r="BJ113" s="380"/>
      <c r="BK113" s="381"/>
      <c r="BL113" s="380"/>
      <c r="BM113" s="380"/>
      <c r="BN113" s="383"/>
      <c r="BO113" s="383"/>
      <c r="BP113" s="382"/>
      <c r="BQ113" s="380"/>
      <c r="BR113" s="382"/>
      <c r="BS113" s="380"/>
      <c r="BT113" s="380"/>
      <c r="BU113" s="380"/>
      <c r="BV113" s="380"/>
      <c r="BW113" s="380"/>
      <c r="BX113" s="380"/>
      <c r="BY113" s="380"/>
      <c r="BZ113" s="380"/>
      <c r="CA113" s="380"/>
      <c r="CB113" s="380"/>
      <c r="CC113" s="380"/>
      <c r="CD113" s="380"/>
      <c r="CE113" s="380"/>
      <c r="CF113" s="380"/>
      <c r="CG113" s="380"/>
    </row>
    <row r="114" spans="1:85" s="379" customFormat="1" ht="12" x14ac:dyDescent="0.25">
      <c r="A114" s="459">
        <v>39387</v>
      </c>
      <c r="B114" s="475">
        <v>3.7665000000000002</v>
      </c>
      <c r="C114" s="495">
        <v>-0.39</v>
      </c>
      <c r="D114" s="462">
        <v>-0.32245312604821885</v>
      </c>
      <c r="E114" s="462">
        <v>-0.125</v>
      </c>
      <c r="F114" s="463">
        <v>0.19500000000000001</v>
      </c>
      <c r="G114" s="464">
        <v>0.34499999999999997</v>
      </c>
      <c r="H114" s="464">
        <v>0.34499999999999997</v>
      </c>
      <c r="I114" s="465">
        <v>0.46500000000000002</v>
      </c>
      <c r="J114" s="464">
        <v>0.125</v>
      </c>
      <c r="K114" s="464">
        <v>0.14499999999999999</v>
      </c>
      <c r="L114" s="464">
        <v>0.7</v>
      </c>
      <c r="M114" s="463">
        <v>-0.26</v>
      </c>
      <c r="N114" s="464">
        <v>0.25</v>
      </c>
      <c r="O114" s="467">
        <v>0.19</v>
      </c>
      <c r="P114" s="499">
        <v>0.248</v>
      </c>
      <c r="Q114" s="478">
        <v>0.28000000000000003</v>
      </c>
      <c r="R114" s="435">
        <v>0.24</v>
      </c>
      <c r="S114" s="436">
        <v>0.24</v>
      </c>
      <c r="T114" s="425">
        <v>0.8</v>
      </c>
      <c r="U114" s="426">
        <v>0.24</v>
      </c>
      <c r="V114" s="437">
        <v>3.3765000000000001</v>
      </c>
      <c r="W114" s="437">
        <v>3.4440468739517813</v>
      </c>
      <c r="X114" s="438">
        <v>3.6414999999999997</v>
      </c>
      <c r="Y114" s="387"/>
      <c r="Z114" s="439">
        <v>0.1</v>
      </c>
      <c r="AA114" s="440">
        <v>0.39232015413351284</v>
      </c>
      <c r="AB114" s="480">
        <v>4.9987509450256811</v>
      </c>
      <c r="AC114" s="442">
        <v>5.0987509450256807</v>
      </c>
      <c r="AD114" s="493">
        <v>5.3910710991591939</v>
      </c>
      <c r="AE114" s="444">
        <v>4.0145</v>
      </c>
      <c r="AF114" s="445">
        <v>3.5065</v>
      </c>
      <c r="AG114" s="446">
        <v>3.9565000000000001</v>
      </c>
      <c r="AH114" s="447">
        <v>-0.13</v>
      </c>
      <c r="AI114" s="448">
        <v>1.56196125486599</v>
      </c>
      <c r="AJ114" s="449">
        <v>4.8973912775285303E-2</v>
      </c>
      <c r="AK114" s="449">
        <v>5.01931535237405E-2</v>
      </c>
      <c r="AL114" s="404">
        <v>0.7509654158888156</v>
      </c>
      <c r="AM114" s="450">
        <v>0.74569541218223478</v>
      </c>
      <c r="AN114" s="451">
        <v>0.34499999999999997</v>
      </c>
      <c r="AO114" s="452">
        <v>0.124</v>
      </c>
      <c r="AP114" s="380"/>
      <c r="AQ114" s="451">
        <v>-3.4561901538926678</v>
      </c>
      <c r="AR114" s="453">
        <v>-3.0661901538926677</v>
      </c>
      <c r="AS114" s="380"/>
      <c r="AT114" s="454">
        <v>7.4999999999999997E-3</v>
      </c>
      <c r="AU114" s="380"/>
      <c r="AV114" s="451">
        <v>8.0000000000000002E-3</v>
      </c>
      <c r="AW114" s="455">
        <v>0.02</v>
      </c>
      <c r="AX114" s="456">
        <v>0</v>
      </c>
      <c r="AY114" s="404"/>
      <c r="AZ114" s="432">
        <v>1</v>
      </c>
      <c r="BA114" s="432">
        <v>0.8</v>
      </c>
      <c r="BB114" s="457">
        <v>-0.39</v>
      </c>
      <c r="BC114" s="389"/>
      <c r="BD114" s="390">
        <v>3.9115000000000002</v>
      </c>
      <c r="BE114" s="380">
        <v>3.3819037499161424</v>
      </c>
      <c r="BF114" s="381"/>
      <c r="BG114" s="425">
        <v>0.8</v>
      </c>
      <c r="BH114" s="382"/>
      <c r="BI114" s="458">
        <v>2.5000000000000001E-3</v>
      </c>
      <c r="BJ114" s="380"/>
      <c r="BK114" s="381"/>
      <c r="BL114" s="380"/>
      <c r="BM114" s="380"/>
      <c r="BN114" s="383"/>
      <c r="BO114" s="383"/>
      <c r="BP114" s="382"/>
      <c r="BQ114" s="380"/>
      <c r="BR114" s="382"/>
      <c r="BS114" s="380"/>
      <c r="BT114" s="380"/>
      <c r="BU114" s="380"/>
      <c r="BV114" s="380"/>
      <c r="BW114" s="380"/>
      <c r="BX114" s="380"/>
      <c r="BY114" s="380"/>
      <c r="BZ114" s="380"/>
      <c r="CA114" s="380"/>
      <c r="CB114" s="380"/>
      <c r="CC114" s="380"/>
      <c r="CD114" s="380"/>
      <c r="CE114" s="380"/>
      <c r="CF114" s="380"/>
      <c r="CG114" s="380"/>
    </row>
    <row r="115" spans="1:85" s="379" customFormat="1" ht="12" x14ac:dyDescent="0.25">
      <c r="A115" s="474">
        <v>39417</v>
      </c>
      <c r="B115" s="475">
        <v>3.9095</v>
      </c>
      <c r="C115" s="497">
        <v>-0.39</v>
      </c>
      <c r="D115" s="462">
        <v>-0.32243810213271784</v>
      </c>
      <c r="E115" s="462">
        <v>-0.125</v>
      </c>
      <c r="F115" s="463">
        <v>0.19500000000000001</v>
      </c>
      <c r="G115" s="464">
        <v>0.34499999999999997</v>
      </c>
      <c r="H115" s="464">
        <v>0.34499999999999997</v>
      </c>
      <c r="I115" s="465">
        <v>0.46500000000000002</v>
      </c>
      <c r="J115" s="464">
        <v>0.125</v>
      </c>
      <c r="K115" s="464">
        <v>0.14499999999999999</v>
      </c>
      <c r="L115" s="464">
        <v>0.98</v>
      </c>
      <c r="M115" s="463">
        <v>-0.26</v>
      </c>
      <c r="N115" s="464">
        <v>0.25</v>
      </c>
      <c r="O115" s="467">
        <v>0.19</v>
      </c>
      <c r="P115" s="499">
        <v>0.308</v>
      </c>
      <c r="Q115" s="478">
        <v>0.28000000000000003</v>
      </c>
      <c r="R115" s="435">
        <v>0.24</v>
      </c>
      <c r="S115" s="436">
        <v>0.24</v>
      </c>
      <c r="T115" s="425">
        <v>1</v>
      </c>
      <c r="U115" s="426">
        <v>0.24</v>
      </c>
      <c r="V115" s="437">
        <v>3.5194999999999999</v>
      </c>
      <c r="W115" s="437">
        <v>3.5870618978672821</v>
      </c>
      <c r="X115" s="438">
        <v>3.7844999999999995</v>
      </c>
      <c r="Y115" s="391" t="s">
        <v>184</v>
      </c>
      <c r="Z115" s="439">
        <v>0.1</v>
      </c>
      <c r="AA115" s="440">
        <v>0.39223291287725726</v>
      </c>
      <c r="AB115" s="480">
        <v>5.2092971202698406</v>
      </c>
      <c r="AC115" s="442">
        <v>5.3092971202698402</v>
      </c>
      <c r="AD115" s="493">
        <v>5.6015300331470979</v>
      </c>
      <c r="AE115" s="444">
        <v>4.2175000000000002</v>
      </c>
      <c r="AF115" s="445">
        <v>3.6494999999999997</v>
      </c>
      <c r="AG115" s="446">
        <v>4.0994999999999999</v>
      </c>
      <c r="AH115" s="447">
        <v>-0.13</v>
      </c>
      <c r="AI115" s="448">
        <v>1.56161391746652</v>
      </c>
      <c r="AJ115" s="449">
        <v>4.9120396069667602E-2</v>
      </c>
      <c r="AK115" s="449">
        <v>5.0361021754376199E-2</v>
      </c>
      <c r="AL115" s="404">
        <v>0.74734543219355365</v>
      </c>
      <c r="AM115" s="450">
        <v>0.74193580932516623</v>
      </c>
      <c r="AN115" s="451">
        <v>0.34499999999999997</v>
      </c>
      <c r="AO115" s="452">
        <v>0.12</v>
      </c>
      <c r="AP115" s="380"/>
      <c r="AQ115" s="451">
        <v>-3.5992144062010065</v>
      </c>
      <c r="AR115" s="453">
        <v>-3.2092144062010064</v>
      </c>
      <c r="AS115" s="380"/>
      <c r="AT115" s="454">
        <v>7.4999999999999997E-3</v>
      </c>
      <c r="AU115" s="380"/>
      <c r="AV115" s="451">
        <v>8.0000000000000002E-3</v>
      </c>
      <c r="AW115" s="455">
        <v>0.02</v>
      </c>
      <c r="AX115" s="456">
        <v>5.0000000000000001E-3</v>
      </c>
      <c r="AY115" s="404"/>
      <c r="AZ115" s="432">
        <v>1.2</v>
      </c>
      <c r="BA115" s="432">
        <v>1</v>
      </c>
      <c r="BB115" s="457">
        <v>-0.39</v>
      </c>
      <c r="BC115" s="389"/>
      <c r="BD115" s="390">
        <v>4.0544999999999991</v>
      </c>
      <c r="BE115" s="380">
        <v>3.5249049518293822</v>
      </c>
      <c r="BF115" s="381"/>
      <c r="BG115" s="425">
        <v>1.1000000000000001</v>
      </c>
      <c r="BH115" s="382"/>
      <c r="BI115" s="458">
        <v>2.5000000000000001E-3</v>
      </c>
      <c r="BJ115" s="380"/>
      <c r="BK115" s="381"/>
      <c r="BL115" s="380"/>
      <c r="BM115" s="380"/>
      <c r="BN115" s="383"/>
      <c r="BO115" s="383"/>
      <c r="BP115" s="382"/>
      <c r="BQ115" s="380"/>
      <c r="BR115" s="382"/>
      <c r="BS115" s="380"/>
      <c r="BT115" s="380"/>
      <c r="BU115" s="380"/>
      <c r="BV115" s="380"/>
      <c r="BW115" s="380"/>
      <c r="BX115" s="380"/>
      <c r="BY115" s="380"/>
      <c r="BZ115" s="380"/>
      <c r="CA115" s="380"/>
      <c r="CB115" s="380"/>
      <c r="CC115" s="380"/>
      <c r="CD115" s="380"/>
      <c r="CE115" s="380"/>
      <c r="CF115" s="380"/>
      <c r="CG115" s="380"/>
    </row>
    <row r="116" spans="1:85" s="379" customFormat="1" ht="12" x14ac:dyDescent="0.25">
      <c r="A116" s="474">
        <v>39448</v>
      </c>
      <c r="B116" s="475">
        <v>3.9485000000000001</v>
      </c>
      <c r="C116" s="497">
        <v>-0.39</v>
      </c>
      <c r="D116" s="462">
        <v>-0.32242233300445866</v>
      </c>
      <c r="E116" s="462">
        <v>-0.125</v>
      </c>
      <c r="F116" s="463">
        <v>0.19500000000000001</v>
      </c>
      <c r="G116" s="464">
        <v>0.34499999999999997</v>
      </c>
      <c r="H116" s="464">
        <v>0.34499999999999997</v>
      </c>
      <c r="I116" s="465">
        <v>0.46500000000000002</v>
      </c>
      <c r="J116" s="464">
        <v>0.125</v>
      </c>
      <c r="K116" s="464">
        <v>0.14499999999999999</v>
      </c>
      <c r="L116" s="464">
        <v>1.6</v>
      </c>
      <c r="M116" s="463">
        <v>-0.26</v>
      </c>
      <c r="N116" s="464">
        <v>0.25</v>
      </c>
      <c r="O116" s="467">
        <v>0.19</v>
      </c>
      <c r="P116" s="499">
        <v>0.37800000000000006</v>
      </c>
      <c r="Q116" s="478">
        <v>0.28000000000000003</v>
      </c>
      <c r="R116" s="435">
        <v>0.24</v>
      </c>
      <c r="S116" s="436">
        <v>0.24</v>
      </c>
      <c r="T116" s="425">
        <v>1</v>
      </c>
      <c r="U116" s="426">
        <v>0.24</v>
      </c>
      <c r="V116" s="437">
        <v>3.5585</v>
      </c>
      <c r="W116" s="437">
        <v>3.6260776669955415</v>
      </c>
      <c r="X116" s="438">
        <v>3.8235000000000001</v>
      </c>
      <c r="Y116" s="387"/>
      <c r="Z116" s="439">
        <v>0.1</v>
      </c>
      <c r="AA116" s="440">
        <v>0.39214138602547788</v>
      </c>
      <c r="AB116" s="480">
        <v>5.265792913855333</v>
      </c>
      <c r="AC116" s="442">
        <v>5.3657929138553326</v>
      </c>
      <c r="AD116" s="493">
        <v>5.6579342998808109</v>
      </c>
      <c r="AE116" s="444">
        <v>4.3265000000000002</v>
      </c>
      <c r="AF116" s="445">
        <v>3.6885000000000003</v>
      </c>
      <c r="AG116" s="446">
        <v>4.1385000000000005</v>
      </c>
      <c r="AH116" s="447">
        <v>-0.13</v>
      </c>
      <c r="AI116" s="448">
        <v>1.56124951763961</v>
      </c>
      <c r="AJ116" s="449">
        <v>4.92717621480585E-2</v>
      </c>
      <c r="AK116" s="449">
        <v>5.0534485602582897E-2</v>
      </c>
      <c r="AL116" s="404">
        <v>0.7436048138463176</v>
      </c>
      <c r="AM116" s="450">
        <v>0.73805000440689927</v>
      </c>
      <c r="AN116" s="451">
        <v>0.34499999999999997</v>
      </c>
      <c r="AO116" s="452">
        <v>0.12</v>
      </c>
      <c r="AP116" s="380"/>
      <c r="AQ116" s="451">
        <v>-3.6432399149445307</v>
      </c>
      <c r="AR116" s="453">
        <v>-3.2532399149445306</v>
      </c>
      <c r="AS116" s="380"/>
      <c r="AT116" s="454">
        <v>7.4999999999999997E-3</v>
      </c>
      <c r="AU116" s="380"/>
      <c r="AV116" s="451">
        <v>8.0000000000000002E-3</v>
      </c>
      <c r="AW116" s="455">
        <v>0.02</v>
      </c>
      <c r="AX116" s="456">
        <v>2.5000000000000001E-2</v>
      </c>
      <c r="AY116" s="404"/>
      <c r="AZ116" s="432">
        <v>1.2</v>
      </c>
      <c r="BA116" s="432">
        <v>1</v>
      </c>
      <c r="BB116" s="457">
        <v>-0.39</v>
      </c>
      <c r="BC116" s="389"/>
      <c r="BD116" s="390">
        <v>4.0934999999999997</v>
      </c>
      <c r="BE116" s="380">
        <v>3.5639062133596435</v>
      </c>
      <c r="BF116" s="381"/>
      <c r="BG116" s="425">
        <v>1.1000000000000001</v>
      </c>
      <c r="BH116" s="382"/>
      <c r="BI116" s="458">
        <v>2.5000000000000001E-3</v>
      </c>
      <c r="BJ116" s="380"/>
      <c r="BK116" s="381"/>
      <c r="BL116" s="380"/>
      <c r="BM116" s="380"/>
      <c r="BN116" s="383"/>
      <c r="BO116" s="383"/>
      <c r="BP116" s="382"/>
      <c r="BQ116" s="380"/>
      <c r="BR116" s="382"/>
      <c r="BS116" s="380"/>
      <c r="BT116" s="380"/>
      <c r="BU116" s="380"/>
      <c r="BV116" s="380"/>
      <c r="BW116" s="380"/>
      <c r="BX116" s="380"/>
      <c r="BY116" s="380"/>
      <c r="BZ116" s="380"/>
      <c r="CA116" s="380"/>
      <c r="CB116" s="380"/>
      <c r="CC116" s="380"/>
      <c r="CD116" s="380"/>
      <c r="CE116" s="380"/>
      <c r="CF116" s="380"/>
      <c r="CG116" s="380"/>
    </row>
    <row r="117" spans="1:85" s="379" customFormat="1" ht="12" x14ac:dyDescent="0.25">
      <c r="A117" s="474">
        <v>39479</v>
      </c>
      <c r="B117" s="475">
        <v>3.8685</v>
      </c>
      <c r="C117" s="497">
        <v>-0.39</v>
      </c>
      <c r="D117" s="462">
        <v>-0.32240631534091557</v>
      </c>
      <c r="E117" s="462">
        <v>-0.125</v>
      </c>
      <c r="F117" s="463">
        <v>0.19500000000000001</v>
      </c>
      <c r="G117" s="464">
        <v>0.34499999999999997</v>
      </c>
      <c r="H117" s="464">
        <v>0.34499999999999997</v>
      </c>
      <c r="I117" s="465">
        <v>0.46500000000000002</v>
      </c>
      <c r="J117" s="464">
        <v>0.125</v>
      </c>
      <c r="K117" s="464">
        <v>0.14499999999999999</v>
      </c>
      <c r="L117" s="464">
        <v>1.6</v>
      </c>
      <c r="M117" s="463">
        <v>-0.26</v>
      </c>
      <c r="N117" s="464">
        <v>0.25</v>
      </c>
      <c r="O117" s="467">
        <v>0.19</v>
      </c>
      <c r="P117" s="499">
        <v>0.248</v>
      </c>
      <c r="Q117" s="478">
        <v>0.28000000000000003</v>
      </c>
      <c r="R117" s="435">
        <v>0.24</v>
      </c>
      <c r="S117" s="436">
        <v>0.24</v>
      </c>
      <c r="T117" s="425">
        <v>1</v>
      </c>
      <c r="U117" s="426">
        <v>0.24</v>
      </c>
      <c r="V117" s="437">
        <v>3.4784999999999999</v>
      </c>
      <c r="W117" s="437">
        <v>3.5460936846590845</v>
      </c>
      <c r="X117" s="438">
        <v>3.7435</v>
      </c>
      <c r="Y117" s="399"/>
      <c r="Z117" s="439">
        <v>0.1</v>
      </c>
      <c r="AA117" s="440">
        <v>0.39204846035033025</v>
      </c>
      <c r="AB117" s="480">
        <v>5.1461908276551807</v>
      </c>
      <c r="AC117" s="442">
        <v>5.2461908276551803</v>
      </c>
      <c r="AD117" s="493">
        <v>5.5382392880055109</v>
      </c>
      <c r="AE117" s="444">
        <v>4.1165000000000003</v>
      </c>
      <c r="AF117" s="445">
        <v>3.6085000000000003</v>
      </c>
      <c r="AG117" s="446">
        <v>4.0585000000000004</v>
      </c>
      <c r="AH117" s="447">
        <v>-0.13</v>
      </c>
      <c r="AI117" s="448">
        <v>1.5608795486165199</v>
      </c>
      <c r="AJ117" s="449">
        <v>4.9423128234102401E-2</v>
      </c>
      <c r="AK117" s="449">
        <v>5.0707949460833103E-2</v>
      </c>
      <c r="AL117" s="404">
        <v>0.73986441400215219</v>
      </c>
      <c r="AM117" s="450">
        <v>0.73416352992059941</v>
      </c>
      <c r="AN117" s="451">
        <v>0.34499999999999997</v>
      </c>
      <c r="AO117" s="452">
        <v>0.13300000000000001</v>
      </c>
      <c r="AP117" s="380"/>
      <c r="AQ117" s="451">
        <v>-3.5632658788252725</v>
      </c>
      <c r="AR117" s="453">
        <v>-3.1732658788252723</v>
      </c>
      <c r="AS117" s="380"/>
      <c r="AT117" s="454">
        <v>7.4999999999999997E-3</v>
      </c>
      <c r="AU117" s="380"/>
      <c r="AV117" s="451">
        <v>8.0000000000000002E-3</v>
      </c>
      <c r="AW117" s="455">
        <v>0.02</v>
      </c>
      <c r="AX117" s="456">
        <v>0.02</v>
      </c>
      <c r="AY117" s="404"/>
      <c r="AZ117" s="432">
        <v>1.2</v>
      </c>
      <c r="BA117" s="432">
        <v>1</v>
      </c>
      <c r="BB117" s="457">
        <v>-0.39</v>
      </c>
      <c r="BC117" s="389"/>
      <c r="BD117" s="390">
        <v>4.0134999999999996</v>
      </c>
      <c r="BE117" s="380">
        <v>3.4839074947727267</v>
      </c>
      <c r="BF117" s="381"/>
      <c r="BG117" s="425">
        <v>1.1000000000000001</v>
      </c>
      <c r="BH117" s="382"/>
      <c r="BI117" s="458">
        <v>2.5000000000000001E-3</v>
      </c>
      <c r="BJ117" s="380"/>
      <c r="BK117" s="381"/>
      <c r="BL117" s="380"/>
      <c r="BM117" s="380"/>
      <c r="BN117" s="383"/>
      <c r="BO117" s="383"/>
      <c r="BP117" s="382"/>
      <c r="BQ117" s="380"/>
      <c r="BR117" s="382"/>
      <c r="BS117" s="380"/>
      <c r="BT117" s="380"/>
      <c r="BU117" s="380"/>
      <c r="BV117" s="380"/>
      <c r="BW117" s="380"/>
      <c r="BX117" s="380"/>
      <c r="BY117" s="380"/>
      <c r="BZ117" s="380"/>
      <c r="CA117" s="380"/>
      <c r="CB117" s="380"/>
      <c r="CC117" s="380"/>
      <c r="CD117" s="380"/>
      <c r="CE117" s="380"/>
      <c r="CF117" s="380"/>
      <c r="CG117" s="380"/>
    </row>
    <row r="118" spans="1:85" s="379" customFormat="1" ht="12" x14ac:dyDescent="0.25">
      <c r="A118" s="474">
        <v>39508</v>
      </c>
      <c r="B118" s="475">
        <v>3.7385000000000002</v>
      </c>
      <c r="C118" s="497">
        <v>-0.39</v>
      </c>
      <c r="D118" s="462">
        <v>-0.32239110597086151</v>
      </c>
      <c r="E118" s="462">
        <v>-0.125</v>
      </c>
      <c r="F118" s="463">
        <v>0.19500000000000001</v>
      </c>
      <c r="G118" s="464">
        <v>0.34499999999999997</v>
      </c>
      <c r="H118" s="464">
        <v>0.34499999999999997</v>
      </c>
      <c r="I118" s="465">
        <v>0.46500000000000002</v>
      </c>
      <c r="J118" s="464">
        <v>0.125</v>
      </c>
      <c r="K118" s="464">
        <v>0.14499999999999999</v>
      </c>
      <c r="L118" s="464">
        <v>0.69</v>
      </c>
      <c r="M118" s="463">
        <v>-0.26</v>
      </c>
      <c r="N118" s="464">
        <v>0.25</v>
      </c>
      <c r="O118" s="467">
        <v>0.19</v>
      </c>
      <c r="P118" s="499">
        <v>6.8000000000000005E-2</v>
      </c>
      <c r="Q118" s="478">
        <v>0.27500000000000002</v>
      </c>
      <c r="R118" s="435">
        <v>0.23499999999999999</v>
      </c>
      <c r="S118" s="436">
        <v>0.23499999999999999</v>
      </c>
      <c r="T118" s="425">
        <v>0.75</v>
      </c>
      <c r="U118" s="426">
        <v>0.23499999999999999</v>
      </c>
      <c r="V118" s="437">
        <v>3.3485</v>
      </c>
      <c r="W118" s="437">
        <v>3.4161088940291386</v>
      </c>
      <c r="X118" s="438">
        <v>3.6134999999999997</v>
      </c>
      <c r="Y118" s="399"/>
      <c r="Z118" s="439">
        <v>0.1</v>
      </c>
      <c r="AA118" s="440">
        <v>0.39196026470391221</v>
      </c>
      <c r="AB118" s="480">
        <v>4.952750740985099</v>
      </c>
      <c r="AC118" s="442">
        <v>5.0527507409850987</v>
      </c>
      <c r="AD118" s="493">
        <v>5.3447110056890113</v>
      </c>
      <c r="AE118" s="444">
        <v>3.8065000000000002</v>
      </c>
      <c r="AF118" s="445">
        <v>3.4785000000000004</v>
      </c>
      <c r="AG118" s="446">
        <v>3.9285000000000001</v>
      </c>
      <c r="AH118" s="447">
        <v>-0.13</v>
      </c>
      <c r="AI118" s="448">
        <v>1.5605284114620799</v>
      </c>
      <c r="AJ118" s="449">
        <v>4.9564728773135301E-2</v>
      </c>
      <c r="AK118" s="449">
        <v>5.0870222111514297E-2</v>
      </c>
      <c r="AL118" s="404">
        <v>0.73636569424916876</v>
      </c>
      <c r="AM118" s="450">
        <v>0.73052739167312697</v>
      </c>
      <c r="AN118" s="451">
        <v>0.34499999999999997</v>
      </c>
      <c r="AO118" s="452">
        <v>0.12</v>
      </c>
      <c r="AP118" s="380"/>
      <c r="AQ118" s="451">
        <v>-3.4332905794458783</v>
      </c>
      <c r="AR118" s="453">
        <v>-3.0432905794458782</v>
      </c>
      <c r="AS118" s="380"/>
      <c r="AT118" s="454">
        <v>7.4999999999999997E-3</v>
      </c>
      <c r="AU118" s="380"/>
      <c r="AV118" s="451">
        <v>8.0000000000000002E-3</v>
      </c>
      <c r="AW118" s="455">
        <v>0.02</v>
      </c>
      <c r="AX118" s="456">
        <v>0</v>
      </c>
      <c r="AY118" s="404"/>
      <c r="AZ118" s="432">
        <v>0.95</v>
      </c>
      <c r="BA118" s="432">
        <v>0.75</v>
      </c>
      <c r="BB118" s="457">
        <v>-0.39</v>
      </c>
      <c r="BC118" s="389"/>
      <c r="BD118" s="390">
        <v>3.8835000000000002</v>
      </c>
      <c r="BE118" s="380">
        <v>3.3539087115223309</v>
      </c>
      <c r="BF118" s="381"/>
      <c r="BG118" s="425">
        <v>0.75</v>
      </c>
      <c r="BH118" s="382"/>
      <c r="BI118" s="458">
        <v>2.5000000000000001E-3</v>
      </c>
      <c r="BJ118" s="380"/>
      <c r="BK118" s="381"/>
      <c r="BL118" s="380"/>
      <c r="BM118" s="380"/>
      <c r="BN118" s="383"/>
      <c r="BO118" s="383"/>
      <c r="BP118" s="382"/>
      <c r="BQ118" s="380"/>
      <c r="BR118" s="382"/>
      <c r="BS118" s="380"/>
      <c r="BT118" s="380"/>
      <c r="BU118" s="380"/>
      <c r="BV118" s="380"/>
      <c r="BW118" s="380"/>
      <c r="BX118" s="380"/>
      <c r="BY118" s="380"/>
      <c r="BZ118" s="380"/>
      <c r="CA118" s="380"/>
      <c r="CB118" s="380"/>
      <c r="CC118" s="380"/>
      <c r="CD118" s="380"/>
      <c r="CE118" s="380"/>
      <c r="CF118" s="380"/>
      <c r="CG118" s="380"/>
    </row>
    <row r="119" spans="1:85" s="379" customFormat="1" ht="12" x14ac:dyDescent="0.25">
      <c r="A119" s="474">
        <v>39539</v>
      </c>
      <c r="B119" s="475">
        <v>3.5535000000000001</v>
      </c>
      <c r="C119" s="481">
        <v>-0.435</v>
      </c>
      <c r="D119" s="462">
        <v>-0.36737460693706447</v>
      </c>
      <c r="E119" s="462">
        <v>-0.36737460693706447</v>
      </c>
      <c r="F119" s="463">
        <v>0.14499999999999999</v>
      </c>
      <c r="G119" s="464">
        <v>0.14499999999999999</v>
      </c>
      <c r="H119" s="464">
        <v>0.18</v>
      </c>
      <c r="I119" s="465">
        <v>0.14000000000000001</v>
      </c>
      <c r="J119" s="464">
        <v>0.04</v>
      </c>
      <c r="K119" s="464">
        <v>0.115</v>
      </c>
      <c r="L119" s="464">
        <v>0.38</v>
      </c>
      <c r="M119" s="463">
        <v>-0.39</v>
      </c>
      <c r="N119" s="464">
        <v>0.26</v>
      </c>
      <c r="O119" s="467">
        <v>0.13500000000000001</v>
      </c>
      <c r="P119" s="500">
        <v>-0.25</v>
      </c>
      <c r="Q119" s="478">
        <v>0.27</v>
      </c>
      <c r="R119" s="435">
        <v>0.23</v>
      </c>
      <c r="S119" s="436">
        <v>0.23</v>
      </c>
      <c r="T119" s="425">
        <v>0.4</v>
      </c>
      <c r="U119" s="426">
        <v>0.23</v>
      </c>
      <c r="V119" s="437">
        <v>3.1185</v>
      </c>
      <c r="W119" s="437">
        <v>3.1861253930629356</v>
      </c>
      <c r="X119" s="438">
        <v>3.1861253930629356</v>
      </c>
      <c r="Y119" s="399"/>
      <c r="Z119" s="439">
        <v>0.1</v>
      </c>
      <c r="AA119" s="440">
        <v>0.1</v>
      </c>
      <c r="AB119" s="480">
        <v>4.6114334553261269</v>
      </c>
      <c r="AC119" s="442">
        <v>4.7114334553261266</v>
      </c>
      <c r="AD119" s="485">
        <v>4.7114334553261266</v>
      </c>
      <c r="AE119" s="444">
        <v>3.3035000000000001</v>
      </c>
      <c r="AF119" s="445">
        <v>3.1635</v>
      </c>
      <c r="AG119" s="446">
        <v>3.6885000000000003</v>
      </c>
      <c r="AH119" s="447">
        <v>-0.19500000000000001</v>
      </c>
      <c r="AI119" s="448">
        <v>1.56014767857706</v>
      </c>
      <c r="AJ119" s="449">
        <v>4.9716094873988807E-2</v>
      </c>
      <c r="AK119" s="449">
        <v>5.10436859892014E-2</v>
      </c>
      <c r="AL119" s="404">
        <v>0.73262624923329889</v>
      </c>
      <c r="AM119" s="450">
        <v>0.72664026828095984</v>
      </c>
      <c r="AN119" s="451">
        <v>0.14499999999999999</v>
      </c>
      <c r="AO119" s="452">
        <v>0.124</v>
      </c>
      <c r="AP119" s="380"/>
      <c r="AQ119" s="451">
        <v>-3.456402873491959</v>
      </c>
      <c r="AR119" s="453">
        <v>-3.0214028734919589</v>
      </c>
      <c r="AS119" s="380"/>
      <c r="AT119" s="454">
        <v>7.4999999999999997E-3</v>
      </c>
      <c r="AU119" s="380"/>
      <c r="AV119" s="451">
        <v>2.5000000000000001E-3</v>
      </c>
      <c r="AW119" s="455">
        <v>5.0000000000000001E-3</v>
      </c>
      <c r="AX119" s="456">
        <v>-0.09</v>
      </c>
      <c r="AY119" s="404"/>
      <c r="AZ119" s="432">
        <v>0.6</v>
      </c>
      <c r="BA119" s="432">
        <v>0.4</v>
      </c>
      <c r="BB119" s="457">
        <v>-0.435</v>
      </c>
      <c r="BC119" s="389"/>
      <c r="BD119" s="390">
        <v>3.5985</v>
      </c>
      <c r="BE119" s="380">
        <v>3.1201906348265736</v>
      </c>
      <c r="BF119" s="381"/>
      <c r="BG119" s="425">
        <v>0.45</v>
      </c>
      <c r="BH119" s="382"/>
      <c r="BI119" s="458">
        <v>2.5000000000000001E-3</v>
      </c>
      <c r="BJ119" s="380"/>
      <c r="BK119" s="381"/>
      <c r="BL119" s="380"/>
      <c r="BM119" s="380"/>
      <c r="BN119" s="383"/>
      <c r="BO119" s="383"/>
      <c r="BP119" s="382"/>
      <c r="BQ119" s="380"/>
      <c r="BR119" s="382"/>
      <c r="BS119" s="380"/>
      <c r="BT119" s="380"/>
      <c r="BU119" s="380"/>
      <c r="BV119" s="380"/>
      <c r="BW119" s="380"/>
      <c r="BX119" s="380"/>
      <c r="BY119" s="380"/>
      <c r="BZ119" s="380"/>
      <c r="CA119" s="380"/>
      <c r="CB119" s="380"/>
      <c r="CC119" s="380"/>
      <c r="CD119" s="380"/>
      <c r="CE119" s="380"/>
      <c r="CF119" s="380"/>
      <c r="CG119" s="380"/>
    </row>
    <row r="120" spans="1:85" s="379" customFormat="1" ht="12" x14ac:dyDescent="0.25">
      <c r="A120" s="474">
        <v>39569</v>
      </c>
      <c r="B120" s="475">
        <v>3.5515000000000003</v>
      </c>
      <c r="C120" s="486">
        <v>-0.435</v>
      </c>
      <c r="D120" s="462">
        <v>-0.3673584031589483</v>
      </c>
      <c r="E120" s="462">
        <v>-0.3673584031589483</v>
      </c>
      <c r="F120" s="463">
        <v>0.14499999999999999</v>
      </c>
      <c r="G120" s="464">
        <v>0.14499999999999999</v>
      </c>
      <c r="H120" s="464">
        <v>0.18</v>
      </c>
      <c r="I120" s="465">
        <v>0.14000000000000001</v>
      </c>
      <c r="J120" s="464">
        <v>0.04</v>
      </c>
      <c r="K120" s="464">
        <v>0.115</v>
      </c>
      <c r="L120" s="464">
        <v>0.33</v>
      </c>
      <c r="M120" s="463">
        <v>-0.39</v>
      </c>
      <c r="N120" s="464">
        <v>0.26</v>
      </c>
      <c r="O120" s="467">
        <v>0.13500000000000001</v>
      </c>
      <c r="P120" s="501">
        <v>-0.25</v>
      </c>
      <c r="Q120" s="478">
        <v>0.27</v>
      </c>
      <c r="R120" s="435">
        <v>0.23</v>
      </c>
      <c r="S120" s="436">
        <v>0.23</v>
      </c>
      <c r="T120" s="425">
        <v>0.45</v>
      </c>
      <c r="U120" s="426">
        <v>0.23</v>
      </c>
      <c r="V120" s="437">
        <v>3.1165000000000003</v>
      </c>
      <c r="W120" s="437">
        <v>3.184141596841052</v>
      </c>
      <c r="X120" s="438">
        <v>3.184141596841052</v>
      </c>
      <c r="Y120" s="399"/>
      <c r="Z120" s="439">
        <v>0.1</v>
      </c>
      <c r="AA120" s="440">
        <v>0.1</v>
      </c>
      <c r="AB120" s="480">
        <v>4.6073720100418809</v>
      </c>
      <c r="AC120" s="442">
        <v>4.7073720100418806</v>
      </c>
      <c r="AD120" s="485">
        <v>4.7073720100418806</v>
      </c>
      <c r="AE120" s="444">
        <v>3.3015000000000003</v>
      </c>
      <c r="AF120" s="445">
        <v>3.1615000000000002</v>
      </c>
      <c r="AG120" s="446">
        <v>3.6865000000000006</v>
      </c>
      <c r="AH120" s="447">
        <v>-0.19500000000000001</v>
      </c>
      <c r="AI120" s="448">
        <v>1.5597739398128498</v>
      </c>
      <c r="AJ120" s="449">
        <v>4.9862578204680603E-2</v>
      </c>
      <c r="AK120" s="449">
        <v>5.1211554267492201E-2</v>
      </c>
      <c r="AL120" s="404">
        <v>0.72900815910892103</v>
      </c>
      <c r="AM120" s="450">
        <v>0.72287853050796747</v>
      </c>
      <c r="AN120" s="451">
        <v>0.14499999999999999</v>
      </c>
      <c r="AO120" s="452">
        <v>0.12</v>
      </c>
      <c r="AP120" s="380"/>
      <c r="AQ120" s="451">
        <v>-3.4543866764868163</v>
      </c>
      <c r="AR120" s="453">
        <v>-3.0193866764868162</v>
      </c>
      <c r="AS120" s="380"/>
      <c r="AT120" s="454">
        <v>7.4999999999999997E-3</v>
      </c>
      <c r="AU120" s="380"/>
      <c r="AV120" s="451">
        <v>2.5000000000000001E-3</v>
      </c>
      <c r="AW120" s="455">
        <v>5.0000000000000001E-3</v>
      </c>
      <c r="AX120" s="456">
        <v>-0.09</v>
      </c>
      <c r="AY120" s="404"/>
      <c r="AZ120" s="432">
        <v>0.65</v>
      </c>
      <c r="BA120" s="432">
        <v>0.45</v>
      </c>
      <c r="BB120" s="457">
        <v>-0.435</v>
      </c>
      <c r="BC120" s="389"/>
      <c r="BD120" s="390">
        <v>3.5965000000000003</v>
      </c>
      <c r="BE120" s="380">
        <v>3.1181910399210264</v>
      </c>
      <c r="BF120" s="381"/>
      <c r="BG120" s="425">
        <v>0.5</v>
      </c>
      <c r="BH120" s="382"/>
      <c r="BI120" s="458">
        <v>2.5000000000000001E-3</v>
      </c>
      <c r="BJ120" s="380"/>
      <c r="BK120" s="381"/>
      <c r="BL120" s="380"/>
      <c r="BM120" s="380"/>
      <c r="BN120" s="383"/>
      <c r="BO120" s="383"/>
      <c r="BP120" s="382"/>
      <c r="BQ120" s="380"/>
      <c r="BR120" s="382"/>
      <c r="BS120" s="380"/>
      <c r="BT120" s="380"/>
      <c r="BU120" s="380"/>
      <c r="BV120" s="380"/>
      <c r="BW120" s="380"/>
      <c r="BX120" s="380"/>
      <c r="BY120" s="380"/>
      <c r="BZ120" s="380"/>
      <c r="CA120" s="380"/>
      <c r="CB120" s="380"/>
      <c r="CC120" s="380"/>
      <c r="CD120" s="380"/>
      <c r="CE120" s="380"/>
      <c r="CF120" s="380"/>
      <c r="CG120" s="380"/>
    </row>
    <row r="121" spans="1:85" s="379" customFormat="1" ht="12" x14ac:dyDescent="0.25">
      <c r="A121" s="474">
        <v>39600</v>
      </c>
      <c r="B121" s="475">
        <v>3.6015000000000001</v>
      </c>
      <c r="C121" s="486">
        <v>-0.435</v>
      </c>
      <c r="D121" s="462">
        <v>-0.36734141426325717</v>
      </c>
      <c r="E121" s="462">
        <v>-0.36734141426325717</v>
      </c>
      <c r="F121" s="463">
        <v>0.14499999999999999</v>
      </c>
      <c r="G121" s="464">
        <v>0.14499999999999999</v>
      </c>
      <c r="H121" s="464">
        <v>0.18</v>
      </c>
      <c r="I121" s="465">
        <v>0.14000000000000001</v>
      </c>
      <c r="J121" s="464">
        <v>0.04</v>
      </c>
      <c r="K121" s="464">
        <v>0.115</v>
      </c>
      <c r="L121" s="464">
        <v>0.37</v>
      </c>
      <c r="M121" s="463">
        <v>-0.39</v>
      </c>
      <c r="N121" s="464">
        <v>0.26</v>
      </c>
      <c r="O121" s="467">
        <v>0.13500000000000001</v>
      </c>
      <c r="P121" s="501">
        <v>-0.25</v>
      </c>
      <c r="Q121" s="478">
        <v>0.27</v>
      </c>
      <c r="R121" s="435">
        <v>0.23</v>
      </c>
      <c r="S121" s="436">
        <v>0.23</v>
      </c>
      <c r="T121" s="425">
        <v>0.45</v>
      </c>
      <c r="U121" s="426">
        <v>0.23</v>
      </c>
      <c r="V121" s="437">
        <v>3.1665000000000001</v>
      </c>
      <c r="W121" s="437">
        <v>3.234158585736743</v>
      </c>
      <c r="X121" s="438">
        <v>3.234158585736743</v>
      </c>
      <c r="Y121" s="411" t="s">
        <v>194</v>
      </c>
      <c r="Z121" s="439">
        <v>0.1</v>
      </c>
      <c r="AA121" s="440">
        <v>0.1</v>
      </c>
      <c r="AB121" s="480">
        <v>4.6801155618604326</v>
      </c>
      <c r="AC121" s="442">
        <v>4.7801155618604323</v>
      </c>
      <c r="AD121" s="485">
        <v>4.7801155618604323</v>
      </c>
      <c r="AE121" s="444">
        <v>3.3515000000000001</v>
      </c>
      <c r="AF121" s="445">
        <v>3.2115</v>
      </c>
      <c r="AG121" s="446">
        <v>3.7365000000000004</v>
      </c>
      <c r="AH121" s="447">
        <v>-0.19500000000000001</v>
      </c>
      <c r="AI121" s="448">
        <v>1.5593822846152599</v>
      </c>
      <c r="AJ121" s="449">
        <v>5.0013944320588699E-2</v>
      </c>
      <c r="AK121" s="449">
        <v>5.1385018164937804E-2</v>
      </c>
      <c r="AL121" s="404">
        <v>0.72527039751652167</v>
      </c>
      <c r="AM121" s="450">
        <v>0.71899161439486925</v>
      </c>
      <c r="AN121" s="451">
        <v>0.14499999999999999</v>
      </c>
      <c r="AO121" s="452">
        <v>0.124</v>
      </c>
      <c r="AP121" s="380"/>
      <c r="AQ121" s="451">
        <v>-3.4993696946922674</v>
      </c>
      <c r="AR121" s="453">
        <v>-3.0643696946922674</v>
      </c>
      <c r="AS121" s="380"/>
      <c r="AT121" s="454">
        <v>7.4999999999999997E-3</v>
      </c>
      <c r="AU121" s="380"/>
      <c r="AV121" s="451">
        <v>2.5000000000000001E-3</v>
      </c>
      <c r="AW121" s="455">
        <v>5.0000000000000001E-3</v>
      </c>
      <c r="AX121" s="456">
        <v>-0.09</v>
      </c>
      <c r="AY121" s="404"/>
      <c r="AZ121" s="432">
        <v>0.65</v>
      </c>
      <c r="BA121" s="432">
        <v>0.45</v>
      </c>
      <c r="BB121" s="457">
        <v>-0.435</v>
      </c>
      <c r="BC121" s="389"/>
      <c r="BD121" s="390">
        <v>3.6465000000000001</v>
      </c>
      <c r="BE121" s="380">
        <v>3.1681914646434186</v>
      </c>
      <c r="BF121" s="381"/>
      <c r="BG121" s="425">
        <v>0.5</v>
      </c>
      <c r="BH121" s="382"/>
      <c r="BI121" s="458">
        <v>2.5000000000000001E-3</v>
      </c>
      <c r="BJ121" s="380"/>
      <c r="BK121" s="381"/>
      <c r="BL121" s="380"/>
      <c r="BM121" s="380"/>
      <c r="BN121" s="383"/>
      <c r="BO121" s="383"/>
      <c r="BP121" s="382"/>
      <c r="BQ121" s="380"/>
      <c r="BR121" s="382"/>
      <c r="BS121" s="380"/>
      <c r="BT121" s="380"/>
      <c r="BU121" s="380"/>
      <c r="BV121" s="380"/>
      <c r="BW121" s="380"/>
      <c r="BX121" s="380"/>
      <c r="BY121" s="380"/>
      <c r="BZ121" s="380"/>
      <c r="CA121" s="380"/>
      <c r="CB121" s="380"/>
      <c r="CC121" s="380"/>
      <c r="CD121" s="380"/>
      <c r="CE121" s="380"/>
      <c r="CF121" s="380"/>
      <c r="CG121" s="380"/>
    </row>
    <row r="122" spans="1:85" s="379" customFormat="1" ht="12" x14ac:dyDescent="0.25">
      <c r="A122" s="474">
        <v>39630</v>
      </c>
      <c r="B122" s="475">
        <v>3.6465000000000001</v>
      </c>
      <c r="C122" s="486">
        <v>-0.435</v>
      </c>
      <c r="D122" s="462">
        <v>-0.36732473618910566</v>
      </c>
      <c r="E122" s="462">
        <v>-0.36732473618910566</v>
      </c>
      <c r="F122" s="463">
        <v>0.14499999999999999</v>
      </c>
      <c r="G122" s="464">
        <v>0.14499999999999999</v>
      </c>
      <c r="H122" s="464">
        <v>0.18</v>
      </c>
      <c r="I122" s="465">
        <v>0.14000000000000001</v>
      </c>
      <c r="J122" s="464">
        <v>0.04</v>
      </c>
      <c r="K122" s="464">
        <v>0.115</v>
      </c>
      <c r="L122" s="464">
        <v>0.41</v>
      </c>
      <c r="M122" s="463">
        <v>-0.39</v>
      </c>
      <c r="N122" s="464">
        <v>0.26</v>
      </c>
      <c r="O122" s="467">
        <v>0.13500000000000001</v>
      </c>
      <c r="P122" s="501">
        <v>-0.25</v>
      </c>
      <c r="Q122" s="478">
        <v>0.27</v>
      </c>
      <c r="R122" s="435">
        <v>0.23</v>
      </c>
      <c r="S122" s="436">
        <v>0.23</v>
      </c>
      <c r="T122" s="425">
        <v>0.5</v>
      </c>
      <c r="U122" s="426">
        <v>0.23</v>
      </c>
      <c r="V122" s="437">
        <v>3.2115</v>
      </c>
      <c r="W122" s="437">
        <v>3.2791752638108944</v>
      </c>
      <c r="X122" s="438">
        <v>3.2791752638108944</v>
      </c>
      <c r="Y122" s="387">
        <v>4.9598042239515223</v>
      </c>
      <c r="Z122" s="439">
        <v>0.1</v>
      </c>
      <c r="AA122" s="440">
        <v>0.1</v>
      </c>
      <c r="AB122" s="480">
        <v>4.745456196482551</v>
      </c>
      <c r="AC122" s="442">
        <v>4.8454561964825507</v>
      </c>
      <c r="AD122" s="485">
        <v>4.8454561964825507</v>
      </c>
      <c r="AE122" s="444">
        <v>3.3965000000000001</v>
      </c>
      <c r="AF122" s="445">
        <v>3.2565</v>
      </c>
      <c r="AG122" s="446">
        <v>3.7815000000000003</v>
      </c>
      <c r="AH122" s="447">
        <v>-0.19500000000000001</v>
      </c>
      <c r="AI122" s="448">
        <v>1.5589979862482</v>
      </c>
      <c r="AJ122" s="449">
        <v>5.0160427665848002E-2</v>
      </c>
      <c r="AK122" s="449">
        <v>5.1552886462347604E-2</v>
      </c>
      <c r="AL122" s="404">
        <v>0.72165428137021337</v>
      </c>
      <c r="AM122" s="450">
        <v>0.71523049677275963</v>
      </c>
      <c r="AN122" s="451">
        <v>0.14499999999999999</v>
      </c>
      <c r="AO122" s="452">
        <v>0.12</v>
      </c>
      <c r="AP122" s="380"/>
      <c r="AQ122" s="451">
        <v>-3.544353023589339</v>
      </c>
      <c r="AR122" s="453">
        <v>-3.109353023589339</v>
      </c>
      <c r="AS122" s="380"/>
      <c r="AT122" s="454">
        <v>7.4999999999999997E-3</v>
      </c>
      <c r="AU122" s="380"/>
      <c r="AV122" s="451">
        <v>2.5000000000000001E-3</v>
      </c>
      <c r="AW122" s="455">
        <v>5.0000000000000001E-3</v>
      </c>
      <c r="AX122" s="456">
        <v>-0.09</v>
      </c>
      <c r="AY122" s="404"/>
      <c r="AZ122" s="432">
        <v>0.7</v>
      </c>
      <c r="BA122" s="432">
        <v>0.5</v>
      </c>
      <c r="BB122" s="457">
        <v>-0.435</v>
      </c>
      <c r="BC122" s="389"/>
      <c r="BD122" s="390">
        <v>3.6915</v>
      </c>
      <c r="BE122" s="380">
        <v>3.2131918815952725</v>
      </c>
      <c r="BF122" s="381"/>
      <c r="BG122" s="425">
        <v>0.55000000000000004</v>
      </c>
      <c r="BH122" s="382"/>
      <c r="BI122" s="458">
        <v>2.5000000000000001E-3</v>
      </c>
      <c r="BJ122" s="380"/>
      <c r="BK122" s="381"/>
      <c r="BL122" s="380"/>
      <c r="BM122" s="380"/>
      <c r="BN122" s="383"/>
      <c r="BO122" s="383"/>
      <c r="BP122" s="382"/>
      <c r="BQ122" s="380"/>
      <c r="BR122" s="382"/>
      <c r="BS122" s="380"/>
      <c r="BT122" s="380"/>
      <c r="BU122" s="380"/>
      <c r="BV122" s="380"/>
      <c r="BW122" s="380"/>
      <c r="BX122" s="380"/>
      <c r="BY122" s="380"/>
      <c r="BZ122" s="380"/>
      <c r="CA122" s="380"/>
      <c r="CB122" s="380"/>
      <c r="CC122" s="380"/>
      <c r="CD122" s="380"/>
      <c r="CE122" s="380"/>
      <c r="CF122" s="380"/>
      <c r="CG122" s="380"/>
    </row>
    <row r="123" spans="1:85" s="379" customFormat="1" ht="12" x14ac:dyDescent="0.25">
      <c r="A123" s="474">
        <v>39661</v>
      </c>
      <c r="B123" s="475">
        <v>3.6915</v>
      </c>
      <c r="C123" s="486">
        <v>-0.435</v>
      </c>
      <c r="D123" s="462">
        <v>-0.36730725693831268</v>
      </c>
      <c r="E123" s="462">
        <v>-0.36730725693831268</v>
      </c>
      <c r="F123" s="463">
        <v>0.14499999999999999</v>
      </c>
      <c r="G123" s="464">
        <v>0.14499999999999999</v>
      </c>
      <c r="H123" s="464">
        <v>0.18</v>
      </c>
      <c r="I123" s="465">
        <v>0.14000000000000001</v>
      </c>
      <c r="J123" s="464">
        <v>0.04</v>
      </c>
      <c r="K123" s="464">
        <v>0.115</v>
      </c>
      <c r="L123" s="464">
        <v>0.41</v>
      </c>
      <c r="M123" s="463">
        <v>-0.39</v>
      </c>
      <c r="N123" s="464">
        <v>0.26</v>
      </c>
      <c r="O123" s="467">
        <v>0.13500000000000001</v>
      </c>
      <c r="P123" s="501">
        <v>-0.25</v>
      </c>
      <c r="Q123" s="478">
        <v>0.27</v>
      </c>
      <c r="R123" s="435">
        <v>0.23</v>
      </c>
      <c r="S123" s="436">
        <v>0.23</v>
      </c>
      <c r="T123" s="425">
        <v>0.55000000000000004</v>
      </c>
      <c r="U123" s="426">
        <v>0.23</v>
      </c>
      <c r="V123" s="437">
        <v>3.2565</v>
      </c>
      <c r="W123" s="437">
        <v>3.3241927430616873</v>
      </c>
      <c r="X123" s="438">
        <v>3.3241927430616873</v>
      </c>
      <c r="Y123" s="387">
        <v>5.2274061276889912</v>
      </c>
      <c r="Z123" s="439">
        <v>0.1</v>
      </c>
      <c r="AA123" s="440">
        <v>0.1</v>
      </c>
      <c r="AB123" s="480">
        <v>4.8107076958491533</v>
      </c>
      <c r="AC123" s="442">
        <v>4.9107076958491529</v>
      </c>
      <c r="AD123" s="485">
        <v>4.9107076958491529</v>
      </c>
      <c r="AE123" s="444">
        <v>3.4415</v>
      </c>
      <c r="AF123" s="445">
        <v>3.3014999999999999</v>
      </c>
      <c r="AG123" s="446">
        <v>3.8265000000000002</v>
      </c>
      <c r="AH123" s="447">
        <v>-0.19500000000000001</v>
      </c>
      <c r="AI123" s="448">
        <v>1.5585954302938199</v>
      </c>
      <c r="AJ123" s="449">
        <v>5.0311793796808502E-2</v>
      </c>
      <c r="AK123" s="449">
        <v>5.1726350379548001E-2</v>
      </c>
      <c r="AL123" s="404">
        <v>0.71791891389307561</v>
      </c>
      <c r="AM123" s="450">
        <v>0.71134465258439261</v>
      </c>
      <c r="AN123" s="451">
        <v>0.14499999999999999</v>
      </c>
      <c r="AO123" s="452">
        <v>0.12</v>
      </c>
      <c r="AP123" s="380"/>
      <c r="AQ123" s="451">
        <v>-3.5893355516446506</v>
      </c>
      <c r="AR123" s="453">
        <v>-3.1543355516446505</v>
      </c>
      <c r="AS123" s="380"/>
      <c r="AT123" s="454">
        <v>7.4999999999999997E-3</v>
      </c>
      <c r="AU123" s="380"/>
      <c r="AV123" s="451">
        <v>2.5000000000000001E-3</v>
      </c>
      <c r="AW123" s="455">
        <v>5.0000000000000001E-3</v>
      </c>
      <c r="AX123" s="456">
        <v>-0.09</v>
      </c>
      <c r="AY123" s="404"/>
      <c r="AZ123" s="432">
        <v>0.75</v>
      </c>
      <c r="BA123" s="432">
        <v>0.55000000000000004</v>
      </c>
      <c r="BB123" s="457">
        <v>-0.435</v>
      </c>
      <c r="BC123" s="389"/>
      <c r="BD123" s="390">
        <v>3.7364999999999999</v>
      </c>
      <c r="BE123" s="380">
        <v>3.2581923185765422</v>
      </c>
      <c r="BF123" s="381"/>
      <c r="BG123" s="425">
        <v>0.6</v>
      </c>
      <c r="BH123" s="382"/>
      <c r="BI123" s="458">
        <v>2.5000000000000001E-3</v>
      </c>
      <c r="BJ123" s="380"/>
      <c r="BK123" s="381"/>
      <c r="BL123" s="380"/>
      <c r="BM123" s="380"/>
      <c r="BN123" s="383"/>
      <c r="BO123" s="383"/>
      <c r="BP123" s="382"/>
      <c r="BQ123" s="380"/>
      <c r="BR123" s="382"/>
      <c r="BS123" s="380"/>
      <c r="BT123" s="380"/>
      <c r="BU123" s="380"/>
      <c r="BV123" s="380"/>
      <c r="BW123" s="380"/>
      <c r="BX123" s="380"/>
      <c r="BY123" s="380"/>
      <c r="BZ123" s="380"/>
      <c r="CA123" s="380"/>
      <c r="CB123" s="380"/>
      <c r="CC123" s="380"/>
      <c r="CD123" s="380"/>
      <c r="CE123" s="380"/>
      <c r="CF123" s="380"/>
      <c r="CG123" s="380"/>
    </row>
    <row r="124" spans="1:85" s="379" customFormat="1" ht="12" x14ac:dyDescent="0.25">
      <c r="A124" s="474">
        <v>39692</v>
      </c>
      <c r="B124" s="475">
        <v>3.6745000000000001</v>
      </c>
      <c r="C124" s="486">
        <v>-0.435</v>
      </c>
      <c r="D124" s="462">
        <v>-0.36728952829503392</v>
      </c>
      <c r="E124" s="462">
        <v>-0.36728952829503392</v>
      </c>
      <c r="F124" s="463">
        <v>0.14499999999999999</v>
      </c>
      <c r="G124" s="464">
        <v>0.14499999999999999</v>
      </c>
      <c r="H124" s="464">
        <v>0.18</v>
      </c>
      <c r="I124" s="465">
        <v>0.14000000000000001</v>
      </c>
      <c r="J124" s="464">
        <v>0.04</v>
      </c>
      <c r="K124" s="464">
        <v>0.115</v>
      </c>
      <c r="L124" s="464">
        <v>0.36</v>
      </c>
      <c r="M124" s="463">
        <v>-0.39</v>
      </c>
      <c r="N124" s="464">
        <v>0.26</v>
      </c>
      <c r="O124" s="467">
        <v>0.13500000000000001</v>
      </c>
      <c r="P124" s="501">
        <v>-0.25</v>
      </c>
      <c r="Q124" s="478">
        <v>0.27</v>
      </c>
      <c r="R124" s="435">
        <v>0.23</v>
      </c>
      <c r="S124" s="436">
        <v>0.23</v>
      </c>
      <c r="T124" s="425">
        <v>0.55000000000000004</v>
      </c>
      <c r="U124" s="426">
        <v>0.23</v>
      </c>
      <c r="V124" s="437">
        <v>3.2395</v>
      </c>
      <c r="W124" s="437">
        <v>3.3072104717049662</v>
      </c>
      <c r="X124" s="438">
        <v>3.3072104717049662</v>
      </c>
      <c r="Y124" s="387">
        <v>4.7686600069961864</v>
      </c>
      <c r="Z124" s="439">
        <v>0.1</v>
      </c>
      <c r="AA124" s="440">
        <v>0.1</v>
      </c>
      <c r="AB124" s="480">
        <v>4.7843412081301011</v>
      </c>
      <c r="AC124" s="442">
        <v>4.8843412081301008</v>
      </c>
      <c r="AD124" s="485">
        <v>4.8843412081301008</v>
      </c>
      <c r="AE124" s="444">
        <v>3.4245000000000001</v>
      </c>
      <c r="AF124" s="445">
        <v>3.2845</v>
      </c>
      <c r="AG124" s="446">
        <v>3.8094999999999999</v>
      </c>
      <c r="AH124" s="447">
        <v>-0.19500000000000001</v>
      </c>
      <c r="AI124" s="448">
        <v>1.5581873430112401</v>
      </c>
      <c r="AJ124" s="449">
        <v>5.0463159935417896E-2</v>
      </c>
      <c r="AK124" s="449">
        <v>5.1899814306786106E-2</v>
      </c>
      <c r="AL124" s="404">
        <v>0.71418503286326818</v>
      </c>
      <c r="AM124" s="450">
        <v>0.70745968135766735</v>
      </c>
      <c r="AN124" s="451">
        <v>0.14499999999999999</v>
      </c>
      <c r="AO124" s="452">
        <v>0.124</v>
      </c>
      <c r="AP124" s="380"/>
      <c r="AQ124" s="451">
        <v>-3.5723178304117189</v>
      </c>
      <c r="AR124" s="453">
        <v>-3.1373178304117189</v>
      </c>
      <c r="AS124" s="380"/>
      <c r="AT124" s="454">
        <v>7.4999999999999997E-3</v>
      </c>
      <c r="AU124" s="380"/>
      <c r="AV124" s="451">
        <v>2.5000000000000001E-3</v>
      </c>
      <c r="AW124" s="455">
        <v>5.0000000000000001E-3</v>
      </c>
      <c r="AX124" s="456">
        <v>-0.09</v>
      </c>
      <c r="AY124" s="404"/>
      <c r="AZ124" s="432">
        <v>0.75</v>
      </c>
      <c r="BA124" s="432">
        <v>0.55000000000000004</v>
      </c>
      <c r="BB124" s="457">
        <v>-0.435</v>
      </c>
      <c r="BC124" s="389"/>
      <c r="BD124" s="390">
        <v>3.7195</v>
      </c>
      <c r="BE124" s="380">
        <v>3.2411927617926244</v>
      </c>
      <c r="BF124" s="381"/>
      <c r="BG124" s="425">
        <v>0.6</v>
      </c>
      <c r="BH124" s="382"/>
      <c r="BI124" s="458">
        <v>2.5000000000000001E-3</v>
      </c>
      <c r="BJ124" s="380"/>
      <c r="BK124" s="381"/>
      <c r="BL124" s="380"/>
      <c r="BM124" s="380"/>
      <c r="BN124" s="383"/>
      <c r="BO124" s="383"/>
      <c r="BP124" s="382"/>
      <c r="BQ124" s="380"/>
      <c r="BR124" s="382"/>
      <c r="BS124" s="380"/>
      <c r="BT124" s="380"/>
      <c r="BU124" s="380"/>
      <c r="BV124" s="380"/>
      <c r="BW124" s="380"/>
      <c r="BX124" s="380"/>
      <c r="BY124" s="380"/>
      <c r="BZ124" s="380"/>
      <c r="CA124" s="380"/>
      <c r="CB124" s="380"/>
      <c r="CC124" s="380"/>
      <c r="CD124" s="380"/>
      <c r="CE124" s="380"/>
      <c r="CF124" s="380"/>
      <c r="CG124" s="380"/>
    </row>
    <row r="125" spans="1:85" s="379" customFormat="1" ht="12" x14ac:dyDescent="0.25">
      <c r="A125" s="474">
        <v>39722</v>
      </c>
      <c r="B125" s="475">
        <v>3.6995</v>
      </c>
      <c r="C125" s="486">
        <v>-0.435</v>
      </c>
      <c r="D125" s="462">
        <v>-0.36727213396107006</v>
      </c>
      <c r="E125" s="462">
        <v>-0.36727213396107006</v>
      </c>
      <c r="F125" s="463">
        <v>0.14499999999999999</v>
      </c>
      <c r="G125" s="464">
        <v>0.14499999999999999</v>
      </c>
      <c r="H125" s="464">
        <v>0.18</v>
      </c>
      <c r="I125" s="465">
        <v>0.14000000000000001</v>
      </c>
      <c r="J125" s="464">
        <v>0.04</v>
      </c>
      <c r="K125" s="464">
        <v>0.115</v>
      </c>
      <c r="L125" s="464">
        <v>0.4</v>
      </c>
      <c r="M125" s="463">
        <v>-0.39</v>
      </c>
      <c r="N125" s="464">
        <v>0.26</v>
      </c>
      <c r="O125" s="467">
        <v>0.13500000000000001</v>
      </c>
      <c r="P125" s="502">
        <v>-0.25</v>
      </c>
      <c r="Q125" s="478">
        <v>0.27</v>
      </c>
      <c r="R125" s="435">
        <v>0.23</v>
      </c>
      <c r="S125" s="436">
        <v>0.23</v>
      </c>
      <c r="T125" s="425">
        <v>0.6</v>
      </c>
      <c r="U125" s="426">
        <v>0.23</v>
      </c>
      <c r="V125" s="437">
        <v>3.2645</v>
      </c>
      <c r="W125" s="437">
        <v>3.33222786603893</v>
      </c>
      <c r="X125" s="438">
        <v>3.33222786603893</v>
      </c>
      <c r="Y125" s="391" t="s">
        <v>186</v>
      </c>
      <c r="Z125" s="439">
        <v>0.1</v>
      </c>
      <c r="AA125" s="440">
        <v>0.1</v>
      </c>
      <c r="AB125" s="480">
        <v>4.8200248891993178</v>
      </c>
      <c r="AC125" s="442">
        <v>4.9200248891993175</v>
      </c>
      <c r="AD125" s="485">
        <v>4.9200248891993175</v>
      </c>
      <c r="AE125" s="444">
        <v>3.4495</v>
      </c>
      <c r="AF125" s="445">
        <v>3.3094999999999999</v>
      </c>
      <c r="AG125" s="446">
        <v>3.8345000000000002</v>
      </c>
      <c r="AH125" s="447">
        <v>-0.19500000000000001</v>
      </c>
      <c r="AI125" s="448">
        <v>1.5577871586763901</v>
      </c>
      <c r="AJ125" s="449">
        <v>5.0609643302644204E-2</v>
      </c>
      <c r="AK125" s="449">
        <v>5.2067682633025796E-2</v>
      </c>
      <c r="AL125" s="404">
        <v>0.71057318480163012</v>
      </c>
      <c r="AM125" s="450">
        <v>0.70370106966545443</v>
      </c>
      <c r="AN125" s="451">
        <v>0.14499999999999999</v>
      </c>
      <c r="AO125" s="452">
        <v>0.12</v>
      </c>
      <c r="AP125" s="380"/>
      <c r="AQ125" s="451">
        <v>-3.5973004433483662</v>
      </c>
      <c r="AR125" s="453">
        <v>-3.1623004433483661</v>
      </c>
      <c r="AS125" s="380"/>
      <c r="AT125" s="454">
        <v>7.4999999999999997E-3</v>
      </c>
      <c r="AU125" s="380"/>
      <c r="AV125" s="451">
        <v>2.5000000000000001E-3</v>
      </c>
      <c r="AW125" s="455">
        <v>5.0000000000000001E-3</v>
      </c>
      <c r="AX125" s="456">
        <v>-0.09</v>
      </c>
      <c r="AY125" s="404"/>
      <c r="AZ125" s="432">
        <v>0.8</v>
      </c>
      <c r="BA125" s="432">
        <v>0.6</v>
      </c>
      <c r="BB125" s="457">
        <v>-0.435</v>
      </c>
      <c r="BC125" s="389"/>
      <c r="BD125" s="390">
        <v>3.7444999999999999</v>
      </c>
      <c r="BE125" s="380">
        <v>3.2661931966509732</v>
      </c>
      <c r="BF125" s="381"/>
      <c r="BG125" s="425">
        <v>0.65</v>
      </c>
      <c r="BH125" s="382"/>
      <c r="BI125" s="458">
        <v>2.5000000000000001E-3</v>
      </c>
      <c r="BJ125" s="380"/>
      <c r="BK125" s="381"/>
      <c r="BL125" s="380"/>
      <c r="BM125" s="380"/>
      <c r="BN125" s="383"/>
      <c r="BO125" s="383"/>
      <c r="BP125" s="382"/>
      <c r="BQ125" s="380"/>
      <c r="BR125" s="382"/>
      <c r="BS125" s="380"/>
      <c r="BT125" s="380"/>
      <c r="BU125" s="380"/>
      <c r="BV125" s="380"/>
      <c r="BW125" s="380"/>
      <c r="BX125" s="380"/>
      <c r="BY125" s="380"/>
      <c r="BZ125" s="380"/>
      <c r="CA125" s="380"/>
      <c r="CB125" s="380"/>
      <c r="CC125" s="380"/>
      <c r="CD125" s="380"/>
      <c r="CE125" s="380"/>
      <c r="CF125" s="380"/>
      <c r="CG125" s="380"/>
    </row>
    <row r="126" spans="1:85" s="379" customFormat="1" ht="12" x14ac:dyDescent="0.25">
      <c r="A126" s="459">
        <v>39753</v>
      </c>
      <c r="B126" s="475">
        <v>3.8515000000000001</v>
      </c>
      <c r="C126" s="495">
        <v>-0.39</v>
      </c>
      <c r="D126" s="462">
        <v>-0.32225391417974825</v>
      </c>
      <c r="E126" s="462">
        <v>-0.125</v>
      </c>
      <c r="F126" s="463">
        <v>0.17</v>
      </c>
      <c r="G126" s="464">
        <v>0.34</v>
      </c>
      <c r="H126" s="464">
        <v>0.28000000000000003</v>
      </c>
      <c r="I126" s="465">
        <v>0.38</v>
      </c>
      <c r="J126" s="464">
        <v>0.125</v>
      </c>
      <c r="K126" s="464">
        <v>0.155</v>
      </c>
      <c r="L126" s="464">
        <v>0.7</v>
      </c>
      <c r="M126" s="463">
        <v>-0.26</v>
      </c>
      <c r="N126" s="464">
        <v>0.25</v>
      </c>
      <c r="O126" s="467">
        <v>0</v>
      </c>
      <c r="P126" s="499">
        <v>0.248</v>
      </c>
      <c r="Q126" s="478">
        <v>0.27</v>
      </c>
      <c r="R126" s="435">
        <v>0.23</v>
      </c>
      <c r="S126" s="436">
        <v>0.23</v>
      </c>
      <c r="T126" s="425">
        <v>0.8</v>
      </c>
      <c r="U126" s="426">
        <v>0.23</v>
      </c>
      <c r="V126" s="437">
        <v>3.4615</v>
      </c>
      <c r="W126" s="437">
        <v>3.5292460858202519</v>
      </c>
      <c r="X126" s="438">
        <v>3.7265000000000001</v>
      </c>
      <c r="Y126" s="387"/>
      <c r="Z126" s="439">
        <v>0.1</v>
      </c>
      <c r="AA126" s="440">
        <v>0.39116651064257102</v>
      </c>
      <c r="AB126" s="480">
        <v>5.109520289016074</v>
      </c>
      <c r="AC126" s="442">
        <v>5.2095202890160737</v>
      </c>
      <c r="AD126" s="493">
        <v>5.500686799658645</v>
      </c>
      <c r="AE126" s="444">
        <v>4.0994999999999999</v>
      </c>
      <c r="AF126" s="445">
        <v>3.5914999999999999</v>
      </c>
      <c r="AG126" s="446">
        <v>3.8515000000000001</v>
      </c>
      <c r="AH126" s="447">
        <v>-0.13</v>
      </c>
      <c r="AI126" s="448">
        <v>1.5573682039717298</v>
      </c>
      <c r="AJ126" s="449">
        <v>5.0761009456301999E-2</v>
      </c>
      <c r="AK126" s="449">
        <v>5.2241146580013401E-2</v>
      </c>
      <c r="AL126" s="404">
        <v>0.70684275433962529</v>
      </c>
      <c r="AM126" s="450">
        <v>0.69981845570014745</v>
      </c>
      <c r="AN126" s="451">
        <v>0.34</v>
      </c>
      <c r="AO126" s="452">
        <v>0.124</v>
      </c>
      <c r="AP126" s="380"/>
      <c r="AQ126" s="451">
        <v>-3.5415151178301301</v>
      </c>
      <c r="AR126" s="453">
        <v>-3.1515151178301299</v>
      </c>
      <c r="AS126" s="380"/>
      <c r="AT126" s="454">
        <v>7.4999999999999997E-3</v>
      </c>
      <c r="AU126" s="380"/>
      <c r="AV126" s="451">
        <v>8.0000000000000002E-3</v>
      </c>
      <c r="AW126" s="455">
        <v>0.02</v>
      </c>
      <c r="AX126" s="456">
        <v>0</v>
      </c>
      <c r="AY126" s="404"/>
      <c r="AZ126" s="432">
        <v>1</v>
      </c>
      <c r="BA126" s="432">
        <v>0.8</v>
      </c>
      <c r="BB126" s="457">
        <v>-0.39</v>
      </c>
      <c r="BC126" s="389"/>
      <c r="BD126" s="390">
        <v>3.9965000000000002</v>
      </c>
      <c r="BE126" s="380">
        <v>3.4669196868656202</v>
      </c>
      <c r="BF126" s="381"/>
      <c r="BG126" s="425">
        <v>0.8</v>
      </c>
      <c r="BH126" s="382"/>
      <c r="BI126" s="458">
        <v>2.5000000000000001E-3</v>
      </c>
      <c r="BJ126" s="380"/>
      <c r="BK126" s="381"/>
      <c r="BL126" s="380"/>
      <c r="BM126" s="380"/>
      <c r="BN126" s="383"/>
      <c r="BO126" s="383"/>
      <c r="BP126" s="382"/>
      <c r="BQ126" s="380"/>
      <c r="BR126" s="382"/>
      <c r="BS126" s="380"/>
      <c r="BT126" s="380"/>
      <c r="BU126" s="380"/>
      <c r="BV126" s="380"/>
      <c r="BW126" s="380"/>
      <c r="BX126" s="380"/>
      <c r="BY126" s="380"/>
      <c r="BZ126" s="380"/>
      <c r="CA126" s="380"/>
      <c r="CB126" s="380"/>
      <c r="CC126" s="380"/>
      <c r="CD126" s="380"/>
      <c r="CE126" s="380"/>
      <c r="CF126" s="380"/>
      <c r="CG126" s="380"/>
    </row>
    <row r="127" spans="1:85" s="379" customFormat="1" ht="12" x14ac:dyDescent="0.25">
      <c r="A127" s="474">
        <v>39783</v>
      </c>
      <c r="B127" s="475">
        <v>3.9945000000000004</v>
      </c>
      <c r="C127" s="497">
        <v>-0.39</v>
      </c>
      <c r="D127" s="462">
        <v>-0.32223604428968144</v>
      </c>
      <c r="E127" s="462">
        <v>-0.125</v>
      </c>
      <c r="F127" s="463">
        <v>0.17</v>
      </c>
      <c r="G127" s="464">
        <v>0.34</v>
      </c>
      <c r="H127" s="464">
        <v>0.28000000000000003</v>
      </c>
      <c r="I127" s="465">
        <v>0.38</v>
      </c>
      <c r="J127" s="464">
        <v>0.125</v>
      </c>
      <c r="K127" s="464">
        <v>0.155</v>
      </c>
      <c r="L127" s="464">
        <v>0.98</v>
      </c>
      <c r="M127" s="463">
        <v>-0.26</v>
      </c>
      <c r="N127" s="464">
        <v>0.25</v>
      </c>
      <c r="O127" s="467">
        <v>0</v>
      </c>
      <c r="P127" s="499">
        <v>0.308</v>
      </c>
      <c r="Q127" s="478">
        <v>0.27</v>
      </c>
      <c r="R127" s="435">
        <v>0.23</v>
      </c>
      <c r="S127" s="436">
        <v>0.23</v>
      </c>
      <c r="T127" s="425">
        <v>1</v>
      </c>
      <c r="U127" s="426">
        <v>0.23</v>
      </c>
      <c r="V127" s="437">
        <v>3.6045000000000003</v>
      </c>
      <c r="W127" s="437">
        <v>3.6722639557103189</v>
      </c>
      <c r="X127" s="438">
        <v>3.8694999999999999</v>
      </c>
      <c r="Y127" s="391" t="s">
        <v>184</v>
      </c>
      <c r="Z127" s="439">
        <v>0.1</v>
      </c>
      <c r="AA127" s="440">
        <v>0.39106335694574135</v>
      </c>
      <c r="AB127" s="480">
        <v>5.3191995098525435</v>
      </c>
      <c r="AC127" s="442">
        <v>5.4191995098525432</v>
      </c>
      <c r="AD127" s="493">
        <v>5.7102628667982849</v>
      </c>
      <c r="AE127" s="444">
        <v>4.3025000000000002</v>
      </c>
      <c r="AF127" s="445">
        <v>3.7345000000000006</v>
      </c>
      <c r="AG127" s="446">
        <v>3.9945000000000004</v>
      </c>
      <c r="AH127" s="447">
        <v>-0.13</v>
      </c>
      <c r="AI127" s="448">
        <v>1.5569575136820599</v>
      </c>
      <c r="AJ127" s="449">
        <v>5.0907492838091296E-2</v>
      </c>
      <c r="AK127" s="449">
        <v>5.2409014925363498E-2</v>
      </c>
      <c r="AL127" s="404">
        <v>0.70323458043222176</v>
      </c>
      <c r="AM127" s="450">
        <v>0.69606253266687834</v>
      </c>
      <c r="AN127" s="451">
        <v>0.34</v>
      </c>
      <c r="AO127" s="452">
        <v>0.12</v>
      </c>
      <c r="AP127" s="380"/>
      <c r="AQ127" s="451">
        <v>-3.6845445580539415</v>
      </c>
      <c r="AR127" s="453">
        <v>-3.2945445580539414</v>
      </c>
      <c r="AS127" s="380"/>
      <c r="AT127" s="454">
        <v>7.4999999999999997E-3</v>
      </c>
      <c r="AU127" s="380"/>
      <c r="AV127" s="451">
        <v>8.0000000000000002E-3</v>
      </c>
      <c r="AW127" s="455">
        <v>0.02</v>
      </c>
      <c r="AX127" s="456">
        <v>5.0000000000000001E-3</v>
      </c>
      <c r="AY127" s="404"/>
      <c r="AZ127" s="432">
        <v>1.2</v>
      </c>
      <c r="BA127" s="432">
        <v>1</v>
      </c>
      <c r="BB127" s="457">
        <v>-0.39</v>
      </c>
      <c r="BC127" s="389"/>
      <c r="BD127" s="390">
        <v>4.1395</v>
      </c>
      <c r="BE127" s="380">
        <v>3.6099211164568259</v>
      </c>
      <c r="BF127" s="381"/>
      <c r="BG127" s="425">
        <v>1.1000000000000001</v>
      </c>
      <c r="BH127" s="382"/>
      <c r="BI127" s="458">
        <v>2.5000000000000001E-3</v>
      </c>
      <c r="BJ127" s="380"/>
      <c r="BK127" s="381"/>
      <c r="BL127" s="380"/>
      <c r="BM127" s="380"/>
      <c r="BN127" s="383"/>
      <c r="BO127" s="383"/>
      <c r="BP127" s="382"/>
      <c r="BQ127" s="380"/>
      <c r="BR127" s="382"/>
      <c r="BS127" s="380"/>
      <c r="BT127" s="380"/>
      <c r="BU127" s="380"/>
      <c r="BV127" s="380"/>
      <c r="BW127" s="380"/>
      <c r="BX127" s="380"/>
      <c r="BY127" s="380"/>
      <c r="BZ127" s="380"/>
      <c r="CA127" s="380"/>
      <c r="CB127" s="380"/>
      <c r="CC127" s="380"/>
      <c r="CD127" s="380"/>
      <c r="CE127" s="380"/>
      <c r="CF127" s="380"/>
      <c r="CG127" s="380"/>
    </row>
    <row r="128" spans="1:85" s="379" customFormat="1" ht="12" x14ac:dyDescent="0.25">
      <c r="A128" s="474">
        <v>39814</v>
      </c>
      <c r="B128" s="475">
        <v>4.0335000000000001</v>
      </c>
      <c r="C128" s="497">
        <v>-0.39</v>
      </c>
      <c r="D128" s="462">
        <v>-0.3222474501706829</v>
      </c>
      <c r="E128" s="462">
        <v>-0.125</v>
      </c>
      <c r="F128" s="463">
        <v>0.17</v>
      </c>
      <c r="G128" s="464">
        <v>0.34</v>
      </c>
      <c r="H128" s="464">
        <v>0.28000000000000003</v>
      </c>
      <c r="I128" s="465">
        <v>0.38</v>
      </c>
      <c r="J128" s="464">
        <v>0.125</v>
      </c>
      <c r="K128" s="464">
        <v>0.155</v>
      </c>
      <c r="L128" s="464">
        <v>1.6</v>
      </c>
      <c r="M128" s="463">
        <v>-0.26</v>
      </c>
      <c r="N128" s="464">
        <v>0.25</v>
      </c>
      <c r="O128" s="467">
        <v>0</v>
      </c>
      <c r="P128" s="499">
        <v>0.37800000000000006</v>
      </c>
      <c r="Q128" s="478">
        <v>0.19750000000000001</v>
      </c>
      <c r="R128" s="435">
        <v>0.23</v>
      </c>
      <c r="S128" s="436">
        <v>0.23</v>
      </c>
      <c r="T128" s="425">
        <v>1</v>
      </c>
      <c r="U128" s="426">
        <v>0.23</v>
      </c>
      <c r="V128" s="437">
        <v>3.6435</v>
      </c>
      <c r="W128" s="437">
        <v>3.7112525498293172</v>
      </c>
      <c r="X128" s="438">
        <v>3.9084999999999996</v>
      </c>
      <c r="Y128" s="387"/>
      <c r="Z128" s="439">
        <v>0.1</v>
      </c>
      <c r="AA128" s="440">
        <v>0.39112919095678311</v>
      </c>
      <c r="AB128" s="480">
        <v>5.3776573858529817</v>
      </c>
      <c r="AC128" s="442">
        <v>5.4776573858529813</v>
      </c>
      <c r="AD128" s="493">
        <v>5.7687865768097648</v>
      </c>
      <c r="AE128" s="444">
        <v>4.4115000000000002</v>
      </c>
      <c r="AF128" s="445">
        <v>3.7735000000000003</v>
      </c>
      <c r="AG128" s="446">
        <v>4.0335000000000001</v>
      </c>
      <c r="AH128" s="447">
        <v>-0.13</v>
      </c>
      <c r="AI128" s="448">
        <v>1.5572196214871699</v>
      </c>
      <c r="AJ128" s="449">
        <v>5.1058859006796201E-2</v>
      </c>
      <c r="AK128" s="449">
        <v>5.2518133637128504E-2</v>
      </c>
      <c r="AL128" s="404">
        <v>0.69950829052123942</v>
      </c>
      <c r="AM128" s="450">
        <v>0.69249080444540567</v>
      </c>
      <c r="AN128" s="451">
        <v>0.34</v>
      </c>
      <c r="AO128" s="452">
        <v>0.12</v>
      </c>
      <c r="AP128" s="380"/>
      <c r="AQ128" s="451">
        <v>-3.7285587304309478</v>
      </c>
      <c r="AR128" s="453">
        <v>-3.3385587304309476</v>
      </c>
      <c r="AS128" s="380"/>
      <c r="AT128" s="454">
        <v>7.4999999999999997E-3</v>
      </c>
      <c r="AU128" s="380"/>
      <c r="AV128" s="451">
        <v>8.0000000000000002E-3</v>
      </c>
      <c r="AW128" s="455">
        <v>0.02</v>
      </c>
      <c r="AX128" s="456">
        <v>2.5000000000000001E-2</v>
      </c>
      <c r="AY128" s="404"/>
      <c r="AZ128" s="432">
        <v>1.25</v>
      </c>
      <c r="BA128" s="432">
        <v>1</v>
      </c>
      <c r="BB128" s="457">
        <v>-0.39</v>
      </c>
      <c r="BC128" s="389"/>
      <c r="BD128" s="390">
        <v>4.1784999999999997</v>
      </c>
      <c r="BE128" s="380">
        <v>3.6489202039863455</v>
      </c>
      <c r="BF128" s="381"/>
      <c r="BG128" s="425">
        <v>1.1000000000000001</v>
      </c>
      <c r="BH128" s="382"/>
      <c r="BI128" s="458">
        <v>2.5000000000000001E-3</v>
      </c>
      <c r="BJ128" s="380"/>
      <c r="BK128" s="381"/>
      <c r="BL128" s="380"/>
      <c r="BM128" s="380"/>
      <c r="BN128" s="383"/>
      <c r="BO128" s="383"/>
      <c r="BP128" s="382"/>
      <c r="BQ128" s="380"/>
      <c r="BR128" s="382"/>
      <c r="BS128" s="380"/>
      <c r="BT128" s="380"/>
      <c r="BU128" s="380"/>
      <c r="BV128" s="380"/>
      <c r="BW128" s="380"/>
      <c r="BX128" s="380"/>
      <c r="BY128" s="380"/>
      <c r="BZ128" s="380"/>
      <c r="CA128" s="380"/>
      <c r="CB128" s="380"/>
      <c r="CC128" s="380"/>
      <c r="CD128" s="380"/>
      <c r="CE128" s="380"/>
      <c r="CF128" s="380"/>
      <c r="CG128" s="380"/>
    </row>
    <row r="129" spans="1:85" s="379" customFormat="1" ht="12" x14ac:dyDescent="0.25">
      <c r="A129" s="474">
        <v>39845</v>
      </c>
      <c r="B129" s="475">
        <v>3.9535</v>
      </c>
      <c r="C129" s="497">
        <v>-0.39</v>
      </c>
      <c r="D129" s="462">
        <v>-0.322262590191845</v>
      </c>
      <c r="E129" s="462">
        <v>-0.125</v>
      </c>
      <c r="F129" s="463">
        <v>0.17</v>
      </c>
      <c r="G129" s="464">
        <v>0.34</v>
      </c>
      <c r="H129" s="464">
        <v>0.28000000000000003</v>
      </c>
      <c r="I129" s="465">
        <v>0.38</v>
      </c>
      <c r="J129" s="464">
        <v>0.125</v>
      </c>
      <c r="K129" s="464">
        <v>0.155</v>
      </c>
      <c r="L129" s="464">
        <v>1.6</v>
      </c>
      <c r="M129" s="463">
        <v>-0.26</v>
      </c>
      <c r="N129" s="464">
        <v>0.25</v>
      </c>
      <c r="O129" s="467">
        <v>0</v>
      </c>
      <c r="P129" s="499">
        <v>0.248</v>
      </c>
      <c r="Q129" s="478">
        <v>0.1925</v>
      </c>
      <c r="R129" s="435">
        <v>0.22750000000000001</v>
      </c>
      <c r="S129" s="436">
        <v>0.22750000000000001</v>
      </c>
      <c r="T129" s="425">
        <v>1</v>
      </c>
      <c r="U129" s="426">
        <v>0.22750000000000001</v>
      </c>
      <c r="V129" s="437">
        <v>3.5634999999999999</v>
      </c>
      <c r="W129" s="437">
        <v>3.631237409808155</v>
      </c>
      <c r="X129" s="438">
        <v>3.8284999999999996</v>
      </c>
      <c r="Y129" s="399"/>
      <c r="Z129" s="439">
        <v>0.1</v>
      </c>
      <c r="AA129" s="440">
        <v>0.39121661243104722</v>
      </c>
      <c r="AB129" s="480">
        <v>5.2607562203699541</v>
      </c>
      <c r="AC129" s="442">
        <v>5.3607562203699537</v>
      </c>
      <c r="AD129" s="493">
        <v>5.6519728328010013</v>
      </c>
      <c r="AE129" s="444">
        <v>4.2015000000000002</v>
      </c>
      <c r="AF129" s="445">
        <v>3.6935000000000002</v>
      </c>
      <c r="AG129" s="446">
        <v>3.9535</v>
      </c>
      <c r="AH129" s="447">
        <v>-0.13</v>
      </c>
      <c r="AI129" s="448">
        <v>1.5575676763964199</v>
      </c>
      <c r="AJ129" s="449">
        <v>5.1210225183147398E-2</v>
      </c>
      <c r="AK129" s="449">
        <v>5.2620358218233403E-2</v>
      </c>
      <c r="AL129" s="404">
        <v>0.69578436650664977</v>
      </c>
      <c r="AM129" s="450">
        <v>0.68895819390509971</v>
      </c>
      <c r="AN129" s="451">
        <v>0.34</v>
      </c>
      <c r="AO129" s="452">
        <v>0.13300000000000001</v>
      </c>
      <c r="AP129" s="380"/>
      <c r="AQ129" s="451">
        <v>-3.6485765255132399</v>
      </c>
      <c r="AR129" s="453">
        <v>-3.2585765255132397</v>
      </c>
      <c r="AS129" s="380"/>
      <c r="AT129" s="454">
        <v>7.4999999999999997E-3</v>
      </c>
      <c r="AU129" s="380"/>
      <c r="AV129" s="451">
        <v>8.0000000000000002E-3</v>
      </c>
      <c r="AW129" s="455">
        <v>0.02</v>
      </c>
      <c r="AX129" s="456">
        <v>0.02</v>
      </c>
      <c r="AY129" s="404"/>
      <c r="AZ129" s="432">
        <v>1.25</v>
      </c>
      <c r="BA129" s="432">
        <v>1</v>
      </c>
      <c r="BB129" s="457">
        <v>-0.39</v>
      </c>
      <c r="BC129" s="389"/>
      <c r="BD129" s="390">
        <v>4.0984999999999996</v>
      </c>
      <c r="BE129" s="380">
        <v>3.5689189927846523</v>
      </c>
      <c r="BF129" s="381"/>
      <c r="BG129" s="425">
        <v>1.1000000000000001</v>
      </c>
      <c r="BH129" s="382"/>
      <c r="BI129" s="458">
        <v>2.5000000000000001E-3</v>
      </c>
      <c r="BJ129" s="380"/>
      <c r="BK129" s="381"/>
      <c r="BL129" s="380"/>
      <c r="BM129" s="380"/>
      <c r="BN129" s="383"/>
      <c r="BO129" s="383"/>
      <c r="BP129" s="382"/>
      <c r="BQ129" s="380"/>
      <c r="BR129" s="382"/>
      <c r="BS129" s="380"/>
      <c r="BT129" s="380"/>
      <c r="BU129" s="380"/>
      <c r="BV129" s="380"/>
      <c r="BW129" s="380"/>
      <c r="BX129" s="380"/>
      <c r="BY129" s="380"/>
      <c r="BZ129" s="380"/>
      <c r="CA129" s="380"/>
      <c r="CB129" s="380"/>
      <c r="CC129" s="380"/>
      <c r="CD129" s="380"/>
      <c r="CE129" s="380"/>
      <c r="CF129" s="380"/>
      <c r="CG129" s="380"/>
    </row>
    <row r="130" spans="1:85" s="379" customFormat="1" ht="12" x14ac:dyDescent="0.25">
      <c r="A130" s="474">
        <v>39873</v>
      </c>
      <c r="B130" s="475">
        <v>3.8235000000000001</v>
      </c>
      <c r="C130" s="497">
        <v>-0.39</v>
      </c>
      <c r="D130" s="462">
        <v>-0.32227673378837007</v>
      </c>
      <c r="E130" s="462">
        <v>-0.125</v>
      </c>
      <c r="F130" s="463">
        <v>0.17</v>
      </c>
      <c r="G130" s="464">
        <v>0.34</v>
      </c>
      <c r="H130" s="464">
        <v>0.28000000000000003</v>
      </c>
      <c r="I130" s="465">
        <v>0.38</v>
      </c>
      <c r="J130" s="464">
        <v>0.125</v>
      </c>
      <c r="K130" s="464">
        <v>0.155</v>
      </c>
      <c r="L130" s="464">
        <v>0.69</v>
      </c>
      <c r="M130" s="463">
        <v>-0.26</v>
      </c>
      <c r="N130" s="464">
        <v>0.25</v>
      </c>
      <c r="O130" s="467">
        <v>0</v>
      </c>
      <c r="P130" s="499">
        <v>6.8000000000000005E-2</v>
      </c>
      <c r="Q130" s="478">
        <v>0.1825</v>
      </c>
      <c r="R130" s="435">
        <v>0.22</v>
      </c>
      <c r="S130" s="436">
        <v>0.22</v>
      </c>
      <c r="T130" s="425">
        <v>0.75</v>
      </c>
      <c r="U130" s="426">
        <v>0.22</v>
      </c>
      <c r="V130" s="437">
        <v>3.4335</v>
      </c>
      <c r="W130" s="437">
        <v>3.50122326621163</v>
      </c>
      <c r="X130" s="438">
        <v>3.6985000000000006</v>
      </c>
      <c r="Y130" s="399"/>
      <c r="Z130" s="439">
        <v>0.1</v>
      </c>
      <c r="AA130" s="440">
        <v>0.39129831566583739</v>
      </c>
      <c r="AB130" s="480">
        <v>5.0698972333534034</v>
      </c>
      <c r="AC130" s="442">
        <v>5.169897233353403</v>
      </c>
      <c r="AD130" s="493">
        <v>5.4611955490192408</v>
      </c>
      <c r="AE130" s="444">
        <v>3.8915000000000002</v>
      </c>
      <c r="AF130" s="445">
        <v>3.5635000000000003</v>
      </c>
      <c r="AG130" s="446">
        <v>3.8235000000000001</v>
      </c>
      <c r="AH130" s="447">
        <v>-0.13</v>
      </c>
      <c r="AI130" s="448">
        <v>1.5578929650306999</v>
      </c>
      <c r="AJ130" s="449">
        <v>5.1346943026422398E-2</v>
      </c>
      <c r="AK130" s="449">
        <v>5.2712690100936897E-2</v>
      </c>
      <c r="AL130" s="404">
        <v>0.69242300123077294</v>
      </c>
      <c r="AM130" s="450">
        <v>0.68577299583144602</v>
      </c>
      <c r="AN130" s="451">
        <v>0.34</v>
      </c>
      <c r="AO130" s="452">
        <v>0.12</v>
      </c>
      <c r="AP130" s="380"/>
      <c r="AQ130" s="451">
        <v>-3.5185927209195764</v>
      </c>
      <c r="AR130" s="453">
        <v>-3.1285927209195763</v>
      </c>
      <c r="AS130" s="380"/>
      <c r="AT130" s="454">
        <v>7.4999999999999997E-3</v>
      </c>
      <c r="AU130" s="380"/>
      <c r="AV130" s="451">
        <v>8.0000000000000002E-3</v>
      </c>
      <c r="AW130" s="455">
        <v>0.02</v>
      </c>
      <c r="AX130" s="456">
        <v>0</v>
      </c>
      <c r="AY130" s="404"/>
      <c r="AZ130" s="432">
        <v>1</v>
      </c>
      <c r="BA130" s="432">
        <v>0.75</v>
      </c>
      <c r="BB130" s="457">
        <v>-0.39</v>
      </c>
      <c r="BC130" s="389"/>
      <c r="BD130" s="390">
        <v>3.9685000000000001</v>
      </c>
      <c r="BE130" s="380">
        <v>3.4389178612969302</v>
      </c>
      <c r="BF130" s="381"/>
      <c r="BG130" s="425">
        <v>0.75</v>
      </c>
      <c r="BH130" s="382"/>
      <c r="BI130" s="458">
        <v>2.5000000000000001E-3</v>
      </c>
      <c r="BJ130" s="380"/>
      <c r="BK130" s="381"/>
      <c r="BL130" s="380"/>
      <c r="BM130" s="380"/>
      <c r="BN130" s="383"/>
      <c r="BO130" s="383"/>
      <c r="BP130" s="382"/>
      <c r="BQ130" s="380"/>
      <c r="BR130" s="382"/>
      <c r="BS130" s="380"/>
      <c r="BT130" s="380"/>
      <c r="BU130" s="380"/>
      <c r="BV130" s="380"/>
      <c r="BW130" s="380"/>
      <c r="BX130" s="380"/>
      <c r="BY130" s="380"/>
      <c r="BZ130" s="380"/>
      <c r="CA130" s="380"/>
      <c r="CB130" s="380"/>
      <c r="CC130" s="380"/>
      <c r="CD130" s="380"/>
      <c r="CE130" s="380"/>
      <c r="CF130" s="380"/>
      <c r="CG130" s="380"/>
    </row>
    <row r="131" spans="1:85" s="379" customFormat="1" ht="12" x14ac:dyDescent="0.25">
      <c r="A131" s="474">
        <v>39904</v>
      </c>
      <c r="B131" s="475">
        <v>3.6385000000000001</v>
      </c>
      <c r="C131" s="481">
        <v>-0.49</v>
      </c>
      <c r="D131" s="462">
        <v>-0.42229291128760194</v>
      </c>
      <c r="E131" s="462">
        <v>-0.42229291128760194</v>
      </c>
      <c r="F131" s="463">
        <v>0.125</v>
      </c>
      <c r="G131" s="464">
        <v>0.125</v>
      </c>
      <c r="H131" s="464">
        <v>0.16</v>
      </c>
      <c r="I131" s="465">
        <v>0.12</v>
      </c>
      <c r="J131" s="464">
        <v>0.04</v>
      </c>
      <c r="K131" s="464">
        <v>0.11</v>
      </c>
      <c r="L131" s="464">
        <v>0.38</v>
      </c>
      <c r="M131" s="463">
        <v>-0.39</v>
      </c>
      <c r="N131" s="464">
        <v>0.26</v>
      </c>
      <c r="O131" s="467">
        <v>0</v>
      </c>
      <c r="P131" s="500">
        <v>-0.25</v>
      </c>
      <c r="Q131" s="478">
        <v>0.1825</v>
      </c>
      <c r="R131" s="435">
        <v>0.20250000000000001</v>
      </c>
      <c r="S131" s="436">
        <v>0.20250000000000001</v>
      </c>
      <c r="T131" s="425">
        <v>0.4</v>
      </c>
      <c r="U131" s="426">
        <v>0.20250000000000001</v>
      </c>
      <c r="V131" s="437">
        <v>3.1485000000000003</v>
      </c>
      <c r="W131" s="437">
        <v>3.2162070887123981</v>
      </c>
      <c r="X131" s="438">
        <v>3.2162070887123981</v>
      </c>
      <c r="Y131" s="399"/>
      <c r="Z131" s="439">
        <v>0.1</v>
      </c>
      <c r="AA131" s="440">
        <v>0.1</v>
      </c>
      <c r="AB131" s="480">
        <v>4.6501777876966202</v>
      </c>
      <c r="AC131" s="442">
        <v>4.7501777876966198</v>
      </c>
      <c r="AD131" s="485">
        <v>4.7501777876966198</v>
      </c>
      <c r="AE131" s="444">
        <v>3.3885000000000001</v>
      </c>
      <c r="AF131" s="445">
        <v>3.2484999999999999</v>
      </c>
      <c r="AG131" s="446">
        <v>3.6385000000000001</v>
      </c>
      <c r="AH131" s="447">
        <v>-0.19500000000000001</v>
      </c>
      <c r="AI131" s="448">
        <v>1.5582651980232001</v>
      </c>
      <c r="AJ131" s="449">
        <v>5.1498309217323804E-2</v>
      </c>
      <c r="AK131" s="449">
        <v>5.2814914688674303E-2</v>
      </c>
      <c r="AL131" s="404">
        <v>0.6887040621395244</v>
      </c>
      <c r="AM131" s="450">
        <v>0.68225274746931308</v>
      </c>
      <c r="AN131" s="451">
        <v>0.125</v>
      </c>
      <c r="AO131" s="452">
        <v>0.124</v>
      </c>
      <c r="AP131" s="380"/>
      <c r="AQ131" s="451">
        <v>-3.5413212119902391</v>
      </c>
      <c r="AR131" s="453">
        <v>-3.0513212119902393</v>
      </c>
      <c r="AS131" s="380"/>
      <c r="AT131" s="454">
        <v>7.4999999999999997E-3</v>
      </c>
      <c r="AU131" s="380"/>
      <c r="AV131" s="451">
        <v>2.5000000000000001E-3</v>
      </c>
      <c r="AW131" s="455">
        <v>5.0000000000000001E-3</v>
      </c>
      <c r="AX131" s="456">
        <v>-0.09</v>
      </c>
      <c r="AY131" s="404"/>
      <c r="AZ131" s="432">
        <v>0.65</v>
      </c>
      <c r="BA131" s="432">
        <v>0.4</v>
      </c>
      <c r="BB131" s="457">
        <v>-0.49</v>
      </c>
      <c r="BC131" s="389"/>
      <c r="BD131" s="390">
        <v>3.6835</v>
      </c>
      <c r="BE131" s="380">
        <v>3.1501926772178104</v>
      </c>
      <c r="BF131" s="381"/>
      <c r="BG131" s="425">
        <v>0.45</v>
      </c>
      <c r="BH131" s="382"/>
      <c r="BI131" s="458">
        <v>2.5000000000000001E-3</v>
      </c>
      <c r="BJ131" s="380"/>
      <c r="BK131" s="381"/>
      <c r="BL131" s="380"/>
      <c r="BM131" s="380"/>
      <c r="BN131" s="383"/>
      <c r="BO131" s="383"/>
      <c r="BP131" s="382"/>
      <c r="BQ131" s="380"/>
      <c r="BR131" s="382"/>
      <c r="BS131" s="380"/>
      <c r="BT131" s="380"/>
      <c r="BU131" s="380"/>
      <c r="BV131" s="380"/>
      <c r="BW131" s="380"/>
      <c r="BX131" s="380"/>
      <c r="BY131" s="380"/>
      <c r="BZ131" s="380"/>
      <c r="CA131" s="380"/>
      <c r="CB131" s="380"/>
      <c r="CC131" s="380"/>
      <c r="CD131" s="380"/>
      <c r="CE131" s="380"/>
      <c r="CF131" s="380"/>
      <c r="CG131" s="380"/>
    </row>
    <row r="132" spans="1:85" s="379" customFormat="1" ht="12" x14ac:dyDescent="0.25">
      <c r="A132" s="474">
        <v>39934</v>
      </c>
      <c r="B132" s="475">
        <v>3.6365000000000003</v>
      </c>
      <c r="C132" s="486">
        <v>-0.49</v>
      </c>
      <c r="D132" s="462">
        <v>-0.42230908528273847</v>
      </c>
      <c r="E132" s="462">
        <v>-0.42230908528273847</v>
      </c>
      <c r="F132" s="463">
        <v>0.125</v>
      </c>
      <c r="G132" s="464">
        <v>0.125</v>
      </c>
      <c r="H132" s="464">
        <v>0.16</v>
      </c>
      <c r="I132" s="465">
        <v>0.12</v>
      </c>
      <c r="J132" s="464">
        <v>0.04</v>
      </c>
      <c r="K132" s="464">
        <v>0.11</v>
      </c>
      <c r="L132" s="464">
        <v>0.33</v>
      </c>
      <c r="M132" s="463">
        <v>-0.39</v>
      </c>
      <c r="N132" s="464">
        <v>0.26</v>
      </c>
      <c r="O132" s="467">
        <v>0</v>
      </c>
      <c r="P132" s="501">
        <v>-0.25</v>
      </c>
      <c r="Q132" s="478">
        <v>0.1825</v>
      </c>
      <c r="R132" s="435">
        <v>0.20250000000000001</v>
      </c>
      <c r="S132" s="436">
        <v>0.20250000000000001</v>
      </c>
      <c r="T132" s="425">
        <v>0.45</v>
      </c>
      <c r="U132" s="426">
        <v>0.20250000000000001</v>
      </c>
      <c r="V132" s="437">
        <v>3.1465000000000005</v>
      </c>
      <c r="W132" s="437">
        <v>3.2141909147172618</v>
      </c>
      <c r="X132" s="438">
        <v>3.2141909147172618</v>
      </c>
      <c r="Y132" s="399"/>
      <c r="Z132" s="439">
        <v>0.1</v>
      </c>
      <c r="AA132" s="440">
        <v>0.1</v>
      </c>
      <c r="AB132" s="480">
        <v>4.6483342899747173</v>
      </c>
      <c r="AC132" s="442">
        <v>4.748334289974717</v>
      </c>
      <c r="AD132" s="485">
        <v>4.748334289974717</v>
      </c>
      <c r="AE132" s="444">
        <v>3.3865000000000003</v>
      </c>
      <c r="AF132" s="445">
        <v>3.2465000000000002</v>
      </c>
      <c r="AG132" s="446">
        <v>3.6365000000000003</v>
      </c>
      <c r="AH132" s="447">
        <v>-0.19500000000000001</v>
      </c>
      <c r="AI132" s="448">
        <v>1.5586375282515699</v>
      </c>
      <c r="AJ132" s="449">
        <v>5.1644792635151801E-2</v>
      </c>
      <c r="AK132" s="449">
        <v>5.2913841712382705E-2</v>
      </c>
      <c r="AL132" s="404">
        <v>0.68510781998313697</v>
      </c>
      <c r="AM132" s="450">
        <v>0.6788523579938559</v>
      </c>
      <c r="AN132" s="451">
        <v>0.125</v>
      </c>
      <c r="AO132" s="452">
        <v>0.12</v>
      </c>
      <c r="AP132" s="380"/>
      <c r="AQ132" s="451">
        <v>-3.5393373792248521</v>
      </c>
      <c r="AR132" s="453">
        <v>-3.0493373792248519</v>
      </c>
      <c r="AS132" s="380"/>
      <c r="AT132" s="454">
        <v>7.4999999999999997E-3</v>
      </c>
      <c r="AU132" s="380"/>
      <c r="AV132" s="451">
        <v>2.5000000000000001E-3</v>
      </c>
      <c r="AW132" s="455">
        <v>5.0000000000000001E-3</v>
      </c>
      <c r="AX132" s="456">
        <v>-0.09</v>
      </c>
      <c r="AY132" s="404"/>
      <c r="AZ132" s="432">
        <v>0.7</v>
      </c>
      <c r="BA132" s="432">
        <v>0.45</v>
      </c>
      <c r="BB132" s="457">
        <v>-0.49</v>
      </c>
      <c r="BC132" s="389"/>
      <c r="BD132" s="390">
        <v>3.6815000000000002</v>
      </c>
      <c r="BE132" s="380">
        <v>3.1481922728679321</v>
      </c>
      <c r="BF132" s="381"/>
      <c r="BG132" s="425">
        <v>0.5</v>
      </c>
      <c r="BH132" s="382"/>
      <c r="BI132" s="458">
        <v>2.5000000000000001E-3</v>
      </c>
      <c r="BJ132" s="380"/>
      <c r="BK132" s="381"/>
      <c r="BL132" s="380"/>
      <c r="BM132" s="380"/>
      <c r="BN132" s="383"/>
      <c r="BO132" s="383"/>
      <c r="BP132" s="382"/>
      <c r="BQ132" s="380"/>
      <c r="BR132" s="382"/>
      <c r="BS132" s="380"/>
      <c r="BT132" s="380"/>
      <c r="BU132" s="380"/>
      <c r="BV132" s="380"/>
      <c r="BW132" s="380"/>
      <c r="BX132" s="380"/>
      <c r="BY132" s="380"/>
      <c r="BZ132" s="380"/>
      <c r="CA132" s="380"/>
      <c r="CB132" s="380"/>
      <c r="CC132" s="380"/>
      <c r="CD132" s="380"/>
      <c r="CE132" s="380"/>
      <c r="CF132" s="380"/>
      <c r="CG132" s="380"/>
    </row>
    <row r="133" spans="1:85" s="379" customFormat="1" ht="12" x14ac:dyDescent="0.25">
      <c r="A133" s="474">
        <v>39965</v>
      </c>
      <c r="B133" s="475">
        <v>3.6865000000000001</v>
      </c>
      <c r="C133" s="486">
        <v>-0.49</v>
      </c>
      <c r="D133" s="462">
        <v>-0.42232633354704419</v>
      </c>
      <c r="E133" s="462">
        <v>-0.42232633354704419</v>
      </c>
      <c r="F133" s="463">
        <v>0.125</v>
      </c>
      <c r="G133" s="464">
        <v>0.125</v>
      </c>
      <c r="H133" s="464">
        <v>0.16</v>
      </c>
      <c r="I133" s="465">
        <v>0.12</v>
      </c>
      <c r="J133" s="464">
        <v>0.04</v>
      </c>
      <c r="K133" s="464">
        <v>0.11</v>
      </c>
      <c r="L133" s="464">
        <v>0.37</v>
      </c>
      <c r="M133" s="463">
        <v>-0.39</v>
      </c>
      <c r="N133" s="464">
        <v>0.26</v>
      </c>
      <c r="O133" s="467">
        <v>0</v>
      </c>
      <c r="P133" s="501">
        <v>-0.25</v>
      </c>
      <c r="Q133" s="478">
        <v>0.1825</v>
      </c>
      <c r="R133" s="435">
        <v>0.20250000000000001</v>
      </c>
      <c r="S133" s="436">
        <v>0.20250000000000001</v>
      </c>
      <c r="T133" s="425">
        <v>0.45</v>
      </c>
      <c r="U133" s="426">
        <v>0.20250000000000001</v>
      </c>
      <c r="V133" s="437">
        <v>3.1965000000000003</v>
      </c>
      <c r="W133" s="437">
        <v>3.2641736664529559</v>
      </c>
      <c r="X133" s="438">
        <v>3.2641736664529559</v>
      </c>
      <c r="Y133" s="399"/>
      <c r="Z133" s="439">
        <v>0.1</v>
      </c>
      <c r="AA133" s="440">
        <v>0.1</v>
      </c>
      <c r="AB133" s="480">
        <v>4.7234030126357789</v>
      </c>
      <c r="AC133" s="442">
        <v>4.8234030126357785</v>
      </c>
      <c r="AD133" s="485">
        <v>4.8234030126357785</v>
      </c>
      <c r="AE133" s="444">
        <v>3.4365000000000001</v>
      </c>
      <c r="AF133" s="445">
        <v>3.2965</v>
      </c>
      <c r="AG133" s="446">
        <v>3.6865000000000001</v>
      </c>
      <c r="AH133" s="447">
        <v>-0.19500000000000001</v>
      </c>
      <c r="AI133" s="448">
        <v>1.5590347845767101</v>
      </c>
      <c r="AJ133" s="449">
        <v>5.1796158841094397E-2</v>
      </c>
      <c r="AK133" s="449">
        <v>5.3016066306975404E-2</v>
      </c>
      <c r="AL133" s="404">
        <v>0.68139469218636217</v>
      </c>
      <c r="AM133" s="450">
        <v>0.67534521751079368</v>
      </c>
      <c r="AN133" s="451">
        <v>0.125</v>
      </c>
      <c r="AO133" s="452">
        <v>0.124</v>
      </c>
      <c r="AP133" s="380"/>
      <c r="AQ133" s="451">
        <v>-3.5843546202796026</v>
      </c>
      <c r="AR133" s="453">
        <v>-3.0943546202796028</v>
      </c>
      <c r="AS133" s="380"/>
      <c r="AT133" s="454">
        <v>7.4999999999999997E-3</v>
      </c>
      <c r="AU133" s="380"/>
      <c r="AV133" s="451">
        <v>2.5000000000000001E-3</v>
      </c>
      <c r="AW133" s="455">
        <v>5.0000000000000001E-3</v>
      </c>
      <c r="AX133" s="456">
        <v>-0.09</v>
      </c>
      <c r="AY133" s="404"/>
      <c r="AZ133" s="432">
        <v>0.7</v>
      </c>
      <c r="BA133" s="432">
        <v>0.45</v>
      </c>
      <c r="BB133" s="457">
        <v>-0.49</v>
      </c>
      <c r="BC133" s="389"/>
      <c r="BD133" s="390">
        <v>3.7315</v>
      </c>
      <c r="BE133" s="380">
        <v>3.1981918416613242</v>
      </c>
      <c r="BF133" s="381"/>
      <c r="BG133" s="425">
        <v>0.5</v>
      </c>
      <c r="BH133" s="382"/>
      <c r="BI133" s="458">
        <v>2.5000000000000001E-3</v>
      </c>
      <c r="BJ133" s="380"/>
      <c r="BK133" s="381"/>
      <c r="BL133" s="380"/>
      <c r="BM133" s="380"/>
      <c r="BN133" s="383"/>
      <c r="BO133" s="383"/>
      <c r="BP133" s="382"/>
      <c r="BQ133" s="380"/>
      <c r="BR133" s="382"/>
      <c r="BS133" s="380"/>
      <c r="BT133" s="380"/>
      <c r="BU133" s="380"/>
      <c r="BV133" s="380"/>
      <c r="BW133" s="380"/>
      <c r="BX133" s="380"/>
      <c r="BY133" s="380"/>
      <c r="BZ133" s="380"/>
      <c r="CA133" s="380"/>
      <c r="CB133" s="380"/>
      <c r="CC133" s="380"/>
      <c r="CD133" s="380"/>
      <c r="CE133" s="380"/>
      <c r="CF133" s="380"/>
      <c r="CG133" s="380"/>
    </row>
    <row r="134" spans="1:85" s="379" customFormat="1" ht="12" x14ac:dyDescent="0.25">
      <c r="A134" s="474">
        <v>39995</v>
      </c>
      <c r="B134" s="475">
        <v>3.7315</v>
      </c>
      <c r="C134" s="486">
        <v>-0.49</v>
      </c>
      <c r="D134" s="462">
        <v>-0.42234354280538522</v>
      </c>
      <c r="E134" s="462">
        <v>-0.42234354280538522</v>
      </c>
      <c r="F134" s="463">
        <v>0.125</v>
      </c>
      <c r="G134" s="464">
        <v>0.125</v>
      </c>
      <c r="H134" s="464">
        <v>0.16</v>
      </c>
      <c r="I134" s="465">
        <v>0.12</v>
      </c>
      <c r="J134" s="464">
        <v>0.04</v>
      </c>
      <c r="K134" s="464">
        <v>0.11</v>
      </c>
      <c r="L134" s="464">
        <v>0.41</v>
      </c>
      <c r="M134" s="463">
        <v>-0.39</v>
      </c>
      <c r="N134" s="464">
        <v>0.26</v>
      </c>
      <c r="O134" s="467">
        <v>0</v>
      </c>
      <c r="P134" s="501">
        <v>-0.25</v>
      </c>
      <c r="Q134" s="478">
        <v>0.1825</v>
      </c>
      <c r="R134" s="435">
        <v>0.20250000000000001</v>
      </c>
      <c r="S134" s="436">
        <v>0.20250000000000001</v>
      </c>
      <c r="T134" s="425">
        <v>0.5</v>
      </c>
      <c r="U134" s="426">
        <v>0.20250000000000001</v>
      </c>
      <c r="V134" s="437">
        <v>3.2415000000000003</v>
      </c>
      <c r="W134" s="437">
        <v>3.3091564571946148</v>
      </c>
      <c r="X134" s="438">
        <v>3.3091564571946148</v>
      </c>
      <c r="Y134" s="399"/>
      <c r="Z134" s="439">
        <v>0.1</v>
      </c>
      <c r="AA134" s="440">
        <v>0.1</v>
      </c>
      <c r="AB134" s="480">
        <v>4.7911169671148528</v>
      </c>
      <c r="AC134" s="442">
        <v>4.8911169671148524</v>
      </c>
      <c r="AD134" s="485">
        <v>4.8911169671148524</v>
      </c>
      <c r="AE134" s="444">
        <v>3.4815</v>
      </c>
      <c r="AF134" s="445">
        <v>3.3414999999999999</v>
      </c>
      <c r="AG134" s="446">
        <v>3.7315</v>
      </c>
      <c r="AH134" s="447">
        <v>-0.19500000000000001</v>
      </c>
      <c r="AI134" s="448">
        <v>1.5594313443949801</v>
      </c>
      <c r="AJ134" s="449">
        <v>5.1942642273477398E-2</v>
      </c>
      <c r="AK134" s="449">
        <v>5.3114993337318499E-2</v>
      </c>
      <c r="AL134" s="404">
        <v>0.67780439405710269</v>
      </c>
      <c r="AM134" s="450">
        <v>0.67195767162192677</v>
      </c>
      <c r="AN134" s="451">
        <v>0.125</v>
      </c>
      <c r="AO134" s="452">
        <v>0.12</v>
      </c>
      <c r="AP134" s="380"/>
      <c r="AQ134" s="451">
        <v>-3.6293718223446918</v>
      </c>
      <c r="AR134" s="453">
        <v>-3.1393718223446916</v>
      </c>
      <c r="AS134" s="380"/>
      <c r="AT134" s="454">
        <v>7.4999999999999997E-3</v>
      </c>
      <c r="AU134" s="380"/>
      <c r="AV134" s="451">
        <v>2.5000000000000001E-3</v>
      </c>
      <c r="AW134" s="455">
        <v>5.0000000000000001E-3</v>
      </c>
      <c r="AX134" s="456">
        <v>-0.09</v>
      </c>
      <c r="AY134" s="404"/>
      <c r="AZ134" s="432">
        <v>0.75</v>
      </c>
      <c r="BA134" s="432">
        <v>0.5</v>
      </c>
      <c r="BB134" s="457">
        <v>-0.49</v>
      </c>
      <c r="BC134" s="389"/>
      <c r="BD134" s="390">
        <v>3.7765</v>
      </c>
      <c r="BE134" s="380">
        <v>3.2431914114298657</v>
      </c>
      <c r="BF134" s="381"/>
      <c r="BG134" s="425">
        <v>0.55000000000000004</v>
      </c>
      <c r="BH134" s="382"/>
      <c r="BI134" s="458">
        <v>2.5000000000000001E-3</v>
      </c>
      <c r="BJ134" s="380"/>
      <c r="BK134" s="381"/>
      <c r="BL134" s="380"/>
      <c r="BM134" s="380"/>
      <c r="BN134" s="383"/>
      <c r="BO134" s="383"/>
      <c r="BP134" s="382"/>
      <c r="BQ134" s="380"/>
      <c r="BR134" s="382"/>
      <c r="BS134" s="380"/>
      <c r="BT134" s="380"/>
      <c r="BU134" s="380"/>
      <c r="BV134" s="380"/>
      <c r="BW134" s="380"/>
      <c r="BX134" s="380"/>
      <c r="BY134" s="380"/>
      <c r="BZ134" s="380"/>
      <c r="CA134" s="380"/>
      <c r="CB134" s="380"/>
      <c r="CC134" s="380"/>
      <c r="CD134" s="380"/>
      <c r="CE134" s="380"/>
      <c r="CF134" s="380"/>
      <c r="CG134" s="380"/>
    </row>
    <row r="135" spans="1:85" s="379" customFormat="1" ht="12" x14ac:dyDescent="0.25">
      <c r="A135" s="474">
        <v>40026</v>
      </c>
      <c r="B135" s="475">
        <v>3.7765</v>
      </c>
      <c r="C135" s="486">
        <v>-0.49</v>
      </c>
      <c r="D135" s="462">
        <v>-0.42236185982372909</v>
      </c>
      <c r="E135" s="462">
        <v>-0.42236185982372909</v>
      </c>
      <c r="F135" s="463">
        <v>0.125</v>
      </c>
      <c r="G135" s="464">
        <v>0.125</v>
      </c>
      <c r="H135" s="464">
        <v>0.16</v>
      </c>
      <c r="I135" s="465">
        <v>0.12</v>
      </c>
      <c r="J135" s="464">
        <v>0.04</v>
      </c>
      <c r="K135" s="464">
        <v>0.11</v>
      </c>
      <c r="L135" s="464">
        <v>0.41</v>
      </c>
      <c r="M135" s="463">
        <v>-0.39</v>
      </c>
      <c r="N135" s="464">
        <v>0.26</v>
      </c>
      <c r="O135" s="467">
        <v>0</v>
      </c>
      <c r="P135" s="501">
        <v>-0.25</v>
      </c>
      <c r="Q135" s="478">
        <v>0.1825</v>
      </c>
      <c r="R135" s="435">
        <v>0.20250000000000001</v>
      </c>
      <c r="S135" s="436">
        <v>0.20250000000000001</v>
      </c>
      <c r="T135" s="425">
        <v>0.55000000000000004</v>
      </c>
      <c r="U135" s="426">
        <v>0.20250000000000001</v>
      </c>
      <c r="V135" s="437">
        <v>3.2865000000000002</v>
      </c>
      <c r="W135" s="437">
        <v>3.3541381401762709</v>
      </c>
      <c r="X135" s="438">
        <v>3.3541381401762709</v>
      </c>
      <c r="Y135" s="399"/>
      <c r="Z135" s="439">
        <v>0.1</v>
      </c>
      <c r="AA135" s="440">
        <v>0.1</v>
      </c>
      <c r="AB135" s="480">
        <v>4.8589449553685462</v>
      </c>
      <c r="AC135" s="442">
        <v>4.9589449553685458</v>
      </c>
      <c r="AD135" s="485">
        <v>4.9589449553685458</v>
      </c>
      <c r="AE135" s="444">
        <v>3.5265</v>
      </c>
      <c r="AF135" s="445">
        <v>3.3864999999999998</v>
      </c>
      <c r="AG135" s="446">
        <v>3.7765</v>
      </c>
      <c r="AH135" s="447">
        <v>-0.19500000000000001</v>
      </c>
      <c r="AI135" s="448">
        <v>1.5598536524665498</v>
      </c>
      <c r="AJ135" s="449">
        <v>5.20940084944597E-2</v>
      </c>
      <c r="AK135" s="449">
        <v>5.32172179387667E-2</v>
      </c>
      <c r="AL135" s="404">
        <v>0.67409773700870868</v>
      </c>
      <c r="AM135" s="450">
        <v>0.66846396515732232</v>
      </c>
      <c r="AN135" s="451">
        <v>0.125</v>
      </c>
      <c r="AO135" s="452">
        <v>0.12</v>
      </c>
      <c r="AP135" s="380"/>
      <c r="AQ135" s="451">
        <v>-3.6743901317067555</v>
      </c>
      <c r="AR135" s="453">
        <v>-3.1843901317067553</v>
      </c>
      <c r="AS135" s="380"/>
      <c r="AT135" s="454">
        <v>7.4999999999999997E-3</v>
      </c>
      <c r="AU135" s="380"/>
      <c r="AV135" s="451">
        <v>2.5000000000000001E-3</v>
      </c>
      <c r="AW135" s="455">
        <v>5.0000000000000001E-3</v>
      </c>
      <c r="AX135" s="456">
        <v>-0.09</v>
      </c>
      <c r="AY135" s="404"/>
      <c r="AZ135" s="432">
        <v>0.8</v>
      </c>
      <c r="BA135" s="432">
        <v>0.55000000000000004</v>
      </c>
      <c r="BB135" s="457">
        <v>-0.49</v>
      </c>
      <c r="BC135" s="389"/>
      <c r="BD135" s="390">
        <v>3.8214999999999999</v>
      </c>
      <c r="BE135" s="380">
        <v>3.2881909535044072</v>
      </c>
      <c r="BF135" s="381"/>
      <c r="BG135" s="425">
        <v>0.6</v>
      </c>
      <c r="BH135" s="382"/>
      <c r="BI135" s="458">
        <v>2.5000000000000001E-3</v>
      </c>
      <c r="BJ135" s="380"/>
      <c r="BK135" s="381"/>
      <c r="BL135" s="380"/>
      <c r="BM135" s="380"/>
      <c r="BN135" s="383"/>
      <c r="BO135" s="383"/>
      <c r="BP135" s="382"/>
      <c r="BQ135" s="380"/>
      <c r="BR135" s="382"/>
      <c r="BS135" s="380"/>
      <c r="BT135" s="380"/>
      <c r="BU135" s="380"/>
      <c r="BV135" s="380"/>
      <c r="BW135" s="380"/>
      <c r="BX135" s="380"/>
      <c r="BY135" s="380"/>
      <c r="BZ135" s="380"/>
      <c r="CA135" s="380"/>
      <c r="CB135" s="380"/>
      <c r="CC135" s="380"/>
      <c r="CD135" s="380"/>
      <c r="CE135" s="380"/>
      <c r="CF135" s="380"/>
      <c r="CG135" s="380"/>
    </row>
    <row r="136" spans="1:85" s="379" customFormat="1" ht="12" x14ac:dyDescent="0.25">
      <c r="A136" s="474">
        <v>40057</v>
      </c>
      <c r="B136" s="475">
        <v>3.7595000000000001</v>
      </c>
      <c r="C136" s="486">
        <v>-0.49</v>
      </c>
      <c r="D136" s="462">
        <v>-0.42238071917706321</v>
      </c>
      <c r="E136" s="462">
        <v>-0.42238071917706321</v>
      </c>
      <c r="F136" s="463">
        <v>0.125</v>
      </c>
      <c r="G136" s="464">
        <v>0.125</v>
      </c>
      <c r="H136" s="464">
        <v>0.16</v>
      </c>
      <c r="I136" s="465">
        <v>0.12</v>
      </c>
      <c r="J136" s="464">
        <v>0.04</v>
      </c>
      <c r="K136" s="464">
        <v>0.11</v>
      </c>
      <c r="L136" s="464">
        <v>0.36</v>
      </c>
      <c r="M136" s="463">
        <v>-0.39</v>
      </c>
      <c r="N136" s="464">
        <v>0.26</v>
      </c>
      <c r="O136" s="467">
        <v>0</v>
      </c>
      <c r="P136" s="501">
        <v>-0.25</v>
      </c>
      <c r="Q136" s="478">
        <v>0.1825</v>
      </c>
      <c r="R136" s="435">
        <v>0.20250000000000001</v>
      </c>
      <c r="S136" s="436">
        <v>0.20250000000000001</v>
      </c>
      <c r="T136" s="425">
        <v>0.55000000000000004</v>
      </c>
      <c r="U136" s="426">
        <v>0.20250000000000001</v>
      </c>
      <c r="V136" s="437">
        <v>3.2694999999999999</v>
      </c>
      <c r="W136" s="437">
        <v>3.3371192808229369</v>
      </c>
      <c r="X136" s="438">
        <v>3.3371192808229369</v>
      </c>
      <c r="Y136" s="399"/>
      <c r="Z136" s="439">
        <v>0.1</v>
      </c>
      <c r="AA136" s="440">
        <v>0.1</v>
      </c>
      <c r="AB136" s="480">
        <v>4.8351593808891256</v>
      </c>
      <c r="AC136" s="442">
        <v>4.9351593808891252</v>
      </c>
      <c r="AD136" s="485">
        <v>4.9351593808891252</v>
      </c>
      <c r="AE136" s="444">
        <v>3.5095000000000001</v>
      </c>
      <c r="AF136" s="445">
        <v>3.3694999999999999</v>
      </c>
      <c r="AG136" s="446">
        <v>3.7595000000000001</v>
      </c>
      <c r="AH136" s="447">
        <v>-0.19500000000000001</v>
      </c>
      <c r="AI136" s="448">
        <v>1.5602887033991</v>
      </c>
      <c r="AJ136" s="449">
        <v>5.2245374723083299E-2</v>
      </c>
      <c r="AK136" s="449">
        <v>5.3319442543698706E-2</v>
      </c>
      <c r="AL136" s="404">
        <v>0.67039461817132351</v>
      </c>
      <c r="AM136" s="450">
        <v>0.66497720886984446</v>
      </c>
      <c r="AN136" s="451">
        <v>0.125</v>
      </c>
      <c r="AO136" s="452">
        <v>0.124</v>
      </c>
      <c r="AP136" s="380"/>
      <c r="AQ136" s="451">
        <v>-3.657408983177119</v>
      </c>
      <c r="AR136" s="453">
        <v>-3.1674089831771193</v>
      </c>
      <c r="AS136" s="380"/>
      <c r="AT136" s="454">
        <v>7.4999999999999997E-3</v>
      </c>
      <c r="AU136" s="380"/>
      <c r="AV136" s="451">
        <v>2.5000000000000001E-3</v>
      </c>
      <c r="AW136" s="455">
        <v>5.0000000000000001E-3</v>
      </c>
      <c r="AX136" s="456">
        <v>-0.09</v>
      </c>
      <c r="AY136" s="404"/>
      <c r="AZ136" s="432">
        <v>0.8</v>
      </c>
      <c r="BA136" s="432">
        <v>0.55000000000000004</v>
      </c>
      <c r="BB136" s="457">
        <v>-0.49</v>
      </c>
      <c r="BC136" s="389"/>
      <c r="BD136" s="390">
        <v>3.8045</v>
      </c>
      <c r="BE136" s="380">
        <v>3.2711904820205735</v>
      </c>
      <c r="BF136" s="381"/>
      <c r="BG136" s="425">
        <v>0.6</v>
      </c>
      <c r="BH136" s="382"/>
      <c r="BI136" s="458">
        <v>2.5000000000000001E-3</v>
      </c>
      <c r="BJ136" s="380"/>
      <c r="BK136" s="381"/>
      <c r="BL136" s="380"/>
      <c r="BM136" s="380"/>
      <c r="BN136" s="383"/>
      <c r="BO136" s="383"/>
      <c r="BP136" s="382"/>
      <c r="BQ136" s="380"/>
      <c r="BR136" s="382"/>
      <c r="BS136" s="380"/>
      <c r="BT136" s="380"/>
      <c r="BU136" s="380"/>
      <c r="BV136" s="380"/>
      <c r="BW136" s="380"/>
      <c r="BX136" s="380"/>
      <c r="BY136" s="380"/>
      <c r="BZ136" s="380"/>
      <c r="CA136" s="380"/>
      <c r="CB136" s="380"/>
      <c r="CC136" s="380"/>
      <c r="CD136" s="380"/>
      <c r="CE136" s="380"/>
      <c r="CF136" s="380"/>
      <c r="CG136" s="380"/>
    </row>
    <row r="137" spans="1:85" s="379" customFormat="1" ht="12" x14ac:dyDescent="0.25">
      <c r="A137" s="474">
        <v>40087</v>
      </c>
      <c r="B137" s="475">
        <v>3.7845</v>
      </c>
      <c r="C137" s="486">
        <v>-0.49</v>
      </c>
      <c r="D137" s="462">
        <v>-0.42239948601404542</v>
      </c>
      <c r="E137" s="462">
        <v>-0.42239948601404542</v>
      </c>
      <c r="F137" s="463">
        <v>0.125</v>
      </c>
      <c r="G137" s="464">
        <v>0.125</v>
      </c>
      <c r="H137" s="464">
        <v>0.16</v>
      </c>
      <c r="I137" s="465">
        <v>0.12</v>
      </c>
      <c r="J137" s="464">
        <v>0.04</v>
      </c>
      <c r="K137" s="464">
        <v>0.11</v>
      </c>
      <c r="L137" s="464">
        <v>0.4</v>
      </c>
      <c r="M137" s="463">
        <v>-0.39</v>
      </c>
      <c r="N137" s="464">
        <v>0.26</v>
      </c>
      <c r="O137" s="467">
        <v>0</v>
      </c>
      <c r="P137" s="501">
        <v>-0.25</v>
      </c>
      <c r="Q137" s="478">
        <v>0.1825</v>
      </c>
      <c r="R137" s="435">
        <v>0.20250000000000001</v>
      </c>
      <c r="S137" s="436">
        <v>0.20250000000000001</v>
      </c>
      <c r="T137" s="425">
        <v>0.6</v>
      </c>
      <c r="U137" s="426">
        <v>0.20250000000000001</v>
      </c>
      <c r="V137" s="437">
        <v>3.2945000000000002</v>
      </c>
      <c r="W137" s="437">
        <v>3.3621005139859546</v>
      </c>
      <c r="X137" s="438">
        <v>3.3621005139859546</v>
      </c>
      <c r="Y137" s="399"/>
      <c r="Z137" s="439">
        <v>0.1</v>
      </c>
      <c r="AA137" s="440">
        <v>0.1</v>
      </c>
      <c r="AB137" s="480">
        <v>4.8734836552936676</v>
      </c>
      <c r="AC137" s="442">
        <v>4.9734836552936672</v>
      </c>
      <c r="AD137" s="485">
        <v>4.9734836552936672</v>
      </c>
      <c r="AE137" s="444">
        <v>3.5345</v>
      </c>
      <c r="AF137" s="445">
        <v>3.3944999999999999</v>
      </c>
      <c r="AG137" s="446">
        <v>3.7845</v>
      </c>
      <c r="AH137" s="447">
        <v>-0.19500000000000001</v>
      </c>
      <c r="AI137" s="448">
        <v>1.56072186110776</v>
      </c>
      <c r="AJ137" s="449">
        <v>5.2391858177414506E-2</v>
      </c>
      <c r="AK137" s="449">
        <v>5.34183695840467E-2</v>
      </c>
      <c r="AL137" s="404">
        <v>0.66681448068696914</v>
      </c>
      <c r="AM137" s="450">
        <v>0.66160962321129646</v>
      </c>
      <c r="AN137" s="451">
        <v>0.125</v>
      </c>
      <c r="AO137" s="452">
        <v>0.12</v>
      </c>
      <c r="AP137" s="380"/>
      <c r="AQ137" s="451">
        <v>-3.6824277421698022</v>
      </c>
      <c r="AR137" s="453">
        <v>-3.1924277421698024</v>
      </c>
      <c r="AS137" s="380"/>
      <c r="AT137" s="454">
        <v>7.4999999999999997E-3</v>
      </c>
      <c r="AU137" s="380"/>
      <c r="AV137" s="451">
        <v>2.5000000000000001E-3</v>
      </c>
      <c r="AW137" s="455">
        <v>5.0000000000000001E-3</v>
      </c>
      <c r="AX137" s="456">
        <v>-0.09</v>
      </c>
      <c r="AY137" s="404"/>
      <c r="AZ137" s="432">
        <v>0.85</v>
      </c>
      <c r="BA137" s="432">
        <v>0.6</v>
      </c>
      <c r="BB137" s="457">
        <v>-0.49</v>
      </c>
      <c r="BC137" s="389"/>
      <c r="BD137" s="390">
        <v>3.8294999999999999</v>
      </c>
      <c r="BE137" s="380">
        <v>3.2961900128496491</v>
      </c>
      <c r="BF137" s="381"/>
      <c r="BG137" s="425">
        <v>0.65</v>
      </c>
      <c r="BH137" s="382"/>
      <c r="BI137" s="458">
        <v>2.5000000000000001E-3</v>
      </c>
      <c r="BJ137" s="380"/>
      <c r="BK137" s="381"/>
      <c r="BL137" s="380"/>
      <c r="BM137" s="380"/>
      <c r="BN137" s="383"/>
      <c r="BO137" s="383"/>
      <c r="BP137" s="382"/>
      <c r="BQ137" s="380"/>
      <c r="BR137" s="382"/>
      <c r="BS137" s="380"/>
      <c r="BT137" s="380"/>
      <c r="BU137" s="380"/>
      <c r="BV137" s="380"/>
      <c r="BW137" s="380"/>
      <c r="BX137" s="380"/>
      <c r="BY137" s="380"/>
      <c r="BZ137" s="380"/>
      <c r="CA137" s="380"/>
      <c r="CB137" s="380"/>
      <c r="CC137" s="380"/>
      <c r="CD137" s="380"/>
      <c r="CE137" s="380"/>
      <c r="CF137" s="380"/>
      <c r="CG137" s="380"/>
    </row>
    <row r="138" spans="1:85" s="379" customFormat="1" ht="12" x14ac:dyDescent="0.25">
      <c r="A138" s="459">
        <v>40118</v>
      </c>
      <c r="B138" s="475">
        <v>3.9365000000000001</v>
      </c>
      <c r="C138" s="495">
        <v>-0.41</v>
      </c>
      <c r="D138" s="462">
        <v>-0.3221452341725195</v>
      </c>
      <c r="E138" s="462">
        <v>-0.125</v>
      </c>
      <c r="F138" s="463">
        <v>0.17</v>
      </c>
      <c r="G138" s="464">
        <v>0.33500000000000002</v>
      </c>
      <c r="H138" s="464">
        <v>0.28999999999999998</v>
      </c>
      <c r="I138" s="465">
        <v>0.39</v>
      </c>
      <c r="J138" s="464">
        <v>0.125</v>
      </c>
      <c r="K138" s="464">
        <v>0.155</v>
      </c>
      <c r="L138" s="464">
        <v>0.7</v>
      </c>
      <c r="M138" s="463">
        <v>-0.26</v>
      </c>
      <c r="N138" s="464">
        <v>0.25</v>
      </c>
      <c r="O138" s="467">
        <v>0</v>
      </c>
      <c r="P138" s="499">
        <v>0.248</v>
      </c>
      <c r="Q138" s="478">
        <v>0.1825</v>
      </c>
      <c r="R138" s="435">
        <v>0.20250000000000001</v>
      </c>
      <c r="S138" s="436">
        <v>0.20250000000000001</v>
      </c>
      <c r="T138" s="425">
        <v>0.8</v>
      </c>
      <c r="U138" s="426">
        <v>0.20250000000000001</v>
      </c>
      <c r="V138" s="437">
        <v>3.5265</v>
      </c>
      <c r="W138" s="437">
        <v>3.6143547658274806</v>
      </c>
      <c r="X138" s="438">
        <v>3.8115000000000006</v>
      </c>
      <c r="Y138" s="399"/>
      <c r="Z138" s="439">
        <v>0.13</v>
      </c>
      <c r="AA138" s="440">
        <v>0.42171872693571011</v>
      </c>
      <c r="AB138" s="480">
        <v>5.2182143527676557</v>
      </c>
      <c r="AC138" s="442">
        <v>5.3482143527676556</v>
      </c>
      <c r="AD138" s="493">
        <v>5.6399330797033658</v>
      </c>
      <c r="AE138" s="444">
        <v>4.1844999999999999</v>
      </c>
      <c r="AF138" s="445">
        <v>3.6764999999999999</v>
      </c>
      <c r="AG138" s="446">
        <v>3.9365000000000001</v>
      </c>
      <c r="AH138" s="447">
        <v>-0.13</v>
      </c>
      <c r="AI138" s="448">
        <v>1.5611820111083599</v>
      </c>
      <c r="AJ138" s="449">
        <v>5.2543224421074598E-2</v>
      </c>
      <c r="AK138" s="449">
        <v>5.3520594195832799E-2</v>
      </c>
      <c r="AL138" s="404">
        <v>0.66311880983411542</v>
      </c>
      <c r="AM138" s="450">
        <v>0.65813678139898457</v>
      </c>
      <c r="AN138" s="451">
        <v>0.33500000000000002</v>
      </c>
      <c r="AO138" s="452">
        <v>0.124</v>
      </c>
      <c r="AP138" s="380"/>
      <c r="AQ138" s="451">
        <v>-3.6067204258142733</v>
      </c>
      <c r="AR138" s="453">
        <v>-3.1967204258142732</v>
      </c>
      <c r="AS138" s="380"/>
      <c r="AT138" s="454">
        <v>7.4999999999999997E-3</v>
      </c>
      <c r="AU138" s="380"/>
      <c r="AV138" s="451">
        <v>8.0000000000000002E-3</v>
      </c>
      <c r="AW138" s="455">
        <v>0.02</v>
      </c>
      <c r="AX138" s="456">
        <v>0</v>
      </c>
      <c r="AY138" s="404"/>
      <c r="AZ138" s="432">
        <v>1.05</v>
      </c>
      <c r="BA138" s="432">
        <v>0.8</v>
      </c>
      <c r="BB138" s="457">
        <v>-0.41</v>
      </c>
      <c r="BC138" s="389"/>
      <c r="BD138" s="390">
        <v>4.0815000000000001</v>
      </c>
      <c r="BE138" s="380">
        <v>3.5319064471278447</v>
      </c>
      <c r="BF138" s="381"/>
      <c r="BG138" s="425">
        <v>0.8</v>
      </c>
      <c r="BH138" s="382"/>
      <c r="BI138" s="458">
        <v>2.5000000000000001E-3</v>
      </c>
      <c r="BJ138" s="380"/>
      <c r="BK138" s="381"/>
      <c r="BL138" s="380"/>
      <c r="BM138" s="380"/>
      <c r="BN138" s="383"/>
      <c r="BO138" s="383"/>
      <c r="BP138" s="382"/>
      <c r="BQ138" s="380"/>
      <c r="BR138" s="382"/>
      <c r="BS138" s="380"/>
      <c r="BT138" s="380"/>
      <c r="BU138" s="380"/>
      <c r="BV138" s="380"/>
      <c r="BW138" s="380"/>
      <c r="BX138" s="380"/>
      <c r="BY138" s="380"/>
      <c r="BZ138" s="380"/>
      <c r="CA138" s="380"/>
      <c r="CB138" s="380"/>
      <c r="CC138" s="380"/>
      <c r="CD138" s="380"/>
      <c r="CE138" s="380"/>
      <c r="CF138" s="380"/>
      <c r="CG138" s="380"/>
    </row>
    <row r="139" spans="1:85" s="379" customFormat="1" ht="12" x14ac:dyDescent="0.25">
      <c r="A139" s="474">
        <v>40148</v>
      </c>
      <c r="B139" s="475">
        <v>4.0795000000000003</v>
      </c>
      <c r="C139" s="497">
        <v>-0.41</v>
      </c>
      <c r="D139" s="462">
        <v>-0.32217097016712115</v>
      </c>
      <c r="E139" s="462">
        <v>-0.125</v>
      </c>
      <c r="F139" s="463">
        <v>0.17</v>
      </c>
      <c r="G139" s="464">
        <v>0.33500000000000002</v>
      </c>
      <c r="H139" s="464">
        <v>0.28999999999999998</v>
      </c>
      <c r="I139" s="465">
        <v>0.39</v>
      </c>
      <c r="J139" s="464">
        <v>0.125</v>
      </c>
      <c r="K139" s="464">
        <v>0.155</v>
      </c>
      <c r="L139" s="464">
        <v>0.98</v>
      </c>
      <c r="M139" s="463">
        <v>-0.26</v>
      </c>
      <c r="N139" s="464">
        <v>0.25</v>
      </c>
      <c r="O139" s="467">
        <v>0</v>
      </c>
      <c r="P139" s="499">
        <v>0.308</v>
      </c>
      <c r="Q139" s="478">
        <v>0.185</v>
      </c>
      <c r="R139" s="435">
        <v>0.20250000000000001</v>
      </c>
      <c r="S139" s="436">
        <v>0.20250000000000001</v>
      </c>
      <c r="T139" s="425">
        <v>1</v>
      </c>
      <c r="U139" s="426">
        <v>0.20250000000000001</v>
      </c>
      <c r="V139" s="437">
        <v>3.6695000000000002</v>
      </c>
      <c r="W139" s="437">
        <v>3.7573290298328792</v>
      </c>
      <c r="X139" s="438">
        <v>3.9545000000000003</v>
      </c>
      <c r="Y139" s="399"/>
      <c r="Z139" s="439">
        <v>0.13</v>
      </c>
      <c r="AA139" s="440">
        <v>0.42184230055254712</v>
      </c>
      <c r="AB139" s="480">
        <v>5.4314046381669279</v>
      </c>
      <c r="AC139" s="442">
        <v>5.5614046381669278</v>
      </c>
      <c r="AD139" s="493">
        <v>5.853246938719475</v>
      </c>
      <c r="AE139" s="444">
        <v>4.3875000000000002</v>
      </c>
      <c r="AF139" s="445">
        <v>3.8195000000000006</v>
      </c>
      <c r="AG139" s="446">
        <v>4.0795000000000003</v>
      </c>
      <c r="AH139" s="447">
        <v>-0.13</v>
      </c>
      <c r="AI139" s="448">
        <v>1.5616394745676101</v>
      </c>
      <c r="AJ139" s="449">
        <v>5.26897078899555E-2</v>
      </c>
      <c r="AK139" s="449">
        <v>5.3619521242813203E-2</v>
      </c>
      <c r="AL139" s="404">
        <v>0.65954618907733653</v>
      </c>
      <c r="AM139" s="450">
        <v>0.6547828125644003</v>
      </c>
      <c r="AN139" s="451">
        <v>0.33500000000000002</v>
      </c>
      <c r="AO139" s="452">
        <v>0.12</v>
      </c>
      <c r="AP139" s="380"/>
      <c r="AQ139" s="451">
        <v>-3.7497403439923662</v>
      </c>
      <c r="AR139" s="453">
        <v>-3.3397403439923661</v>
      </c>
      <c r="AS139" s="380"/>
      <c r="AT139" s="454">
        <v>7.4999999999999997E-3</v>
      </c>
      <c r="AU139" s="380"/>
      <c r="AV139" s="451">
        <v>8.0000000000000002E-3</v>
      </c>
      <c r="AW139" s="455">
        <v>0.02</v>
      </c>
      <c r="AX139" s="456">
        <v>5.0000000000000001E-3</v>
      </c>
      <c r="AY139" s="404"/>
      <c r="AZ139" s="432">
        <v>1.25</v>
      </c>
      <c r="BA139" s="432">
        <v>1</v>
      </c>
      <c r="BB139" s="457">
        <v>-0.41</v>
      </c>
      <c r="BC139" s="389"/>
      <c r="BD139" s="390">
        <v>4.2244999999999999</v>
      </c>
      <c r="BE139" s="380">
        <v>3.6749048633743313</v>
      </c>
      <c r="BF139" s="381"/>
      <c r="BG139" s="425">
        <v>1.1000000000000001</v>
      </c>
      <c r="BH139" s="382"/>
      <c r="BI139" s="458">
        <v>2.5000000000000001E-3</v>
      </c>
      <c r="BJ139" s="380"/>
      <c r="BK139" s="381"/>
      <c r="BL139" s="380"/>
      <c r="BM139" s="380"/>
      <c r="BN139" s="383"/>
      <c r="BO139" s="383"/>
      <c r="BP139" s="382"/>
      <c r="BQ139" s="380"/>
      <c r="BR139" s="382"/>
      <c r="BS139" s="380"/>
      <c r="BT139" s="380"/>
      <c r="BU139" s="380"/>
      <c r="BV139" s="380"/>
      <c r="BW139" s="380"/>
      <c r="BX139" s="380"/>
      <c r="BY139" s="380"/>
      <c r="BZ139" s="380"/>
      <c r="CA139" s="380"/>
      <c r="CB139" s="380"/>
      <c r="CC139" s="380"/>
      <c r="CD139" s="380"/>
      <c r="CE139" s="380"/>
      <c r="CF139" s="380"/>
      <c r="CG139" s="380"/>
    </row>
    <row r="140" spans="1:85" s="379" customFormat="1" ht="12" x14ac:dyDescent="0.25">
      <c r="A140" s="474">
        <v>40179</v>
      </c>
      <c r="B140" s="475">
        <v>4.1185</v>
      </c>
      <c r="C140" s="497">
        <v>-0.41</v>
      </c>
      <c r="D140" s="462">
        <v>-0.32219825478129982</v>
      </c>
      <c r="E140" s="462">
        <v>-0.125</v>
      </c>
      <c r="F140" s="463">
        <v>0.17</v>
      </c>
      <c r="G140" s="464">
        <v>0.33500000000000002</v>
      </c>
      <c r="H140" s="464">
        <v>0.28999999999999998</v>
      </c>
      <c r="I140" s="465">
        <v>0.39</v>
      </c>
      <c r="J140" s="464">
        <v>0.125</v>
      </c>
      <c r="K140" s="464">
        <v>0.155</v>
      </c>
      <c r="L140" s="464">
        <v>1.6</v>
      </c>
      <c r="M140" s="463">
        <v>-0.26</v>
      </c>
      <c r="N140" s="464">
        <v>0.25</v>
      </c>
      <c r="O140" s="467">
        <v>0</v>
      </c>
      <c r="P140" s="499">
        <v>0.37800000000000006</v>
      </c>
      <c r="Q140" s="478">
        <v>0.185</v>
      </c>
      <c r="R140" s="435">
        <v>0.20250000000000001</v>
      </c>
      <c r="S140" s="436">
        <v>0.20250000000000001</v>
      </c>
      <c r="T140" s="425">
        <v>1</v>
      </c>
      <c r="U140" s="426">
        <v>0.20250000000000001</v>
      </c>
      <c r="V140" s="437">
        <v>3.7084999999999999</v>
      </c>
      <c r="W140" s="437">
        <v>3.7963017452187002</v>
      </c>
      <c r="X140" s="438">
        <v>3.9934999999999996</v>
      </c>
      <c r="Y140" s="399"/>
      <c r="Z140" s="439">
        <v>0.13</v>
      </c>
      <c r="AA140" s="440">
        <v>0.42197338911332771</v>
      </c>
      <c r="AB140" s="480">
        <v>5.4908361878132501</v>
      </c>
      <c r="AC140" s="442">
        <v>5.62083618781325</v>
      </c>
      <c r="AD140" s="493">
        <v>5.9128095769265778</v>
      </c>
      <c r="AE140" s="444">
        <v>4.4965000000000002</v>
      </c>
      <c r="AF140" s="445">
        <v>3.8585000000000003</v>
      </c>
      <c r="AG140" s="446">
        <v>4.1185</v>
      </c>
      <c r="AH140" s="447">
        <v>-0.13</v>
      </c>
      <c r="AI140" s="448">
        <v>1.5621247579801798</v>
      </c>
      <c r="AJ140" s="449">
        <v>5.2841074148649803E-2</v>
      </c>
      <c r="AK140" s="449">
        <v>5.3721745861453403E-2</v>
      </c>
      <c r="AL140" s="404">
        <v>0.65585860243626459</v>
      </c>
      <c r="AM140" s="450">
        <v>0.6513241961856111</v>
      </c>
      <c r="AN140" s="451">
        <v>0.33500000000000002</v>
      </c>
      <c r="AO140" s="452">
        <v>0.12</v>
      </c>
      <c r="AP140" s="380"/>
      <c r="AQ140" s="451">
        <v>-3.7937610757506</v>
      </c>
      <c r="AR140" s="453">
        <v>-3.3837610757505998</v>
      </c>
      <c r="AS140" s="380"/>
      <c r="AT140" s="454">
        <v>7.4999999999999997E-3</v>
      </c>
      <c r="AU140" s="380"/>
      <c r="AV140" s="451">
        <v>8.0000000000000002E-3</v>
      </c>
      <c r="AW140" s="455">
        <v>0.02</v>
      </c>
      <c r="AX140" s="456">
        <v>2.5000000000000001E-2</v>
      </c>
      <c r="AY140" s="404"/>
      <c r="AZ140" s="432">
        <v>1.25</v>
      </c>
      <c r="BA140" s="432">
        <v>1</v>
      </c>
      <c r="BB140" s="457">
        <v>-0.41</v>
      </c>
      <c r="BC140" s="389"/>
      <c r="BD140" s="390">
        <v>4.2634999999999996</v>
      </c>
      <c r="BE140" s="380">
        <v>3.7139031843211505</v>
      </c>
      <c r="BF140" s="381"/>
      <c r="BG140" s="425">
        <v>1.1000000000000001</v>
      </c>
      <c r="BH140" s="382"/>
      <c r="BI140" s="458">
        <v>2.5000000000000001E-3</v>
      </c>
      <c r="BJ140" s="380"/>
      <c r="BK140" s="381"/>
      <c r="BL140" s="380"/>
      <c r="BM140" s="380"/>
      <c r="BN140" s="383"/>
      <c r="BO140" s="383"/>
      <c r="BP140" s="382"/>
      <c r="BQ140" s="380"/>
      <c r="BR140" s="382"/>
      <c r="BS140" s="380"/>
      <c r="BT140" s="380"/>
      <c r="BU140" s="380"/>
      <c r="BV140" s="380"/>
      <c r="BW140" s="380"/>
      <c r="BX140" s="380"/>
      <c r="BY140" s="380"/>
      <c r="BZ140" s="380"/>
      <c r="CA140" s="380"/>
      <c r="CB140" s="380"/>
      <c r="CC140" s="380"/>
      <c r="CD140" s="380"/>
      <c r="CE140" s="380"/>
      <c r="CF140" s="380"/>
      <c r="CG140" s="380"/>
    </row>
    <row r="141" spans="1:85" s="379" customFormat="1" ht="12" x14ac:dyDescent="0.25">
      <c r="A141" s="474">
        <v>40210</v>
      </c>
      <c r="B141" s="475">
        <v>4.0385</v>
      </c>
      <c r="C141" s="497">
        <v>-0.41</v>
      </c>
      <c r="D141" s="462">
        <v>-0.32222624068996231</v>
      </c>
      <c r="E141" s="462">
        <v>-0.125</v>
      </c>
      <c r="F141" s="463">
        <v>0.17</v>
      </c>
      <c r="G141" s="464">
        <v>0.33500000000000002</v>
      </c>
      <c r="H141" s="464">
        <v>0.28999999999999998</v>
      </c>
      <c r="I141" s="465">
        <v>0.39</v>
      </c>
      <c r="J141" s="464">
        <v>0.125</v>
      </c>
      <c r="K141" s="464">
        <v>0.155</v>
      </c>
      <c r="L141" s="464">
        <v>1.6</v>
      </c>
      <c r="M141" s="463">
        <v>-0.26</v>
      </c>
      <c r="N141" s="464">
        <v>0.25</v>
      </c>
      <c r="O141" s="467">
        <v>0</v>
      </c>
      <c r="P141" s="499">
        <v>0.248</v>
      </c>
      <c r="Q141" s="478">
        <v>0.18</v>
      </c>
      <c r="R141" s="435">
        <v>0.2</v>
      </c>
      <c r="S141" s="436">
        <v>0.2</v>
      </c>
      <c r="T141" s="425">
        <v>1</v>
      </c>
      <c r="U141" s="426">
        <v>0.2</v>
      </c>
      <c r="V141" s="437">
        <v>3.6284999999999998</v>
      </c>
      <c r="W141" s="437">
        <v>3.7162737593100377</v>
      </c>
      <c r="X141" s="438">
        <v>3.9135000000000004</v>
      </c>
      <c r="Y141" s="399"/>
      <c r="Z141" s="439">
        <v>0.13</v>
      </c>
      <c r="AA141" s="440">
        <v>0.42210793170121352</v>
      </c>
      <c r="AB141" s="480">
        <v>5.3741004567643875</v>
      </c>
      <c r="AC141" s="442">
        <v>5.5041004567643874</v>
      </c>
      <c r="AD141" s="493">
        <v>5.796208388465601</v>
      </c>
      <c r="AE141" s="444">
        <v>4.2865000000000002</v>
      </c>
      <c r="AF141" s="445">
        <v>3.7785000000000002</v>
      </c>
      <c r="AG141" s="446">
        <v>4.0385</v>
      </c>
      <c r="AH141" s="447">
        <v>-0.13</v>
      </c>
      <c r="AI141" s="448">
        <v>1.5626228280314201</v>
      </c>
      <c r="AJ141" s="449">
        <v>5.2992440414982404E-2</v>
      </c>
      <c r="AK141" s="449">
        <v>5.3823970483575699E-2</v>
      </c>
      <c r="AL141" s="404">
        <v>0.65217536494375961</v>
      </c>
      <c r="AM141" s="450">
        <v>0.64787292634510019</v>
      </c>
      <c r="AN141" s="451">
        <v>0.33500000000000002</v>
      </c>
      <c r="AO141" s="452">
        <v>0.13300000000000001</v>
      </c>
      <c r="AP141" s="380"/>
      <c r="AQ141" s="451">
        <v>-3.7137819595308055</v>
      </c>
      <c r="AR141" s="453">
        <v>-3.3037819595308053</v>
      </c>
      <c r="AS141" s="380"/>
      <c r="AT141" s="454">
        <v>7.4999999999999997E-3</v>
      </c>
      <c r="AU141" s="380"/>
      <c r="AV141" s="451">
        <v>8.0000000000000002E-3</v>
      </c>
      <c r="AW141" s="455">
        <v>0.02</v>
      </c>
      <c r="AX141" s="456">
        <v>0.02</v>
      </c>
      <c r="AY141" s="404"/>
      <c r="AZ141" s="432">
        <v>1.25</v>
      </c>
      <c r="BA141" s="432">
        <v>1</v>
      </c>
      <c r="BB141" s="457">
        <v>-0.41</v>
      </c>
      <c r="BC141" s="389"/>
      <c r="BD141" s="390">
        <v>4.1834999999999996</v>
      </c>
      <c r="BE141" s="380">
        <v>3.6339014621113868</v>
      </c>
      <c r="BF141" s="381"/>
      <c r="BG141" s="425">
        <v>1.1000000000000001</v>
      </c>
      <c r="BH141" s="382"/>
      <c r="BI141" s="458">
        <v>2.5000000000000001E-3</v>
      </c>
      <c r="BJ141" s="380"/>
      <c r="BK141" s="381"/>
      <c r="BL141" s="380"/>
      <c r="BM141" s="380"/>
      <c r="BN141" s="383"/>
      <c r="BO141" s="383"/>
      <c r="BP141" s="382"/>
      <c r="BQ141" s="380"/>
      <c r="BR141" s="382"/>
      <c r="BS141" s="380"/>
      <c r="BT141" s="380"/>
      <c r="BU141" s="380"/>
      <c r="BV141" s="380"/>
      <c r="BW141" s="380"/>
      <c r="BX141" s="380"/>
      <c r="BY141" s="380"/>
      <c r="BZ141" s="380"/>
      <c r="CA141" s="380"/>
      <c r="CB141" s="380"/>
      <c r="CC141" s="380"/>
      <c r="CD141" s="380"/>
      <c r="CE141" s="380"/>
      <c r="CF141" s="380"/>
      <c r="CG141" s="380"/>
    </row>
    <row r="142" spans="1:85" s="379" customFormat="1" ht="12" x14ac:dyDescent="0.25">
      <c r="A142" s="474">
        <v>40238</v>
      </c>
      <c r="B142" s="475">
        <v>3.9085000000000001</v>
      </c>
      <c r="C142" s="497">
        <v>-0.41</v>
      </c>
      <c r="D142" s="462">
        <v>-0.32225212039119766</v>
      </c>
      <c r="E142" s="462">
        <v>-0.125</v>
      </c>
      <c r="F142" s="463">
        <v>0.17</v>
      </c>
      <c r="G142" s="464">
        <v>0.33500000000000002</v>
      </c>
      <c r="H142" s="464">
        <v>0.28999999999999998</v>
      </c>
      <c r="I142" s="465">
        <v>0.39</v>
      </c>
      <c r="J142" s="464">
        <v>0.125</v>
      </c>
      <c r="K142" s="464">
        <v>0.155</v>
      </c>
      <c r="L142" s="464">
        <v>0.69</v>
      </c>
      <c r="M142" s="463">
        <v>-0.26</v>
      </c>
      <c r="N142" s="464">
        <v>0.25</v>
      </c>
      <c r="O142" s="467">
        <v>0</v>
      </c>
      <c r="P142" s="499">
        <v>6.8000000000000005E-2</v>
      </c>
      <c r="Q142" s="478">
        <v>0.17749999999999999</v>
      </c>
      <c r="R142" s="435">
        <v>0.19500000000000001</v>
      </c>
      <c r="S142" s="436">
        <v>0.19500000000000001</v>
      </c>
      <c r="T142" s="425">
        <v>0.75</v>
      </c>
      <c r="U142" s="426">
        <v>0.19500000000000001</v>
      </c>
      <c r="V142" s="437">
        <v>3.4984999999999999</v>
      </c>
      <c r="W142" s="437">
        <v>3.5862478796088024</v>
      </c>
      <c r="X142" s="438">
        <v>3.7835000000000005</v>
      </c>
      <c r="Y142" s="399"/>
      <c r="Z142" s="439">
        <v>0.13</v>
      </c>
      <c r="AA142" s="440">
        <v>0.42223242504749159</v>
      </c>
      <c r="AB142" s="480">
        <v>5.1830882071180628</v>
      </c>
      <c r="AC142" s="442">
        <v>5.3130882071180627</v>
      </c>
      <c r="AD142" s="493">
        <v>5.6053206321655544</v>
      </c>
      <c r="AE142" s="444">
        <v>3.9765000000000001</v>
      </c>
      <c r="AF142" s="445">
        <v>3.6485000000000003</v>
      </c>
      <c r="AG142" s="446">
        <v>3.9085000000000001</v>
      </c>
      <c r="AH142" s="447">
        <v>-0.13</v>
      </c>
      <c r="AI142" s="448">
        <v>1.5630836962838801</v>
      </c>
      <c r="AJ142" s="449">
        <v>5.3129158339526597E-2</v>
      </c>
      <c r="AK142" s="449">
        <v>5.3916302403325102E-2</v>
      </c>
      <c r="AL142" s="404">
        <v>0.64885244158478128</v>
      </c>
      <c r="AM142" s="450">
        <v>0.64476202971084651</v>
      </c>
      <c r="AN142" s="451">
        <v>0.33500000000000002</v>
      </c>
      <c r="AO142" s="452">
        <v>0.12</v>
      </c>
      <c r="AP142" s="380"/>
      <c r="AQ142" s="451">
        <v>-3.5838009529054342</v>
      </c>
      <c r="AR142" s="453">
        <v>-3.1738009529054341</v>
      </c>
      <c r="AS142" s="380"/>
      <c r="AT142" s="454">
        <v>7.4999999999999997E-3</v>
      </c>
      <c r="AU142" s="380"/>
      <c r="AV142" s="451">
        <v>8.0000000000000002E-3</v>
      </c>
      <c r="AW142" s="455">
        <v>0.02</v>
      </c>
      <c r="AX142" s="456">
        <v>0</v>
      </c>
      <c r="AY142" s="404"/>
      <c r="AZ142" s="432">
        <v>1</v>
      </c>
      <c r="BA142" s="432">
        <v>0.75</v>
      </c>
      <c r="BB142" s="457">
        <v>-0.41</v>
      </c>
      <c r="BC142" s="389"/>
      <c r="BD142" s="390">
        <v>4.0534999999999997</v>
      </c>
      <c r="BE142" s="380">
        <v>3.5038998695143877</v>
      </c>
      <c r="BF142" s="381"/>
      <c r="BG142" s="425">
        <v>0.75</v>
      </c>
      <c r="BH142" s="382"/>
      <c r="BI142" s="458">
        <v>2.5000000000000001E-3</v>
      </c>
      <c r="BJ142" s="380"/>
      <c r="BK142" s="381"/>
      <c r="BL142" s="380"/>
      <c r="BM142" s="380"/>
      <c r="BN142" s="383"/>
      <c r="BO142" s="383"/>
      <c r="BP142" s="382"/>
      <c r="BQ142" s="380"/>
      <c r="BR142" s="382"/>
      <c r="BS142" s="380"/>
      <c r="BT142" s="380"/>
      <c r="BU142" s="380"/>
      <c r="BV142" s="380"/>
      <c r="BW142" s="380"/>
      <c r="BX142" s="380"/>
      <c r="BY142" s="380"/>
      <c r="BZ142" s="380"/>
      <c r="CA142" s="380"/>
      <c r="CB142" s="380"/>
      <c r="CC142" s="380"/>
      <c r="CD142" s="380"/>
      <c r="CE142" s="380"/>
      <c r="CF142" s="380"/>
      <c r="CG142" s="380"/>
    </row>
    <row r="143" spans="1:85" s="379" customFormat="1" ht="12" x14ac:dyDescent="0.25">
      <c r="A143" s="474">
        <v>40269</v>
      </c>
      <c r="B143" s="475">
        <v>3.7235</v>
      </c>
      <c r="C143" s="481">
        <v>-0.53</v>
      </c>
      <c r="D143" s="462">
        <v>-0.44228143877720205</v>
      </c>
      <c r="E143" s="462">
        <v>-0.46252418367477066</v>
      </c>
      <c r="F143" s="463">
        <v>0.125</v>
      </c>
      <c r="G143" s="464">
        <v>0.125</v>
      </c>
      <c r="H143" s="464">
        <v>0.16</v>
      </c>
      <c r="I143" s="465">
        <v>0.12</v>
      </c>
      <c r="J143" s="464">
        <v>0.04</v>
      </c>
      <c r="K143" s="464">
        <v>0.11</v>
      </c>
      <c r="L143" s="464">
        <v>0.38</v>
      </c>
      <c r="M143" s="463">
        <v>-0.37</v>
      </c>
      <c r="N143" s="464">
        <v>0.26</v>
      </c>
      <c r="O143" s="467">
        <v>0</v>
      </c>
      <c r="P143" s="500">
        <v>-0.25</v>
      </c>
      <c r="Q143" s="478">
        <v>0.17749999999999999</v>
      </c>
      <c r="R143" s="435">
        <v>0.19</v>
      </c>
      <c r="S143" s="436">
        <v>0.19</v>
      </c>
      <c r="T143" s="425">
        <v>0.4</v>
      </c>
      <c r="U143" s="426">
        <v>0.19</v>
      </c>
      <c r="V143" s="437">
        <v>3.1935000000000002</v>
      </c>
      <c r="W143" s="437">
        <v>3.281218561222798</v>
      </c>
      <c r="X143" s="438">
        <v>3.2609758163252294</v>
      </c>
      <c r="Y143" s="399"/>
      <c r="Z143" s="439">
        <v>0.13</v>
      </c>
      <c r="AA143" s="440">
        <v>0.1</v>
      </c>
      <c r="AB143" s="480">
        <v>4.732806765326905</v>
      </c>
      <c r="AC143" s="442">
        <v>4.8628067653269049</v>
      </c>
      <c r="AD143" s="485">
        <v>4.8328067653269047</v>
      </c>
      <c r="AE143" s="444">
        <v>3.4735</v>
      </c>
      <c r="AF143" s="445">
        <v>3.3534999999999999</v>
      </c>
      <c r="AG143" s="446">
        <v>3.7235</v>
      </c>
      <c r="AH143" s="447">
        <v>-0.19500000000000001</v>
      </c>
      <c r="AI143" s="448">
        <v>1.5636061295126797</v>
      </c>
      <c r="AJ143" s="449">
        <v>5.3280524620397299E-2</v>
      </c>
      <c r="AK143" s="449">
        <v>5.4018527032075901E-2</v>
      </c>
      <c r="AL143" s="404">
        <v>0.64517792413682917</v>
      </c>
      <c r="AM143" s="450">
        <v>0.64132495664756051</v>
      </c>
      <c r="AN143" s="451">
        <v>0.125</v>
      </c>
      <c r="AO143" s="452">
        <v>0.124</v>
      </c>
      <c r="AP143" s="380"/>
      <c r="AQ143" s="451">
        <v>-3.6265523877084904</v>
      </c>
      <c r="AR143" s="453">
        <v>-3.0965523877084902</v>
      </c>
      <c r="AS143" s="380"/>
      <c r="AT143" s="454">
        <v>7.4999999999999997E-3</v>
      </c>
      <c r="AU143" s="380"/>
      <c r="AV143" s="451">
        <v>2.5000000000000001E-3</v>
      </c>
      <c r="AW143" s="455">
        <v>5.0000000000000001E-3</v>
      </c>
      <c r="AX143" s="456">
        <v>-0.09</v>
      </c>
      <c r="AY143" s="404"/>
      <c r="AZ143" s="432">
        <v>0.65</v>
      </c>
      <c r="BA143" s="432">
        <v>0.4</v>
      </c>
      <c r="BB143" s="457">
        <v>-0.53</v>
      </c>
      <c r="BC143" s="389"/>
      <c r="BD143" s="390">
        <v>3.7685</v>
      </c>
      <c r="BE143" s="380">
        <v>3.1951868954081308</v>
      </c>
      <c r="BF143" s="381"/>
      <c r="BG143" s="425">
        <v>0.45</v>
      </c>
      <c r="BH143" s="382"/>
      <c r="BI143" s="458">
        <v>2.5000000000000001E-3</v>
      </c>
      <c r="BJ143" s="380"/>
      <c r="BK143" s="381"/>
      <c r="BL143" s="380"/>
      <c r="BM143" s="380"/>
      <c r="BN143" s="383"/>
      <c r="BO143" s="383"/>
      <c r="BP143" s="382"/>
      <c r="BQ143" s="380"/>
      <c r="BR143" s="382"/>
      <c r="BS143" s="380"/>
      <c r="BT143" s="380"/>
      <c r="BU143" s="380"/>
      <c r="BV143" s="380"/>
      <c r="BW143" s="380"/>
      <c r="BX143" s="380"/>
      <c r="BY143" s="380"/>
      <c r="BZ143" s="380"/>
      <c r="CA143" s="380"/>
      <c r="CB143" s="380"/>
      <c r="CC143" s="380"/>
      <c r="CD143" s="380"/>
      <c r="CE143" s="380"/>
      <c r="CF143" s="380"/>
      <c r="CG143" s="380"/>
    </row>
    <row r="144" spans="1:85" s="379" customFormat="1" ht="12" x14ac:dyDescent="0.25">
      <c r="A144" s="474">
        <v>40299</v>
      </c>
      <c r="B144" s="475">
        <v>3.7215000000000003</v>
      </c>
      <c r="C144" s="486">
        <v>-0.53</v>
      </c>
      <c r="D144" s="462">
        <v>-0.44231047686788383</v>
      </c>
      <c r="E144" s="462">
        <v>-0.46254652066760338</v>
      </c>
      <c r="F144" s="463">
        <v>0.125</v>
      </c>
      <c r="G144" s="464">
        <v>0.125</v>
      </c>
      <c r="H144" s="464">
        <v>0.16</v>
      </c>
      <c r="I144" s="465">
        <v>0.12</v>
      </c>
      <c r="J144" s="464">
        <v>0.04</v>
      </c>
      <c r="K144" s="464">
        <v>0.11</v>
      </c>
      <c r="L144" s="464">
        <v>0.33</v>
      </c>
      <c r="M144" s="463">
        <v>-0.37</v>
      </c>
      <c r="N144" s="464">
        <v>0.26</v>
      </c>
      <c r="O144" s="467">
        <v>0</v>
      </c>
      <c r="P144" s="501">
        <v>-0.25</v>
      </c>
      <c r="Q144" s="478">
        <v>0.17749999999999999</v>
      </c>
      <c r="R144" s="435">
        <v>0.185</v>
      </c>
      <c r="S144" s="436">
        <v>0.185</v>
      </c>
      <c r="T144" s="425">
        <v>0.45</v>
      </c>
      <c r="U144" s="426">
        <v>0.185</v>
      </c>
      <c r="V144" s="437">
        <v>3.1915000000000004</v>
      </c>
      <c r="W144" s="437">
        <v>3.2791895231321164</v>
      </c>
      <c r="X144" s="438">
        <v>3.2589534793323969</v>
      </c>
      <c r="Y144" s="399"/>
      <c r="Z144" s="439">
        <v>0.13</v>
      </c>
      <c r="AA144" s="440">
        <v>0.1</v>
      </c>
      <c r="AB144" s="480">
        <v>4.7314090119398369</v>
      </c>
      <c r="AC144" s="442">
        <v>4.8614090119398368</v>
      </c>
      <c r="AD144" s="485">
        <v>4.8314090119398365</v>
      </c>
      <c r="AE144" s="444">
        <v>3.4715000000000003</v>
      </c>
      <c r="AF144" s="445">
        <v>3.3515000000000001</v>
      </c>
      <c r="AG144" s="446">
        <v>3.7215000000000003</v>
      </c>
      <c r="AH144" s="447">
        <v>-0.19500000000000001</v>
      </c>
      <c r="AI144" s="448">
        <v>1.5641239124239998</v>
      </c>
      <c r="AJ144" s="449">
        <v>5.34270081252863E-2</v>
      </c>
      <c r="AK144" s="449">
        <v>5.4117454095472507E-2</v>
      </c>
      <c r="AL144" s="404">
        <v>0.64162651945104343</v>
      </c>
      <c r="AM144" s="450">
        <v>0.63800596434759138</v>
      </c>
      <c r="AN144" s="451">
        <v>0.125</v>
      </c>
      <c r="AO144" s="452">
        <v>0.12</v>
      </c>
      <c r="AP144" s="380"/>
      <c r="AQ144" s="451">
        <v>-3.624574715364743</v>
      </c>
      <c r="AR144" s="453">
        <v>-3.0945747153647432</v>
      </c>
      <c r="AS144" s="380"/>
      <c r="AT144" s="454">
        <v>7.4999999999999997E-3</v>
      </c>
      <c r="AU144" s="380"/>
      <c r="AV144" s="451">
        <v>2.5000000000000001E-3</v>
      </c>
      <c r="AW144" s="455">
        <v>5.0000000000000001E-3</v>
      </c>
      <c r="AX144" s="456">
        <v>-0.09</v>
      </c>
      <c r="AY144" s="404"/>
      <c r="AZ144" s="432">
        <v>0.7</v>
      </c>
      <c r="BA144" s="432">
        <v>0.45</v>
      </c>
      <c r="BB144" s="457">
        <v>-0.53</v>
      </c>
      <c r="BC144" s="389"/>
      <c r="BD144" s="390">
        <v>3.7665000000000002</v>
      </c>
      <c r="BE144" s="380">
        <v>3.1931863369833104</v>
      </c>
      <c r="BF144" s="381"/>
      <c r="BG144" s="425">
        <v>0.5</v>
      </c>
      <c r="BH144" s="382"/>
      <c r="BI144" s="458">
        <v>2.5000000000000001E-3</v>
      </c>
      <c r="BJ144" s="380"/>
      <c r="BK144" s="381"/>
      <c r="BL144" s="380"/>
      <c r="BM144" s="380"/>
      <c r="BN144" s="383"/>
      <c r="BO144" s="383"/>
      <c r="BP144" s="382"/>
      <c r="BQ144" s="380"/>
      <c r="BR144" s="382"/>
      <c r="BS144" s="380"/>
      <c r="BT144" s="380"/>
      <c r="BU144" s="380"/>
      <c r="BV144" s="380"/>
      <c r="BW144" s="380"/>
      <c r="BX144" s="380"/>
      <c r="BY144" s="380"/>
      <c r="BZ144" s="380"/>
      <c r="CA144" s="380"/>
      <c r="CB144" s="380"/>
      <c r="CC144" s="380"/>
      <c r="CD144" s="380"/>
      <c r="CE144" s="380"/>
      <c r="CF144" s="380"/>
      <c r="CG144" s="380"/>
    </row>
    <row r="145" spans="1:85" s="379" customFormat="1" ht="12" x14ac:dyDescent="0.25">
      <c r="A145" s="474">
        <v>40330</v>
      </c>
      <c r="B145" s="475">
        <v>3.7715000000000001</v>
      </c>
      <c r="C145" s="486">
        <v>-0.53</v>
      </c>
      <c r="D145" s="462">
        <v>-0.44234116970367054</v>
      </c>
      <c r="E145" s="462">
        <v>-0.46257013054128482</v>
      </c>
      <c r="F145" s="463">
        <v>0.125</v>
      </c>
      <c r="G145" s="464">
        <v>0.125</v>
      </c>
      <c r="H145" s="464">
        <v>0.16</v>
      </c>
      <c r="I145" s="465">
        <v>0.12</v>
      </c>
      <c r="J145" s="464">
        <v>0.04</v>
      </c>
      <c r="K145" s="464">
        <v>0.11</v>
      </c>
      <c r="L145" s="464">
        <v>0.37</v>
      </c>
      <c r="M145" s="463">
        <v>-0.37</v>
      </c>
      <c r="N145" s="464">
        <v>0.26</v>
      </c>
      <c r="O145" s="467">
        <v>0</v>
      </c>
      <c r="P145" s="501">
        <v>-0.25</v>
      </c>
      <c r="Q145" s="478">
        <v>0.17749999999999999</v>
      </c>
      <c r="R145" s="435">
        <v>0.185</v>
      </c>
      <c r="S145" s="436">
        <v>0.185</v>
      </c>
      <c r="T145" s="425">
        <v>0.45</v>
      </c>
      <c r="U145" s="426">
        <v>0.185</v>
      </c>
      <c r="V145" s="437">
        <v>3.2415000000000003</v>
      </c>
      <c r="W145" s="437">
        <v>3.3291588302963295</v>
      </c>
      <c r="X145" s="438">
        <v>3.3089298694587153</v>
      </c>
      <c r="Y145" s="399"/>
      <c r="Z145" s="439">
        <v>0.13</v>
      </c>
      <c r="AA145" s="440">
        <v>0.1</v>
      </c>
      <c r="AB145" s="480">
        <v>4.8072167809618209</v>
      </c>
      <c r="AC145" s="442">
        <v>4.9372167809618208</v>
      </c>
      <c r="AD145" s="485">
        <v>4.9072167809618206</v>
      </c>
      <c r="AE145" s="444">
        <v>3.5215000000000001</v>
      </c>
      <c r="AF145" s="445">
        <v>3.4015</v>
      </c>
      <c r="AG145" s="446">
        <v>3.7715000000000001</v>
      </c>
      <c r="AH145" s="447">
        <v>-0.19500000000000001</v>
      </c>
      <c r="AI145" s="448">
        <v>1.56467157428797</v>
      </c>
      <c r="AJ145" s="449">
        <v>5.3578374421185099E-2</v>
      </c>
      <c r="AK145" s="449">
        <v>5.4219678731074701E-2</v>
      </c>
      <c r="AL145" s="404">
        <v>0.637961619928886</v>
      </c>
      <c r="AM145" s="450">
        <v>0.63458386026028879</v>
      </c>
      <c r="AN145" s="451">
        <v>0.125</v>
      </c>
      <c r="AO145" s="452">
        <v>0.124</v>
      </c>
      <c r="AP145" s="380"/>
      <c r="AQ145" s="451">
        <v>-3.6695983153697975</v>
      </c>
      <c r="AR145" s="453">
        <v>-3.1395983153697973</v>
      </c>
      <c r="AS145" s="380"/>
      <c r="AT145" s="454">
        <v>7.4999999999999997E-3</v>
      </c>
      <c r="AU145" s="380"/>
      <c r="AV145" s="451">
        <v>2.5000000000000001E-3</v>
      </c>
      <c r="AW145" s="455">
        <v>5.0000000000000001E-3</v>
      </c>
      <c r="AX145" s="456">
        <v>-0.09</v>
      </c>
      <c r="AY145" s="404"/>
      <c r="AZ145" s="432">
        <v>0.7</v>
      </c>
      <c r="BA145" s="432">
        <v>0.45</v>
      </c>
      <c r="BB145" s="457">
        <v>-0.53</v>
      </c>
      <c r="BC145" s="389"/>
      <c r="BD145" s="390">
        <v>3.8165</v>
      </c>
      <c r="BE145" s="380">
        <v>3.2431857467364682</v>
      </c>
      <c r="BF145" s="381"/>
      <c r="BG145" s="425">
        <v>0.5</v>
      </c>
      <c r="BH145" s="382"/>
      <c r="BI145" s="458">
        <v>2.5000000000000001E-3</v>
      </c>
      <c r="BJ145" s="380"/>
      <c r="BK145" s="381"/>
      <c r="BL145" s="380"/>
      <c r="BM145" s="380"/>
      <c r="BN145" s="383"/>
      <c r="BO145" s="383"/>
      <c r="BP145" s="382"/>
      <c r="BQ145" s="380"/>
      <c r="BR145" s="382"/>
      <c r="BS145" s="380"/>
      <c r="BT145" s="380"/>
      <c r="BU145" s="380"/>
      <c r="BV145" s="380"/>
      <c r="BW145" s="380"/>
      <c r="BX145" s="380"/>
      <c r="BY145" s="380"/>
      <c r="BZ145" s="380"/>
      <c r="CA145" s="380"/>
      <c r="CB145" s="380"/>
      <c r="CC145" s="380"/>
      <c r="CD145" s="380"/>
      <c r="CE145" s="380"/>
      <c r="CF145" s="380"/>
      <c r="CG145" s="380"/>
    </row>
    <row r="146" spans="1:85" s="379" customFormat="1" ht="12" x14ac:dyDescent="0.25">
      <c r="A146" s="474">
        <v>40360</v>
      </c>
      <c r="B146" s="475">
        <v>3.8165</v>
      </c>
      <c r="C146" s="486">
        <v>-0.53</v>
      </c>
      <c r="D146" s="462">
        <v>-0.44237153628984238</v>
      </c>
      <c r="E146" s="462">
        <v>-0.46259348945372514</v>
      </c>
      <c r="F146" s="463">
        <v>0.125</v>
      </c>
      <c r="G146" s="464">
        <v>0.125</v>
      </c>
      <c r="H146" s="464">
        <v>0.16</v>
      </c>
      <c r="I146" s="465">
        <v>0.12</v>
      </c>
      <c r="J146" s="464">
        <v>0.04</v>
      </c>
      <c r="K146" s="464">
        <v>0.11</v>
      </c>
      <c r="L146" s="464">
        <v>0.41</v>
      </c>
      <c r="M146" s="463">
        <v>-0.37</v>
      </c>
      <c r="N146" s="464">
        <v>0.26</v>
      </c>
      <c r="O146" s="467">
        <v>0</v>
      </c>
      <c r="P146" s="501">
        <v>-0.25</v>
      </c>
      <c r="Q146" s="478">
        <v>0.17749999999999999</v>
      </c>
      <c r="R146" s="435">
        <v>0.185</v>
      </c>
      <c r="S146" s="436">
        <v>0.185</v>
      </c>
      <c r="T146" s="425">
        <v>0.5</v>
      </c>
      <c r="U146" s="426">
        <v>0.185</v>
      </c>
      <c r="V146" s="437">
        <v>3.2865000000000002</v>
      </c>
      <c r="W146" s="437">
        <v>3.3741284637101576</v>
      </c>
      <c r="X146" s="438">
        <v>3.3539065105462749</v>
      </c>
      <c r="Y146" s="399"/>
      <c r="Z146" s="439">
        <v>0.13</v>
      </c>
      <c r="AA146" s="440">
        <v>0.1</v>
      </c>
      <c r="AB146" s="480">
        <v>4.8756417938943395</v>
      </c>
      <c r="AC146" s="442">
        <v>5.0056417938943394</v>
      </c>
      <c r="AD146" s="485">
        <v>4.9756417938943391</v>
      </c>
      <c r="AE146" s="444">
        <v>3.5665</v>
      </c>
      <c r="AF146" s="445">
        <v>3.4464999999999999</v>
      </c>
      <c r="AG146" s="446">
        <v>3.8165</v>
      </c>
      <c r="AH146" s="447">
        <v>-0.19500000000000001</v>
      </c>
      <c r="AI146" s="448">
        <v>1.56521379233196</v>
      </c>
      <c r="AJ146" s="449">
        <v>5.3724857940617106E-2</v>
      </c>
      <c r="AK146" s="449">
        <v>5.4318605801102503E-2</v>
      </c>
      <c r="AL146" s="404">
        <v>0.63441981569478911</v>
      </c>
      <c r="AM146" s="450">
        <v>0.63127949501219627</v>
      </c>
      <c r="AN146" s="451">
        <v>0.125</v>
      </c>
      <c r="AO146" s="452">
        <v>0.12</v>
      </c>
      <c r="AP146" s="380"/>
      <c r="AQ146" s="451">
        <v>-3.7146216645185088</v>
      </c>
      <c r="AR146" s="453">
        <v>-3.1846216645185086</v>
      </c>
      <c r="AS146" s="380"/>
      <c r="AT146" s="454">
        <v>7.4999999999999997E-3</v>
      </c>
      <c r="AU146" s="380"/>
      <c r="AV146" s="451">
        <v>2.5000000000000001E-3</v>
      </c>
      <c r="AW146" s="455">
        <v>5.0000000000000001E-3</v>
      </c>
      <c r="AX146" s="456">
        <v>-0.09</v>
      </c>
      <c r="AY146" s="404"/>
      <c r="AZ146" s="432">
        <v>0.75</v>
      </c>
      <c r="BA146" s="432">
        <v>0.5</v>
      </c>
      <c r="BB146" s="457">
        <v>-0.53</v>
      </c>
      <c r="BC146" s="389"/>
      <c r="BD146" s="390">
        <v>3.8614999999999999</v>
      </c>
      <c r="BE146" s="380">
        <v>3.2881851627636571</v>
      </c>
      <c r="BF146" s="381"/>
      <c r="BG146" s="425">
        <v>0.55000000000000004</v>
      </c>
      <c r="BH146" s="382"/>
      <c r="BI146" s="458">
        <v>2.5000000000000001E-3</v>
      </c>
      <c r="BJ146" s="380"/>
      <c r="BK146" s="381"/>
      <c r="BL146" s="380"/>
      <c r="BM146" s="380"/>
      <c r="BN146" s="383"/>
      <c r="BO146" s="383"/>
      <c r="BP146" s="382"/>
      <c r="BQ146" s="380"/>
      <c r="BR146" s="382"/>
      <c r="BS146" s="380"/>
      <c r="BT146" s="380"/>
      <c r="BU146" s="380"/>
      <c r="BV146" s="380"/>
      <c r="BW146" s="380"/>
      <c r="BX146" s="380"/>
      <c r="BY146" s="380"/>
      <c r="BZ146" s="380"/>
      <c r="CA146" s="380"/>
      <c r="CB146" s="380"/>
      <c r="CC146" s="380"/>
      <c r="CD146" s="380"/>
      <c r="CE146" s="380"/>
      <c r="CF146" s="380"/>
      <c r="CG146" s="380"/>
    </row>
    <row r="147" spans="1:85" s="379" customFormat="1" ht="12" x14ac:dyDescent="0.25">
      <c r="A147" s="474">
        <v>40391</v>
      </c>
      <c r="B147" s="475">
        <v>3.8615000000000004</v>
      </c>
      <c r="C147" s="486">
        <v>-0.53</v>
      </c>
      <c r="D147" s="462">
        <v>-0.44240360020171554</v>
      </c>
      <c r="E147" s="462">
        <v>-0.46261815400132011</v>
      </c>
      <c r="F147" s="463">
        <v>0.125</v>
      </c>
      <c r="G147" s="464">
        <v>0.125</v>
      </c>
      <c r="H147" s="464">
        <v>0.16</v>
      </c>
      <c r="I147" s="465">
        <v>0.12</v>
      </c>
      <c r="J147" s="464">
        <v>0.04</v>
      </c>
      <c r="K147" s="464">
        <v>0.11</v>
      </c>
      <c r="L147" s="464">
        <v>0.41</v>
      </c>
      <c r="M147" s="463">
        <v>-0.37</v>
      </c>
      <c r="N147" s="464">
        <v>0.26</v>
      </c>
      <c r="O147" s="467">
        <v>0</v>
      </c>
      <c r="P147" s="501">
        <v>-0.25</v>
      </c>
      <c r="Q147" s="478">
        <v>0.17749999999999999</v>
      </c>
      <c r="R147" s="435">
        <v>0.185</v>
      </c>
      <c r="S147" s="436">
        <v>0.185</v>
      </c>
      <c r="T147" s="425">
        <v>0.55000000000000004</v>
      </c>
      <c r="U147" s="426">
        <v>0.185</v>
      </c>
      <c r="V147" s="437">
        <v>3.3315000000000001</v>
      </c>
      <c r="W147" s="437">
        <v>3.4190963997982848</v>
      </c>
      <c r="X147" s="438">
        <v>3.3988818459986803</v>
      </c>
      <c r="Y147" s="399"/>
      <c r="Z147" s="439">
        <v>0.13</v>
      </c>
      <c r="AA147" s="440">
        <v>0.1</v>
      </c>
      <c r="AB147" s="480">
        <v>4.9442100474143276</v>
      </c>
      <c r="AC147" s="442">
        <v>5.0742100474143275</v>
      </c>
      <c r="AD147" s="485">
        <v>5.0442100474143272</v>
      </c>
      <c r="AE147" s="444">
        <v>3.6115000000000004</v>
      </c>
      <c r="AF147" s="445">
        <v>3.4915000000000003</v>
      </c>
      <c r="AG147" s="446">
        <v>3.8615000000000004</v>
      </c>
      <c r="AH147" s="447">
        <v>-0.19500000000000001</v>
      </c>
      <c r="AI147" s="448">
        <v>1.56578672543442</v>
      </c>
      <c r="AJ147" s="449">
        <v>5.3876224251542003E-2</v>
      </c>
      <c r="AK147" s="449">
        <v>5.44208304435565E-2</v>
      </c>
      <c r="AL147" s="404">
        <v>0.63076513669221901</v>
      </c>
      <c r="AM147" s="450">
        <v>0.62787264965003386</v>
      </c>
      <c r="AN147" s="451">
        <v>0.125</v>
      </c>
      <c r="AO147" s="452">
        <v>0.12</v>
      </c>
      <c r="AP147" s="380"/>
      <c r="AQ147" s="451">
        <v>-3.7596463187566367</v>
      </c>
      <c r="AR147" s="453">
        <v>-3.2296463187566369</v>
      </c>
      <c r="AS147" s="380"/>
      <c r="AT147" s="454">
        <v>7.4999999999999997E-3</v>
      </c>
      <c r="AU147" s="380"/>
      <c r="AV147" s="451">
        <v>2.5000000000000001E-3</v>
      </c>
      <c r="AW147" s="455">
        <v>5.0000000000000001E-3</v>
      </c>
      <c r="AX147" s="456">
        <v>-0.09</v>
      </c>
      <c r="AY147" s="404"/>
      <c r="AZ147" s="432">
        <v>0.8</v>
      </c>
      <c r="BA147" s="432">
        <v>0.55000000000000004</v>
      </c>
      <c r="BB147" s="457">
        <v>-0.53</v>
      </c>
      <c r="BC147" s="389"/>
      <c r="BD147" s="390">
        <v>3.9065000000000003</v>
      </c>
      <c r="BE147" s="380">
        <v>3.3331845461499672</v>
      </c>
      <c r="BF147" s="381"/>
      <c r="BG147" s="425">
        <v>0.6</v>
      </c>
      <c r="BH147" s="382"/>
      <c r="BI147" s="458">
        <v>2.5000000000000001E-3</v>
      </c>
      <c r="BJ147" s="380"/>
      <c r="BK147" s="381"/>
      <c r="BL147" s="380"/>
      <c r="BM147" s="380"/>
      <c r="BN147" s="383"/>
      <c r="BO147" s="383"/>
      <c r="BP147" s="382"/>
      <c r="BQ147" s="380"/>
      <c r="BR147" s="382"/>
      <c r="BS147" s="380"/>
      <c r="BT147" s="380"/>
      <c r="BU147" s="380"/>
      <c r="BV147" s="380"/>
      <c r="BW147" s="380"/>
      <c r="BX147" s="380"/>
      <c r="BY147" s="380"/>
      <c r="BZ147" s="380"/>
      <c r="CA147" s="380"/>
      <c r="CB147" s="380"/>
      <c r="CC147" s="380"/>
      <c r="CD147" s="380"/>
      <c r="CE147" s="380"/>
      <c r="CF147" s="380"/>
      <c r="CG147" s="380"/>
    </row>
    <row r="148" spans="1:85" s="379" customFormat="1" ht="12" x14ac:dyDescent="0.25">
      <c r="A148" s="474">
        <v>40422</v>
      </c>
      <c r="B148" s="475">
        <v>3.8445</v>
      </c>
      <c r="C148" s="486">
        <v>-0.53</v>
      </c>
      <c r="D148" s="462">
        <v>-0.44243635955701288</v>
      </c>
      <c r="E148" s="462">
        <v>-0.46264335350539465</v>
      </c>
      <c r="F148" s="463">
        <v>0.125</v>
      </c>
      <c r="G148" s="464">
        <v>0.125</v>
      </c>
      <c r="H148" s="464">
        <v>0.16</v>
      </c>
      <c r="I148" s="465">
        <v>0.12</v>
      </c>
      <c r="J148" s="464">
        <v>0.04</v>
      </c>
      <c r="K148" s="464">
        <v>0.11</v>
      </c>
      <c r="L148" s="464">
        <v>0.36</v>
      </c>
      <c r="M148" s="463">
        <v>-0.37</v>
      </c>
      <c r="N148" s="464">
        <v>0.26</v>
      </c>
      <c r="O148" s="467">
        <v>0</v>
      </c>
      <c r="P148" s="501">
        <v>-0.25</v>
      </c>
      <c r="Q148" s="478">
        <v>0.17749999999999999</v>
      </c>
      <c r="R148" s="435">
        <v>0.185</v>
      </c>
      <c r="S148" s="436">
        <v>0.185</v>
      </c>
      <c r="T148" s="425">
        <v>0.55000000000000004</v>
      </c>
      <c r="U148" s="426">
        <v>0.185</v>
      </c>
      <c r="V148" s="437">
        <v>3.3144999999999998</v>
      </c>
      <c r="W148" s="437">
        <v>3.4020636404429871</v>
      </c>
      <c r="X148" s="438">
        <v>3.3818566464946054</v>
      </c>
      <c r="Y148" s="399"/>
      <c r="Z148" s="439">
        <v>0.13</v>
      </c>
      <c r="AA148" s="440">
        <v>0.1</v>
      </c>
      <c r="AB148" s="480">
        <v>4.9208209916826267</v>
      </c>
      <c r="AC148" s="442">
        <v>5.0508209916826265</v>
      </c>
      <c r="AD148" s="485">
        <v>5.0208209916826263</v>
      </c>
      <c r="AE148" s="444">
        <v>3.5945</v>
      </c>
      <c r="AF148" s="445">
        <v>3.4744999999999999</v>
      </c>
      <c r="AG148" s="446">
        <v>3.8445</v>
      </c>
      <c r="AH148" s="447">
        <v>-0.19500000000000001</v>
      </c>
      <c r="AI148" s="448">
        <v>1.56637251838911</v>
      </c>
      <c r="AJ148" s="449">
        <v>5.4027590570103097E-2</v>
      </c>
      <c r="AK148" s="449">
        <v>5.4523055089491304E-2</v>
      </c>
      <c r="AL148" s="404">
        <v>0.62711587947063996</v>
      </c>
      <c r="AM148" s="450">
        <v>0.62447366779925606</v>
      </c>
      <c r="AN148" s="451">
        <v>0.125</v>
      </c>
      <c r="AO148" s="452">
        <v>0.124</v>
      </c>
      <c r="AP148" s="380"/>
      <c r="AQ148" s="451">
        <v>-3.7426715077276391</v>
      </c>
      <c r="AR148" s="453">
        <v>-3.2126715077276389</v>
      </c>
      <c r="AS148" s="380"/>
      <c r="AT148" s="454">
        <v>7.4999999999999997E-3</v>
      </c>
      <c r="AU148" s="380"/>
      <c r="AV148" s="451">
        <v>2.5000000000000001E-3</v>
      </c>
      <c r="AW148" s="455">
        <v>5.0000000000000001E-3</v>
      </c>
      <c r="AX148" s="456">
        <v>-0.09</v>
      </c>
      <c r="AY148" s="404"/>
      <c r="AZ148" s="432">
        <v>0.8</v>
      </c>
      <c r="BA148" s="432">
        <v>0.55000000000000004</v>
      </c>
      <c r="BB148" s="457">
        <v>-0.53</v>
      </c>
      <c r="BC148" s="389"/>
      <c r="BD148" s="390">
        <v>3.8895</v>
      </c>
      <c r="BE148" s="380">
        <v>3.3161839161623647</v>
      </c>
      <c r="BF148" s="381"/>
      <c r="BG148" s="425">
        <v>0.6</v>
      </c>
      <c r="BH148" s="382"/>
      <c r="BI148" s="458">
        <v>2.5000000000000001E-3</v>
      </c>
      <c r="BJ148" s="380"/>
      <c r="BK148" s="381"/>
      <c r="BL148" s="380"/>
      <c r="BM148" s="380"/>
      <c r="BN148" s="383"/>
      <c r="BO148" s="383"/>
      <c r="BP148" s="382"/>
      <c r="BQ148" s="380"/>
      <c r="BR148" s="382"/>
      <c r="BS148" s="380"/>
      <c r="BT148" s="380"/>
      <c r="BU148" s="380"/>
      <c r="BV148" s="380"/>
      <c r="BW148" s="380"/>
      <c r="BX148" s="380"/>
      <c r="BY148" s="380"/>
      <c r="BZ148" s="380"/>
      <c r="CA148" s="380"/>
      <c r="CB148" s="380"/>
      <c r="CC148" s="380"/>
      <c r="CD148" s="380"/>
      <c r="CE148" s="380"/>
      <c r="CF148" s="380"/>
      <c r="CG148" s="380"/>
    </row>
    <row r="149" spans="1:85" s="379" customFormat="1" ht="12" x14ac:dyDescent="0.25">
      <c r="A149" s="474">
        <v>40452</v>
      </c>
      <c r="B149" s="475">
        <v>3.8695000000000004</v>
      </c>
      <c r="C149" s="486">
        <v>-0.53</v>
      </c>
      <c r="D149" s="462">
        <v>-0.44246872344734811</v>
      </c>
      <c r="E149" s="462">
        <v>-0.46266824880565238</v>
      </c>
      <c r="F149" s="463">
        <v>0.125</v>
      </c>
      <c r="G149" s="464">
        <v>0.125</v>
      </c>
      <c r="H149" s="464">
        <v>0.16</v>
      </c>
      <c r="I149" s="465">
        <v>0.12</v>
      </c>
      <c r="J149" s="464">
        <v>0.04</v>
      </c>
      <c r="K149" s="464">
        <v>0.11</v>
      </c>
      <c r="L149" s="464">
        <v>0.4</v>
      </c>
      <c r="M149" s="463">
        <v>-0.37</v>
      </c>
      <c r="N149" s="464">
        <v>0.26</v>
      </c>
      <c r="O149" s="467">
        <v>0</v>
      </c>
      <c r="P149" s="501">
        <v>-0.25</v>
      </c>
      <c r="Q149" s="478">
        <v>0.17749999999999999</v>
      </c>
      <c r="R149" s="435">
        <v>0.185</v>
      </c>
      <c r="S149" s="436">
        <v>0.185</v>
      </c>
      <c r="T149" s="425">
        <v>0.6</v>
      </c>
      <c r="U149" s="426">
        <v>0.185</v>
      </c>
      <c r="V149" s="437">
        <v>3.3395000000000001</v>
      </c>
      <c r="W149" s="437">
        <v>3.4270312765526523</v>
      </c>
      <c r="X149" s="438">
        <v>3.406831751194348</v>
      </c>
      <c r="Y149" s="399"/>
      <c r="Z149" s="439">
        <v>0.13</v>
      </c>
      <c r="AA149" s="440">
        <v>0.1</v>
      </c>
      <c r="AB149" s="480">
        <v>4.9597700056260345</v>
      </c>
      <c r="AC149" s="442">
        <v>5.0897700056260344</v>
      </c>
      <c r="AD149" s="485">
        <v>5.0597700056260342</v>
      </c>
      <c r="AE149" s="444">
        <v>3.6195000000000004</v>
      </c>
      <c r="AF149" s="445">
        <v>3.4995000000000003</v>
      </c>
      <c r="AG149" s="446">
        <v>3.8695000000000004</v>
      </c>
      <c r="AH149" s="447">
        <v>-0.19500000000000001</v>
      </c>
      <c r="AI149" s="448">
        <v>1.56695167032663</v>
      </c>
      <c r="AJ149" s="449">
        <v>5.4174074111463397E-2</v>
      </c>
      <c r="AK149" s="449">
        <v>5.4621982169517802E-2</v>
      </c>
      <c r="AL149" s="404">
        <v>0.62358964541507855</v>
      </c>
      <c r="AM149" s="450">
        <v>0.62119188587511021</v>
      </c>
      <c r="AN149" s="451">
        <v>0.125</v>
      </c>
      <c r="AO149" s="452">
        <v>0.12</v>
      </c>
      <c r="AP149" s="380"/>
      <c r="AQ149" s="451">
        <v>-3.7676963926219775</v>
      </c>
      <c r="AR149" s="453">
        <v>-3.2376963926219773</v>
      </c>
      <c r="AS149" s="380"/>
      <c r="AT149" s="454">
        <v>7.4999999999999997E-3</v>
      </c>
      <c r="AU149" s="380"/>
      <c r="AV149" s="451">
        <v>2.5000000000000001E-3</v>
      </c>
      <c r="AW149" s="455">
        <v>5.0000000000000001E-3</v>
      </c>
      <c r="AX149" s="456">
        <v>-0.09</v>
      </c>
      <c r="AY149" s="404"/>
      <c r="AZ149" s="432">
        <v>0.85</v>
      </c>
      <c r="BA149" s="432">
        <v>0.6</v>
      </c>
      <c r="BB149" s="457">
        <v>-0.53</v>
      </c>
      <c r="BC149" s="389"/>
      <c r="BD149" s="390">
        <v>3.9145000000000003</v>
      </c>
      <c r="BE149" s="380">
        <v>3.3411832937798587</v>
      </c>
      <c r="BF149" s="381"/>
      <c r="BG149" s="425">
        <v>0.65</v>
      </c>
      <c r="BH149" s="382"/>
      <c r="BI149" s="458">
        <v>2.5000000000000001E-3</v>
      </c>
      <c r="BJ149" s="380"/>
      <c r="BK149" s="381"/>
      <c r="BL149" s="380"/>
      <c r="BM149" s="380"/>
      <c r="BN149" s="383"/>
      <c r="BO149" s="383"/>
      <c r="BP149" s="382"/>
      <c r="BQ149" s="380"/>
      <c r="BR149" s="382"/>
      <c r="BS149" s="380"/>
      <c r="BT149" s="380"/>
      <c r="BU149" s="380"/>
      <c r="BV149" s="380"/>
      <c r="BW149" s="380"/>
      <c r="BX149" s="380"/>
      <c r="BY149" s="380"/>
      <c r="BZ149" s="380"/>
      <c r="CA149" s="380"/>
      <c r="CB149" s="380"/>
      <c r="CC149" s="380"/>
      <c r="CD149" s="380"/>
      <c r="CE149" s="380"/>
      <c r="CF149" s="380"/>
      <c r="CG149" s="380"/>
    </row>
    <row r="150" spans="1:85" s="379" customFormat="1" ht="12" x14ac:dyDescent="0.25">
      <c r="A150" s="459">
        <v>40483</v>
      </c>
      <c r="B150" s="475">
        <v>4.0215000000000005</v>
      </c>
      <c r="C150" s="495">
        <v>-0.49</v>
      </c>
      <c r="D150" s="462">
        <v>-0.40250284855447083</v>
      </c>
      <c r="E150" s="462">
        <v>-0.125</v>
      </c>
      <c r="F150" s="463">
        <v>0.17</v>
      </c>
      <c r="G150" s="464">
        <v>0.33</v>
      </c>
      <c r="H150" s="464">
        <v>0.28999999999999998</v>
      </c>
      <c r="I150" s="465">
        <v>0.39</v>
      </c>
      <c r="J150" s="464">
        <v>0.125</v>
      </c>
      <c r="K150" s="464">
        <v>0.155</v>
      </c>
      <c r="L150" s="464">
        <v>0.7</v>
      </c>
      <c r="M150" s="463">
        <v>-0.26</v>
      </c>
      <c r="N150" s="464">
        <v>0.35</v>
      </c>
      <c r="O150" s="467">
        <v>0</v>
      </c>
      <c r="P150" s="499">
        <v>0.248</v>
      </c>
      <c r="Q150" s="478">
        <v>0.17749999999999999</v>
      </c>
      <c r="R150" s="435">
        <v>0.185</v>
      </c>
      <c r="S150" s="436">
        <v>0.185</v>
      </c>
      <c r="T150" s="425">
        <v>0.8</v>
      </c>
      <c r="U150" s="426">
        <v>0.185</v>
      </c>
      <c r="V150" s="437">
        <v>3.5315000000000003</v>
      </c>
      <c r="W150" s="437">
        <v>3.6189971514455297</v>
      </c>
      <c r="X150" s="438">
        <v>3.896500000000001</v>
      </c>
      <c r="Y150" s="399"/>
      <c r="Z150" s="439">
        <v>0.13</v>
      </c>
      <c r="AA150" s="440">
        <v>0.54230336892212438</v>
      </c>
      <c r="AB150" s="480">
        <v>5.2469708146533653</v>
      </c>
      <c r="AC150" s="442">
        <v>5.3769708146533652</v>
      </c>
      <c r="AD150" s="493">
        <v>5.7892741835754897</v>
      </c>
      <c r="AE150" s="444">
        <v>4.2695000000000007</v>
      </c>
      <c r="AF150" s="445">
        <v>3.7615000000000007</v>
      </c>
      <c r="AG150" s="446">
        <v>4.0215000000000005</v>
      </c>
      <c r="AH150" s="447">
        <v>-0.13</v>
      </c>
      <c r="AI150" s="448">
        <v>1.5675628032917799</v>
      </c>
      <c r="AJ150" s="449">
        <v>5.4325440445047106E-2</v>
      </c>
      <c r="AK150" s="449">
        <v>5.4724206822303098E-2</v>
      </c>
      <c r="AL150" s="404">
        <v>0.61995149867337407</v>
      </c>
      <c r="AM150" s="450">
        <v>0.61780858815344775</v>
      </c>
      <c r="AN150" s="451">
        <v>0.33</v>
      </c>
      <c r="AO150" s="452">
        <v>0.124</v>
      </c>
      <c r="AP150" s="380"/>
      <c r="AQ150" s="451">
        <v>-3.6119649463008319</v>
      </c>
      <c r="AR150" s="453">
        <v>-3.1219649463008317</v>
      </c>
      <c r="AS150" s="380"/>
      <c r="AT150" s="454">
        <v>7.4999999999999997E-3</v>
      </c>
      <c r="AU150" s="380"/>
      <c r="AV150" s="451">
        <v>8.0000000000000002E-3</v>
      </c>
      <c r="AW150" s="455">
        <v>0.02</v>
      </c>
      <c r="AX150" s="456">
        <v>0</v>
      </c>
      <c r="AY150" s="404"/>
      <c r="AZ150" s="432">
        <v>1.05</v>
      </c>
      <c r="BA150" s="432"/>
      <c r="BB150" s="457">
        <v>-0.49</v>
      </c>
      <c r="BC150" s="389"/>
      <c r="BD150" s="390">
        <v>4.1665000000000001</v>
      </c>
      <c r="BE150" s="380">
        <v>3.5368844400889561</v>
      </c>
      <c r="BF150" s="381"/>
      <c r="BG150" s="425">
        <v>0.8</v>
      </c>
      <c r="BH150" s="382"/>
      <c r="BI150" s="458">
        <v>2.5000000000000001E-3</v>
      </c>
      <c r="BJ150" s="380"/>
      <c r="BK150" s="381"/>
      <c r="BL150" s="380"/>
      <c r="BM150" s="380"/>
      <c r="BN150" s="383"/>
      <c r="BO150" s="383"/>
      <c r="BP150" s="382"/>
      <c r="BQ150" s="380"/>
      <c r="BR150" s="382"/>
      <c r="BS150" s="380"/>
      <c r="BT150" s="380"/>
      <c r="BU150" s="380"/>
      <c r="BV150" s="380"/>
      <c r="BW150" s="380"/>
      <c r="BX150" s="380"/>
      <c r="BY150" s="380"/>
      <c r="BZ150" s="380"/>
      <c r="CA150" s="380"/>
      <c r="CB150" s="380"/>
      <c r="CC150" s="380"/>
      <c r="CD150" s="380"/>
      <c r="CE150" s="380"/>
      <c r="CF150" s="380"/>
      <c r="CG150" s="380"/>
    </row>
    <row r="151" spans="1:85" s="379" customFormat="1" ht="12" x14ac:dyDescent="0.25">
      <c r="A151" s="474">
        <v>40513</v>
      </c>
      <c r="B151" s="475">
        <v>4.1645000000000003</v>
      </c>
      <c r="C151" s="497">
        <v>-0.49</v>
      </c>
      <c r="D151" s="462">
        <v>-0.40253653237169518</v>
      </c>
      <c r="E151" s="462">
        <v>-0.125</v>
      </c>
      <c r="F151" s="463">
        <v>0.17</v>
      </c>
      <c r="G151" s="464">
        <v>0.33</v>
      </c>
      <c r="H151" s="464">
        <v>0.28999999999999998</v>
      </c>
      <c r="I151" s="465">
        <v>0.39</v>
      </c>
      <c r="J151" s="464">
        <v>0.125</v>
      </c>
      <c r="K151" s="464">
        <v>0.155</v>
      </c>
      <c r="L151" s="464">
        <v>0.98</v>
      </c>
      <c r="M151" s="463">
        <v>-0.26</v>
      </c>
      <c r="N151" s="464">
        <v>0.35</v>
      </c>
      <c r="O151" s="467">
        <v>0</v>
      </c>
      <c r="P151" s="499">
        <v>0.308</v>
      </c>
      <c r="Q151" s="478">
        <v>0.17749999999999999</v>
      </c>
      <c r="R151" s="435">
        <v>0.185</v>
      </c>
      <c r="S151" s="436">
        <v>0.185</v>
      </c>
      <c r="T151" s="425">
        <v>1</v>
      </c>
      <c r="U151" s="426">
        <v>0.185</v>
      </c>
      <c r="V151" s="437">
        <v>3.6745000000000001</v>
      </c>
      <c r="W151" s="437">
        <v>3.7619634676283051</v>
      </c>
      <c r="X151" s="438">
        <v>4.0395000000000003</v>
      </c>
      <c r="Y151" s="399"/>
      <c r="Z151" s="439">
        <v>0.13</v>
      </c>
      <c r="AA151" s="440">
        <v>0.54251222009227007</v>
      </c>
      <c r="AB151" s="480">
        <v>5.4615374047371086</v>
      </c>
      <c r="AC151" s="442">
        <v>5.5915374047371085</v>
      </c>
      <c r="AD151" s="493">
        <v>6.0040496248293787</v>
      </c>
      <c r="AE151" s="444">
        <v>4.4725000000000001</v>
      </c>
      <c r="AF151" s="445">
        <v>3.9045000000000005</v>
      </c>
      <c r="AG151" s="446">
        <v>4.1645000000000003</v>
      </c>
      <c r="AH151" s="447">
        <v>-0.13</v>
      </c>
      <c r="AI151" s="448">
        <v>1.56816650104567</v>
      </c>
      <c r="AJ151" s="449">
        <v>5.4471924000944999E-2</v>
      </c>
      <c r="AK151" s="449">
        <v>5.4823133908958398E-2</v>
      </c>
      <c r="AL151" s="404">
        <v>0.61643629732356287</v>
      </c>
      <c r="AM151" s="450">
        <v>0.61454211792208691</v>
      </c>
      <c r="AN151" s="451">
        <v>0.33</v>
      </c>
      <c r="AO151" s="452">
        <v>0.12</v>
      </c>
      <c r="AP151" s="380"/>
      <c r="AQ151" s="451">
        <v>-3.7549924632667095</v>
      </c>
      <c r="AR151" s="453">
        <v>-3.2649924632667098</v>
      </c>
      <c r="AS151" s="380"/>
      <c r="AT151" s="454">
        <v>7.4999999999999997E-3</v>
      </c>
      <c r="AU151" s="380"/>
      <c r="AV151" s="451">
        <v>8.0000000000000002E-3</v>
      </c>
      <c r="AW151" s="455">
        <v>0.02</v>
      </c>
      <c r="AX151" s="456">
        <v>5.0000000000000001E-3</v>
      </c>
      <c r="AY151" s="404"/>
      <c r="AZ151" s="432">
        <v>1.25</v>
      </c>
      <c r="BA151" s="432"/>
      <c r="BB151" s="457">
        <v>-0.49</v>
      </c>
      <c r="BC151" s="389"/>
      <c r="BD151" s="390">
        <v>4.3094999999999999</v>
      </c>
      <c r="BE151" s="380">
        <v>3.6798823672386649</v>
      </c>
      <c r="BF151" s="381"/>
      <c r="BG151" s="425">
        <v>1.1000000000000001</v>
      </c>
      <c r="BH151" s="382"/>
      <c r="BI151" s="458">
        <v>2.5000000000000001E-3</v>
      </c>
      <c r="BJ151" s="380"/>
      <c r="BK151" s="381"/>
      <c r="BL151" s="380"/>
      <c r="BM151" s="380"/>
      <c r="BN151" s="383"/>
      <c r="BO151" s="383"/>
      <c r="BP151" s="382"/>
      <c r="BQ151" s="380"/>
      <c r="BR151" s="382"/>
      <c r="BS151" s="380"/>
      <c r="BT151" s="380"/>
      <c r="BU151" s="380"/>
      <c r="BV151" s="380"/>
      <c r="BW151" s="380"/>
      <c r="BX151" s="380"/>
      <c r="BY151" s="380"/>
      <c r="BZ151" s="380"/>
      <c r="CA151" s="380"/>
      <c r="CB151" s="380"/>
      <c r="CC151" s="380"/>
      <c r="CD151" s="380"/>
      <c r="CE151" s="380"/>
      <c r="CF151" s="380"/>
      <c r="CG151" s="380"/>
    </row>
    <row r="152" spans="1:85" s="379" customFormat="1" ht="12" x14ac:dyDescent="0.25">
      <c r="A152" s="474">
        <v>40544</v>
      </c>
      <c r="B152" s="475">
        <v>4.2035</v>
      </c>
      <c r="C152" s="497">
        <v>-0.49</v>
      </c>
      <c r="D152" s="462">
        <v>-0.40257201954481658</v>
      </c>
      <c r="E152" s="462">
        <v>-0.125</v>
      </c>
      <c r="F152" s="463">
        <v>0.17</v>
      </c>
      <c r="G152" s="464">
        <v>0.33</v>
      </c>
      <c r="H152" s="464">
        <v>0.28999999999999998</v>
      </c>
      <c r="I152" s="465">
        <v>0.39</v>
      </c>
      <c r="J152" s="464">
        <v>0.125</v>
      </c>
      <c r="K152" s="464">
        <v>0.155</v>
      </c>
      <c r="L152" s="464">
        <v>1.6</v>
      </c>
      <c r="M152" s="463">
        <v>-0.26</v>
      </c>
      <c r="N152" s="464">
        <v>0.35</v>
      </c>
      <c r="O152" s="467">
        <v>0</v>
      </c>
      <c r="P152" s="499">
        <v>0.37800000000000006</v>
      </c>
      <c r="Q152" s="478">
        <v>0.17749999999999999</v>
      </c>
      <c r="R152" s="435">
        <v>0.185</v>
      </c>
      <c r="S152" s="436">
        <v>0.185</v>
      </c>
      <c r="T152" s="425">
        <v>1</v>
      </c>
      <c r="U152" s="426">
        <v>0.185</v>
      </c>
      <c r="V152" s="437">
        <v>3.7134999999999998</v>
      </c>
      <c r="W152" s="437">
        <v>3.8009279804551834</v>
      </c>
      <c r="X152" s="438">
        <v>4.0785</v>
      </c>
      <c r="Y152" s="399"/>
      <c r="Z152" s="439">
        <v>0.13</v>
      </c>
      <c r="AA152" s="440">
        <v>0.54273242676952016</v>
      </c>
      <c r="AB152" s="480">
        <v>5.5217448405715315</v>
      </c>
      <c r="AC152" s="442">
        <v>5.6517448405715314</v>
      </c>
      <c r="AD152" s="493">
        <v>6.0644772673410516</v>
      </c>
      <c r="AE152" s="444">
        <v>4.5815000000000001</v>
      </c>
      <c r="AF152" s="445">
        <v>3.9435000000000002</v>
      </c>
      <c r="AG152" s="446">
        <v>4.2035</v>
      </c>
      <c r="AH152" s="447">
        <v>-0.13</v>
      </c>
      <c r="AI152" s="448">
        <v>1.56880302262395</v>
      </c>
      <c r="AJ152" s="449">
        <v>5.46232903495492E-2</v>
      </c>
      <c r="AK152" s="449">
        <v>5.4925358568593798E-2</v>
      </c>
      <c r="AL152" s="404">
        <v>0.61280983846853021</v>
      </c>
      <c r="AM152" s="450">
        <v>0.61117477869238668</v>
      </c>
      <c r="AN152" s="451">
        <v>0.33</v>
      </c>
      <c r="AO152" s="452">
        <v>0.12</v>
      </c>
      <c r="AP152" s="380"/>
      <c r="AQ152" s="451">
        <v>-3.7990210865975711</v>
      </c>
      <c r="AR152" s="453">
        <v>-3.3090210865975713</v>
      </c>
      <c r="AS152" s="380"/>
      <c r="AT152" s="454">
        <v>7.4999999999999997E-3</v>
      </c>
      <c r="AU152" s="380"/>
      <c r="AV152" s="451">
        <v>8.0000000000000002E-3</v>
      </c>
      <c r="AW152" s="455">
        <v>0.02</v>
      </c>
      <c r="AX152" s="456">
        <v>2.5000000000000001E-2</v>
      </c>
      <c r="AY152" s="404"/>
      <c r="AZ152" s="432">
        <v>1.25</v>
      </c>
      <c r="BA152" s="432"/>
      <c r="BB152" s="457">
        <v>-0.49</v>
      </c>
      <c r="BC152" s="389"/>
      <c r="BD152" s="390">
        <v>4.3484999999999996</v>
      </c>
      <c r="BE152" s="380">
        <v>3.7188801834126264</v>
      </c>
      <c r="BF152" s="381"/>
      <c r="BG152" s="425">
        <v>1.1000000000000001</v>
      </c>
      <c r="BH152" s="382"/>
      <c r="BI152" s="458">
        <v>2.5000000000000001E-3</v>
      </c>
      <c r="BJ152" s="380"/>
      <c r="BK152" s="381"/>
      <c r="BL152" s="380"/>
      <c r="BM152" s="380"/>
      <c r="BN152" s="383"/>
      <c r="BO152" s="383"/>
      <c r="BP152" s="382"/>
      <c r="BQ152" s="380"/>
      <c r="BR152" s="382"/>
      <c r="BS152" s="380"/>
      <c r="BT152" s="380"/>
      <c r="BU152" s="380"/>
      <c r="BV152" s="380"/>
      <c r="BW152" s="380"/>
      <c r="BX152" s="380"/>
      <c r="BY152" s="380"/>
      <c r="BZ152" s="380"/>
      <c r="CA152" s="380"/>
      <c r="CB152" s="380"/>
      <c r="CC152" s="380"/>
      <c r="CD152" s="380"/>
      <c r="CE152" s="380"/>
      <c r="CF152" s="380"/>
      <c r="CG152" s="380"/>
    </row>
    <row r="153" spans="1:85" s="379" customFormat="1" ht="12" x14ac:dyDescent="0.25">
      <c r="A153" s="474">
        <v>40575</v>
      </c>
      <c r="B153" s="475">
        <v>4.1234999999999999</v>
      </c>
      <c r="C153" s="497">
        <v>-0.49</v>
      </c>
      <c r="D153" s="462">
        <v>-0.40260819746335308</v>
      </c>
      <c r="E153" s="462">
        <v>-0.125</v>
      </c>
      <c r="F153" s="463">
        <v>0.17</v>
      </c>
      <c r="G153" s="464">
        <v>0.33</v>
      </c>
      <c r="H153" s="464">
        <v>0.28999999999999998</v>
      </c>
      <c r="I153" s="465">
        <v>0.39</v>
      </c>
      <c r="J153" s="464">
        <v>0.125</v>
      </c>
      <c r="K153" s="464">
        <v>0.155</v>
      </c>
      <c r="L153" s="464">
        <v>1.6</v>
      </c>
      <c r="M153" s="463">
        <v>-0.26</v>
      </c>
      <c r="N153" s="464">
        <v>0.35</v>
      </c>
      <c r="O153" s="467">
        <v>0</v>
      </c>
      <c r="P153" s="499">
        <v>0.248</v>
      </c>
      <c r="Q153" s="478">
        <v>0.17749999999999999</v>
      </c>
      <c r="R153" s="435">
        <v>0.185</v>
      </c>
      <c r="S153" s="436">
        <v>0.185</v>
      </c>
      <c r="T153" s="425">
        <v>1</v>
      </c>
      <c r="U153" s="426">
        <v>0.185</v>
      </c>
      <c r="V153" s="437">
        <v>3.6334999999999997</v>
      </c>
      <c r="W153" s="437">
        <v>3.7208918025366469</v>
      </c>
      <c r="X153" s="438">
        <v>3.9984999999999995</v>
      </c>
      <c r="Y153" s="399"/>
      <c r="Z153" s="439">
        <v>0.13</v>
      </c>
      <c r="AA153" s="440">
        <v>0.54295710378673157</v>
      </c>
      <c r="AB153" s="480">
        <v>5.4050264016687395</v>
      </c>
      <c r="AC153" s="442">
        <v>5.5350264016687394</v>
      </c>
      <c r="AD153" s="493">
        <v>5.9479835054554711</v>
      </c>
      <c r="AE153" s="444">
        <v>4.3715000000000002</v>
      </c>
      <c r="AF153" s="445">
        <v>3.8635000000000002</v>
      </c>
      <c r="AG153" s="446">
        <v>4.1234999999999999</v>
      </c>
      <c r="AH153" s="447">
        <v>-0.13</v>
      </c>
      <c r="AI153" s="448">
        <v>1.5694524660077098</v>
      </c>
      <c r="AJ153" s="449">
        <v>5.4774656705786698E-2</v>
      </c>
      <c r="AK153" s="449">
        <v>5.5027583231709497E-2</v>
      </c>
      <c r="AL153" s="404">
        <v>0.60918953736515402</v>
      </c>
      <c r="AM153" s="450">
        <v>0.60781565269156945</v>
      </c>
      <c r="AN153" s="451">
        <v>0.33</v>
      </c>
      <c r="AO153" s="452">
        <v>0.13300000000000001</v>
      </c>
      <c r="AP153" s="380"/>
      <c r="AQ153" s="451">
        <v>-3.7190499020671108</v>
      </c>
      <c r="AR153" s="453">
        <v>-3.2290499020671106</v>
      </c>
      <c r="AS153" s="380"/>
      <c r="AT153" s="454">
        <v>7.4999999999999997E-3</v>
      </c>
      <c r="AU153" s="380"/>
      <c r="AV153" s="451">
        <v>8.0000000000000002E-3</v>
      </c>
      <c r="AW153" s="455">
        <v>0.02</v>
      </c>
      <c r="AX153" s="456">
        <v>0.02</v>
      </c>
      <c r="AY153" s="404"/>
      <c r="AZ153" s="432">
        <v>1.25</v>
      </c>
      <c r="BA153" s="432"/>
      <c r="BB153" s="457">
        <v>-0.49</v>
      </c>
      <c r="BC153" s="389"/>
      <c r="BD153" s="390">
        <v>4.2684999999999995</v>
      </c>
      <c r="BE153" s="380">
        <v>3.638877957079178</v>
      </c>
      <c r="BF153" s="381"/>
      <c r="BG153" s="425">
        <v>1.1000000000000001</v>
      </c>
      <c r="BH153" s="382"/>
      <c r="BI153" s="458">
        <v>2.5000000000000001E-3</v>
      </c>
      <c r="BJ153" s="380"/>
      <c r="BK153" s="381"/>
      <c r="BL153" s="380"/>
      <c r="BM153" s="380"/>
      <c r="BN153" s="383"/>
      <c r="BO153" s="383"/>
      <c r="BP153" s="382"/>
      <c r="BQ153" s="380"/>
      <c r="BR153" s="382"/>
      <c r="BS153" s="380"/>
      <c r="BT153" s="380"/>
      <c r="BU153" s="380"/>
      <c r="BV153" s="380"/>
      <c r="BW153" s="380"/>
      <c r="BX153" s="380"/>
      <c r="BY153" s="380"/>
      <c r="BZ153" s="380"/>
      <c r="CA153" s="380"/>
      <c r="CB153" s="380"/>
      <c r="CC153" s="380"/>
      <c r="CD153" s="380"/>
      <c r="CE153" s="380"/>
      <c r="CF153" s="380"/>
      <c r="CG153" s="380"/>
    </row>
    <row r="154" spans="1:85" s="379" customFormat="1" ht="12" x14ac:dyDescent="0.25">
      <c r="A154" s="474">
        <v>40603</v>
      </c>
      <c r="B154" s="475">
        <v>3.9935</v>
      </c>
      <c r="C154" s="497">
        <v>-0.49</v>
      </c>
      <c r="D154" s="462">
        <v>-0.40264146717203264</v>
      </c>
      <c r="E154" s="462">
        <v>-0.125</v>
      </c>
      <c r="F154" s="463">
        <v>0.17</v>
      </c>
      <c r="G154" s="464">
        <v>0.33</v>
      </c>
      <c r="H154" s="464">
        <v>0.28999999999999998</v>
      </c>
      <c r="I154" s="465">
        <v>0.39</v>
      </c>
      <c r="J154" s="464">
        <v>0.125</v>
      </c>
      <c r="K154" s="464">
        <v>0.155</v>
      </c>
      <c r="L154" s="464">
        <v>0.69</v>
      </c>
      <c r="M154" s="463">
        <v>-0.26</v>
      </c>
      <c r="N154" s="464">
        <v>0.35</v>
      </c>
      <c r="O154" s="467">
        <v>0</v>
      </c>
      <c r="P154" s="499">
        <v>6.8000000000000005E-2</v>
      </c>
      <c r="Q154" s="478">
        <v>0.17249999999999999</v>
      </c>
      <c r="R154" s="435">
        <v>0.18</v>
      </c>
      <c r="S154" s="436">
        <v>0.18</v>
      </c>
      <c r="T154" s="425">
        <v>0.75</v>
      </c>
      <c r="U154" s="426">
        <v>0.18</v>
      </c>
      <c r="V154" s="437">
        <v>3.5034999999999998</v>
      </c>
      <c r="W154" s="437">
        <v>3.5908585328279674</v>
      </c>
      <c r="X154" s="438">
        <v>3.8685000000000005</v>
      </c>
      <c r="Y154" s="399"/>
      <c r="Z154" s="439">
        <v>0.13</v>
      </c>
      <c r="AA154" s="440">
        <v>0.54316388409866789</v>
      </c>
      <c r="AB154" s="480">
        <v>5.2136292272319933</v>
      </c>
      <c r="AC154" s="442">
        <v>5.3436292272319932</v>
      </c>
      <c r="AD154" s="493">
        <v>5.7567931113306612</v>
      </c>
      <c r="AE154" s="444">
        <v>4.0614999999999997</v>
      </c>
      <c r="AF154" s="445">
        <v>3.7335000000000003</v>
      </c>
      <c r="AG154" s="446">
        <v>3.9935</v>
      </c>
      <c r="AH154" s="447">
        <v>-0.13</v>
      </c>
      <c r="AI154" s="448">
        <v>1.5700501778126099</v>
      </c>
      <c r="AJ154" s="449">
        <v>5.4911374711528599E-2</v>
      </c>
      <c r="AK154" s="449">
        <v>5.5119915188483602E-2</v>
      </c>
      <c r="AL154" s="404">
        <v>0.60592500144636818</v>
      </c>
      <c r="AM154" s="450">
        <v>0.60478871981053683</v>
      </c>
      <c r="AN154" s="451">
        <v>0.33</v>
      </c>
      <c r="AO154" s="452">
        <v>0.12</v>
      </c>
      <c r="AP154" s="380"/>
      <c r="AQ154" s="451">
        <v>-3.5890760940103306</v>
      </c>
      <c r="AR154" s="453">
        <v>-3.0990760940103304</v>
      </c>
      <c r="AS154" s="380"/>
      <c r="AT154" s="454">
        <v>7.4999999999999997E-3</v>
      </c>
      <c r="AU154" s="380"/>
      <c r="AV154" s="451">
        <v>8.0000000000000002E-3</v>
      </c>
      <c r="AW154" s="455">
        <v>0.02</v>
      </c>
      <c r="AX154" s="456">
        <v>0</v>
      </c>
      <c r="AY154" s="404"/>
      <c r="AZ154" s="432">
        <v>1</v>
      </c>
      <c r="BA154" s="432"/>
      <c r="BB154" s="457">
        <v>-0.49</v>
      </c>
      <c r="BC154" s="389"/>
      <c r="BD154" s="390">
        <v>4.1384999999999996</v>
      </c>
      <c r="BE154" s="380">
        <v>3.50887590971249</v>
      </c>
      <c r="BF154" s="381"/>
      <c r="BG154" s="425">
        <v>0.75</v>
      </c>
      <c r="BH154" s="382"/>
      <c r="BI154" s="458">
        <v>2.5000000000000001E-3</v>
      </c>
      <c r="BJ154" s="380"/>
      <c r="BK154" s="381"/>
      <c r="BL154" s="380"/>
      <c r="BM154" s="380"/>
      <c r="BN154" s="383"/>
      <c r="BO154" s="383"/>
      <c r="BP154" s="382"/>
      <c r="BQ154" s="380"/>
      <c r="BR154" s="382"/>
      <c r="BS154" s="380"/>
      <c r="BT154" s="380"/>
      <c r="BU154" s="380"/>
      <c r="BV154" s="380"/>
      <c r="BW154" s="380"/>
      <c r="BX154" s="380"/>
      <c r="BY154" s="380"/>
      <c r="BZ154" s="380"/>
      <c r="CA154" s="380"/>
      <c r="CB154" s="380"/>
      <c r="CC154" s="380"/>
      <c r="CD154" s="380"/>
      <c r="CE154" s="380"/>
      <c r="CF154" s="380"/>
      <c r="CG154" s="380"/>
    </row>
    <row r="155" spans="1:85" s="379" customFormat="1" ht="12" x14ac:dyDescent="0.25">
      <c r="A155" s="474">
        <v>40634</v>
      </c>
      <c r="B155" s="475">
        <v>3.8085</v>
      </c>
      <c r="C155" s="481">
        <v>-0.54</v>
      </c>
      <c r="D155" s="462">
        <v>-0.45267895695923199</v>
      </c>
      <c r="E155" s="462">
        <v>-0.4728299668917173</v>
      </c>
      <c r="F155" s="463">
        <v>0.125</v>
      </c>
      <c r="G155" s="464">
        <v>0.125</v>
      </c>
      <c r="H155" s="464">
        <v>0.16</v>
      </c>
      <c r="I155" s="465">
        <v>0.12</v>
      </c>
      <c r="J155" s="464">
        <v>0.04</v>
      </c>
      <c r="K155" s="464">
        <v>0.11</v>
      </c>
      <c r="L155" s="464">
        <v>0.38</v>
      </c>
      <c r="M155" s="463">
        <v>-0.37</v>
      </c>
      <c r="N155" s="464">
        <v>0.43</v>
      </c>
      <c r="O155" s="467">
        <v>0</v>
      </c>
      <c r="P155" s="500">
        <v>-0.25</v>
      </c>
      <c r="Q155" s="478">
        <v>0.17249999999999999</v>
      </c>
      <c r="R155" s="435">
        <v>0.18</v>
      </c>
      <c r="S155" s="436">
        <v>0.18</v>
      </c>
      <c r="T155" s="425">
        <v>0.4</v>
      </c>
      <c r="U155" s="426">
        <v>0.18</v>
      </c>
      <c r="V155" s="437">
        <v>3.2685</v>
      </c>
      <c r="W155" s="437">
        <v>3.355821043040768</v>
      </c>
      <c r="X155" s="438">
        <v>3.3356700331082827</v>
      </c>
      <c r="Y155" s="399"/>
      <c r="Z155" s="439">
        <v>0.13</v>
      </c>
      <c r="AA155" s="440">
        <v>0.1</v>
      </c>
      <c r="AB155" s="480">
        <v>4.8660092138572235</v>
      </c>
      <c r="AC155" s="442">
        <v>4.9960092138572234</v>
      </c>
      <c r="AD155" s="485">
        <v>4.9660092138572232</v>
      </c>
      <c r="AE155" s="444">
        <v>3.5585</v>
      </c>
      <c r="AF155" s="445">
        <v>3.4384999999999999</v>
      </c>
      <c r="AG155" s="446">
        <v>3.8085</v>
      </c>
      <c r="AH155" s="447">
        <v>-0.19500000000000001</v>
      </c>
      <c r="AI155" s="448">
        <v>1.57072425183887</v>
      </c>
      <c r="AJ155" s="449">
        <v>5.5062741082290596E-2</v>
      </c>
      <c r="AK155" s="449">
        <v>5.5222139858223301E-2</v>
      </c>
      <c r="AL155" s="404">
        <v>0.60231681976319507</v>
      </c>
      <c r="AM155" s="450">
        <v>0.60144541391767969</v>
      </c>
      <c r="AN155" s="451">
        <v>0.125</v>
      </c>
      <c r="AO155" s="452">
        <v>0.124</v>
      </c>
      <c r="AP155" s="380"/>
      <c r="AQ155" s="451">
        <v>-3.7118580431119375</v>
      </c>
      <c r="AR155" s="453">
        <v>-3.1718580431119374</v>
      </c>
      <c r="AS155" s="380"/>
      <c r="AT155" s="454">
        <v>7.4999999999999997E-3</v>
      </c>
      <c r="AU155" s="380"/>
      <c r="AV155" s="451">
        <v>2.5000000000000001E-3</v>
      </c>
      <c r="AW155" s="455">
        <v>5.0000000000000001E-3</v>
      </c>
      <c r="AX155" s="456">
        <v>-0.09</v>
      </c>
      <c r="AY155" s="404"/>
      <c r="AZ155" s="432">
        <v>0.65</v>
      </c>
      <c r="BA155" s="432"/>
      <c r="BB155" s="457">
        <v>-0.54</v>
      </c>
      <c r="BC155" s="389"/>
      <c r="BD155" s="390">
        <v>3.8534999999999999</v>
      </c>
      <c r="BE155" s="380">
        <v>3.2701792508277072</v>
      </c>
      <c r="BF155" s="381"/>
      <c r="BG155" s="425">
        <v>0.45</v>
      </c>
      <c r="BH155" s="382"/>
      <c r="BI155" s="458">
        <v>2.5000000000000001E-3</v>
      </c>
      <c r="BJ155" s="380"/>
      <c r="BK155" s="381"/>
      <c r="BL155" s="380"/>
      <c r="BM155" s="380"/>
      <c r="BN155" s="383"/>
      <c r="BO155" s="383"/>
      <c r="BP155" s="382"/>
      <c r="BQ155" s="380"/>
      <c r="BR155" s="382"/>
      <c r="BS155" s="380"/>
      <c r="BT155" s="380"/>
      <c r="BU155" s="380"/>
      <c r="BV155" s="380"/>
      <c r="BW155" s="380"/>
      <c r="BX155" s="380"/>
      <c r="BY155" s="380"/>
      <c r="BZ155" s="380"/>
      <c r="CA155" s="380"/>
      <c r="CB155" s="380"/>
      <c r="CC155" s="380"/>
      <c r="CD155" s="380"/>
      <c r="CE155" s="380"/>
      <c r="CF155" s="380"/>
      <c r="CG155" s="380"/>
    </row>
    <row r="156" spans="1:85" s="379" customFormat="1" ht="12" x14ac:dyDescent="0.25">
      <c r="A156" s="474">
        <v>40664</v>
      </c>
      <c r="B156" s="475">
        <v>3.8065000000000002</v>
      </c>
      <c r="C156" s="486">
        <v>-0.54</v>
      </c>
      <c r="D156" s="462">
        <v>-0.45271589228454312</v>
      </c>
      <c r="E156" s="462">
        <v>-0.47285837868041769</v>
      </c>
      <c r="F156" s="463">
        <v>0.125</v>
      </c>
      <c r="G156" s="464">
        <v>0.125</v>
      </c>
      <c r="H156" s="464">
        <v>0.16</v>
      </c>
      <c r="I156" s="465">
        <v>0.12</v>
      </c>
      <c r="J156" s="464">
        <v>0.04</v>
      </c>
      <c r="K156" s="464">
        <v>0.11</v>
      </c>
      <c r="L156" s="464">
        <v>0.33</v>
      </c>
      <c r="M156" s="463">
        <v>-0.37</v>
      </c>
      <c r="N156" s="464">
        <v>0.43</v>
      </c>
      <c r="O156" s="467">
        <v>0</v>
      </c>
      <c r="P156" s="501">
        <v>-0.1</v>
      </c>
      <c r="Q156" s="478">
        <v>0.17249999999999999</v>
      </c>
      <c r="R156" s="435">
        <v>0.18</v>
      </c>
      <c r="S156" s="436">
        <v>0.18</v>
      </c>
      <c r="T156" s="425">
        <v>0.45</v>
      </c>
      <c r="U156" s="426">
        <v>0.18</v>
      </c>
      <c r="V156" s="437">
        <v>3.2665000000000002</v>
      </c>
      <c r="W156" s="437">
        <v>3.3537841077154571</v>
      </c>
      <c r="X156" s="438">
        <v>3.3336416213195825</v>
      </c>
      <c r="Y156" s="399"/>
      <c r="Z156" s="439">
        <v>0.13</v>
      </c>
      <c r="AA156" s="440">
        <v>0.1</v>
      </c>
      <c r="AB156" s="480">
        <v>4.8650895462473924</v>
      </c>
      <c r="AC156" s="442">
        <v>4.9950895462473923</v>
      </c>
      <c r="AD156" s="485">
        <v>4.9650895462473921</v>
      </c>
      <c r="AE156" s="444">
        <v>3.7065000000000001</v>
      </c>
      <c r="AF156" s="445">
        <v>3.4365000000000001</v>
      </c>
      <c r="AG156" s="446">
        <v>3.8065000000000002</v>
      </c>
      <c r="AH156" s="447">
        <v>-0.19500000000000001</v>
      </c>
      <c r="AI156" s="448">
        <v>1.5713889227936899</v>
      </c>
      <c r="AJ156" s="449">
        <v>5.52092246741651E-2</v>
      </c>
      <c r="AK156" s="449">
        <v>5.5321066961285595E-2</v>
      </c>
      <c r="AL156" s="404">
        <v>0.59883129018683856</v>
      </c>
      <c r="AM156" s="450">
        <v>0.59821796314167297</v>
      </c>
      <c r="AN156" s="451">
        <v>0.125</v>
      </c>
      <c r="AO156" s="452">
        <v>0.12</v>
      </c>
      <c r="AP156" s="380"/>
      <c r="AQ156" s="451">
        <v>-3.7098864430248719</v>
      </c>
      <c r="AR156" s="453">
        <v>-3.1698864430248719</v>
      </c>
      <c r="AS156" s="380"/>
      <c r="AT156" s="454">
        <v>7.4999999999999997E-3</v>
      </c>
      <c r="AU156" s="380"/>
      <c r="AV156" s="451">
        <v>2.5000000000000001E-3</v>
      </c>
      <c r="AW156" s="455">
        <v>5.0000000000000001E-3</v>
      </c>
      <c r="AX156" s="456">
        <v>-0.09</v>
      </c>
      <c r="AY156" s="404"/>
      <c r="AZ156" s="432">
        <v>0.7</v>
      </c>
      <c r="BA156" s="432"/>
      <c r="BB156" s="457">
        <v>-0.54</v>
      </c>
      <c r="BC156" s="389"/>
      <c r="BD156" s="390">
        <v>3.8515000000000001</v>
      </c>
      <c r="BE156" s="380">
        <v>3.2681785405329897</v>
      </c>
      <c r="BF156" s="381"/>
      <c r="BG156" s="425">
        <v>0.5</v>
      </c>
      <c r="BH156" s="382"/>
      <c r="BI156" s="458">
        <v>2.5000000000000001E-3</v>
      </c>
      <c r="BJ156" s="380"/>
      <c r="BK156" s="381"/>
      <c r="BL156" s="380"/>
      <c r="BM156" s="380"/>
      <c r="BN156" s="383"/>
      <c r="BO156" s="383"/>
      <c r="BP156" s="382"/>
      <c r="BQ156" s="380"/>
      <c r="BR156" s="382"/>
      <c r="BS156" s="380"/>
      <c r="BT156" s="380"/>
      <c r="BU156" s="380"/>
      <c r="BV156" s="380"/>
      <c r="BW156" s="380"/>
      <c r="BX156" s="380"/>
      <c r="BY156" s="380"/>
      <c r="BZ156" s="380"/>
      <c r="CA156" s="380"/>
      <c r="CB156" s="380"/>
      <c r="CC156" s="380"/>
      <c r="CD156" s="380"/>
      <c r="CE156" s="380"/>
      <c r="CF156" s="380"/>
      <c r="CG156" s="380"/>
    </row>
    <row r="157" spans="1:85" s="379" customFormat="1" ht="12" x14ac:dyDescent="0.25">
      <c r="A157" s="474">
        <v>40695</v>
      </c>
      <c r="B157" s="475">
        <v>3.8565</v>
      </c>
      <c r="C157" s="486">
        <v>-0.54</v>
      </c>
      <c r="D157" s="462">
        <v>-0.45275473448474468</v>
      </c>
      <c r="E157" s="462">
        <v>-0.47288825729595807</v>
      </c>
      <c r="F157" s="463">
        <v>0.125</v>
      </c>
      <c r="G157" s="464">
        <v>0.125</v>
      </c>
      <c r="H157" s="464">
        <v>0.16</v>
      </c>
      <c r="I157" s="465">
        <v>0.12</v>
      </c>
      <c r="J157" s="464">
        <v>0.04</v>
      </c>
      <c r="K157" s="464">
        <v>0.11</v>
      </c>
      <c r="L157" s="464">
        <v>0.37</v>
      </c>
      <c r="M157" s="463">
        <v>-0.37</v>
      </c>
      <c r="N157" s="464">
        <v>0.43</v>
      </c>
      <c r="O157" s="467">
        <v>0</v>
      </c>
      <c r="P157" s="501">
        <v>-0.1</v>
      </c>
      <c r="Q157" s="478">
        <v>0.17249999999999999</v>
      </c>
      <c r="R157" s="435">
        <v>0.18</v>
      </c>
      <c r="S157" s="436">
        <v>0.18</v>
      </c>
      <c r="T157" s="425">
        <v>0.45</v>
      </c>
      <c r="U157" s="426">
        <v>0.18</v>
      </c>
      <c r="V157" s="437">
        <v>3.3165</v>
      </c>
      <c r="W157" s="437">
        <v>3.4037452655152554</v>
      </c>
      <c r="X157" s="438">
        <v>3.383611742704042</v>
      </c>
      <c r="Y157" s="399"/>
      <c r="Z157" s="439">
        <v>0.13</v>
      </c>
      <c r="AA157" s="440">
        <v>0.1</v>
      </c>
      <c r="AB157" s="480">
        <v>4.9417581281199645</v>
      </c>
      <c r="AC157" s="442">
        <v>5.0717581281199644</v>
      </c>
      <c r="AD157" s="485">
        <v>5.0417581281199642</v>
      </c>
      <c r="AE157" s="444">
        <v>3.7565</v>
      </c>
      <c r="AF157" s="445">
        <v>3.4864999999999999</v>
      </c>
      <c r="AG157" s="446">
        <v>3.8565</v>
      </c>
      <c r="AH157" s="447">
        <v>-0.19500000000000001</v>
      </c>
      <c r="AI157" s="448">
        <v>1.57208851609279</v>
      </c>
      <c r="AJ157" s="449">
        <v>5.53605910599431E-2</v>
      </c>
      <c r="AK157" s="449">
        <v>5.5423291637873198E-2</v>
      </c>
      <c r="AL157" s="404">
        <v>0.59523618149874369</v>
      </c>
      <c r="AM157" s="450">
        <v>0.59489126846605422</v>
      </c>
      <c r="AN157" s="451">
        <v>0.125</v>
      </c>
      <c r="AO157" s="452">
        <v>0.124</v>
      </c>
      <c r="AP157" s="380"/>
      <c r="AQ157" s="451">
        <v>-3.7549163091515294</v>
      </c>
      <c r="AR157" s="453">
        <v>-3.2149163091515294</v>
      </c>
      <c r="AS157" s="380"/>
      <c r="AT157" s="454">
        <v>7.4999999999999997E-3</v>
      </c>
      <c r="AU157" s="380"/>
      <c r="AV157" s="451">
        <v>2.5000000000000001E-3</v>
      </c>
      <c r="AW157" s="455">
        <v>5.0000000000000001E-3</v>
      </c>
      <c r="AX157" s="456">
        <v>-0.09</v>
      </c>
      <c r="AY157" s="404"/>
      <c r="AZ157" s="432">
        <v>0.7</v>
      </c>
      <c r="BA157" s="432"/>
      <c r="BB157" s="457">
        <v>-0.54</v>
      </c>
      <c r="BC157" s="389"/>
      <c r="BD157" s="390">
        <v>3.9015</v>
      </c>
      <c r="BE157" s="380">
        <v>3.3181777935676009</v>
      </c>
      <c r="BF157" s="381"/>
      <c r="BG157" s="425">
        <v>0.5</v>
      </c>
      <c r="BH157" s="382"/>
      <c r="BI157" s="458">
        <v>2.5000000000000001E-3</v>
      </c>
      <c r="BJ157" s="380"/>
      <c r="BK157" s="381"/>
      <c r="BL157" s="380"/>
      <c r="BM157" s="380"/>
      <c r="BN157" s="383"/>
      <c r="BO157" s="383"/>
      <c r="BP157" s="382"/>
      <c r="BQ157" s="380"/>
      <c r="BR157" s="382"/>
      <c r="BS157" s="380"/>
      <c r="BT157" s="380"/>
      <c r="BU157" s="380"/>
      <c r="BV157" s="380"/>
      <c r="BW157" s="380"/>
      <c r="BX157" s="380"/>
      <c r="BY157" s="380"/>
      <c r="BZ157" s="380"/>
      <c r="CA157" s="380"/>
      <c r="CB157" s="380"/>
      <c r="CC157" s="380"/>
      <c r="CD157" s="380"/>
      <c r="CE157" s="380"/>
      <c r="CF157" s="380"/>
      <c r="CG157" s="380"/>
    </row>
    <row r="158" spans="1:85" s="379" customFormat="1" ht="12" x14ac:dyDescent="0.25">
      <c r="A158" s="474">
        <v>40725</v>
      </c>
      <c r="B158" s="475">
        <v>3.9015</v>
      </c>
      <c r="C158" s="486">
        <v>-0.54</v>
      </c>
      <c r="D158" s="462">
        <v>-0.45279297662213569</v>
      </c>
      <c r="E158" s="462">
        <v>-0.47291767432471987</v>
      </c>
      <c r="F158" s="463">
        <v>0.125</v>
      </c>
      <c r="G158" s="464">
        <v>0.125</v>
      </c>
      <c r="H158" s="464">
        <v>0.16</v>
      </c>
      <c r="I158" s="465">
        <v>0.12</v>
      </c>
      <c r="J158" s="464">
        <v>0.04</v>
      </c>
      <c r="K158" s="464">
        <v>0.11</v>
      </c>
      <c r="L158" s="464">
        <v>0.41</v>
      </c>
      <c r="M158" s="463">
        <v>-0.37</v>
      </c>
      <c r="N158" s="464">
        <v>0.43</v>
      </c>
      <c r="O158" s="467">
        <v>0</v>
      </c>
      <c r="P158" s="501">
        <v>-0.1</v>
      </c>
      <c r="Q158" s="478">
        <v>0.17249999999999999</v>
      </c>
      <c r="R158" s="435">
        <v>0.18</v>
      </c>
      <c r="S158" s="436">
        <v>0.18</v>
      </c>
      <c r="T158" s="425">
        <v>0.5</v>
      </c>
      <c r="U158" s="426">
        <v>0.18</v>
      </c>
      <c r="V158" s="437">
        <v>3.3614999999999999</v>
      </c>
      <c r="W158" s="437">
        <v>3.4487070233778643</v>
      </c>
      <c r="X158" s="438">
        <v>3.4285823256752801</v>
      </c>
      <c r="Y158" s="399"/>
      <c r="Z158" s="439">
        <v>0.13</v>
      </c>
      <c r="AA158" s="440">
        <v>0.1</v>
      </c>
      <c r="AB158" s="480">
        <v>5.0110069473019356</v>
      </c>
      <c r="AC158" s="442">
        <v>5.1410069473019355</v>
      </c>
      <c r="AD158" s="485">
        <v>5.1110069473019353</v>
      </c>
      <c r="AE158" s="444">
        <v>3.8014999999999999</v>
      </c>
      <c r="AF158" s="445">
        <v>3.5314999999999999</v>
      </c>
      <c r="AG158" s="446">
        <v>3.9015</v>
      </c>
      <c r="AH158" s="447">
        <v>-0.19500000000000001</v>
      </c>
      <c r="AI158" s="448">
        <v>1.57277791039494</v>
      </c>
      <c r="AJ158" s="449">
        <v>5.55070746663473E-2</v>
      </c>
      <c r="AK158" s="449">
        <v>5.5522218747562101E-2</v>
      </c>
      <c r="AL158" s="404">
        <v>0.59176356647524275</v>
      </c>
      <c r="AM158" s="450">
        <v>0.5916800162293635</v>
      </c>
      <c r="AN158" s="451">
        <v>0.125</v>
      </c>
      <c r="AO158" s="452">
        <v>0.12</v>
      </c>
      <c r="AP158" s="380"/>
      <c r="AQ158" s="451">
        <v>-3.7999457138843478</v>
      </c>
      <c r="AR158" s="453">
        <v>-3.2599457138843477</v>
      </c>
      <c r="AS158" s="380"/>
      <c r="AT158" s="454">
        <v>7.4999999999999997E-3</v>
      </c>
      <c r="AU158" s="380"/>
      <c r="AV158" s="451">
        <v>2.5000000000000001E-3</v>
      </c>
      <c r="AW158" s="455">
        <v>5.0000000000000001E-3</v>
      </c>
      <c r="AX158" s="456">
        <v>-0.09</v>
      </c>
      <c r="AY158" s="404"/>
      <c r="AZ158" s="432">
        <v>0.75</v>
      </c>
      <c r="BA158" s="432"/>
      <c r="BB158" s="457">
        <v>-0.54</v>
      </c>
      <c r="BC158" s="389"/>
      <c r="BD158" s="390">
        <v>3.9464999999999999</v>
      </c>
      <c r="BE158" s="380">
        <v>3.3631770581418818</v>
      </c>
      <c r="BF158" s="381"/>
      <c r="BG158" s="425">
        <v>0.55000000000000004</v>
      </c>
      <c r="BH158" s="382"/>
      <c r="BI158" s="458">
        <v>2.5000000000000001E-3</v>
      </c>
      <c r="BJ158" s="380"/>
      <c r="BK158" s="381"/>
      <c r="BL158" s="380"/>
      <c r="BM158" s="380"/>
      <c r="BN158" s="383"/>
      <c r="BO158" s="383"/>
      <c r="BP158" s="382"/>
      <c r="BQ158" s="380"/>
      <c r="BR158" s="382"/>
      <c r="BS158" s="380"/>
      <c r="BT158" s="380"/>
      <c r="BU158" s="380"/>
      <c r="BV158" s="380"/>
      <c r="BW158" s="380"/>
      <c r="BX158" s="380"/>
      <c r="BY158" s="380"/>
      <c r="BZ158" s="380"/>
      <c r="CA158" s="380"/>
      <c r="CB158" s="380"/>
      <c r="CC158" s="380"/>
      <c r="CD158" s="380"/>
      <c r="CE158" s="380"/>
      <c r="CF158" s="380"/>
      <c r="CG158" s="380"/>
    </row>
    <row r="159" spans="1:85" s="379" customFormat="1" ht="12" x14ac:dyDescent="0.25">
      <c r="A159" s="474">
        <v>40756</v>
      </c>
      <c r="B159" s="475">
        <v>3.9465000000000003</v>
      </c>
      <c r="C159" s="486">
        <v>-0.54</v>
      </c>
      <c r="D159" s="462">
        <v>-0.45283316712381305</v>
      </c>
      <c r="E159" s="462">
        <v>-0.47294859009524082</v>
      </c>
      <c r="F159" s="463">
        <v>0.125</v>
      </c>
      <c r="G159" s="464">
        <v>0.125</v>
      </c>
      <c r="H159" s="464">
        <v>0.16</v>
      </c>
      <c r="I159" s="465">
        <v>0.12</v>
      </c>
      <c r="J159" s="464">
        <v>0.04</v>
      </c>
      <c r="K159" s="464">
        <v>0.11</v>
      </c>
      <c r="L159" s="464">
        <v>0.41</v>
      </c>
      <c r="M159" s="463">
        <v>-0.37</v>
      </c>
      <c r="N159" s="464">
        <v>0.43</v>
      </c>
      <c r="O159" s="467">
        <v>0</v>
      </c>
      <c r="P159" s="501">
        <v>-0.1</v>
      </c>
      <c r="Q159" s="478">
        <v>0.17249999999999999</v>
      </c>
      <c r="R159" s="435">
        <v>0.18</v>
      </c>
      <c r="S159" s="436">
        <v>0.18</v>
      </c>
      <c r="T159" s="425">
        <v>0.55000000000000004</v>
      </c>
      <c r="U159" s="426">
        <v>0.18</v>
      </c>
      <c r="V159" s="437">
        <v>3.4065000000000003</v>
      </c>
      <c r="W159" s="437">
        <v>3.4936668328761873</v>
      </c>
      <c r="X159" s="438">
        <v>3.4735514099047595</v>
      </c>
      <c r="Y159" s="399"/>
      <c r="Z159" s="439">
        <v>0.13</v>
      </c>
      <c r="AA159" s="440">
        <v>0.1</v>
      </c>
      <c r="AB159" s="480">
        <v>5.0804300831833897</v>
      </c>
      <c r="AC159" s="442">
        <v>5.2104300831833896</v>
      </c>
      <c r="AD159" s="485">
        <v>5.1804300831833894</v>
      </c>
      <c r="AE159" s="444">
        <v>3.8465000000000003</v>
      </c>
      <c r="AF159" s="445">
        <v>3.5765000000000002</v>
      </c>
      <c r="AG159" s="446">
        <v>3.9465000000000003</v>
      </c>
      <c r="AH159" s="447">
        <v>-0.19500000000000001</v>
      </c>
      <c r="AI159" s="448">
        <v>1.5735030799480798</v>
      </c>
      <c r="AJ159" s="449">
        <v>5.5658441067138104E-2</v>
      </c>
      <c r="AK159" s="449">
        <v>5.5624443430997601E-2</v>
      </c>
      <c r="AL159" s="404">
        <v>0.58818207222777341</v>
      </c>
      <c r="AM159" s="450">
        <v>0.58837018577281741</v>
      </c>
      <c r="AN159" s="451">
        <v>0.125</v>
      </c>
      <c r="AO159" s="452">
        <v>0.12</v>
      </c>
      <c r="AP159" s="380"/>
      <c r="AQ159" s="451">
        <v>-3.8449766167324699</v>
      </c>
      <c r="AR159" s="453">
        <v>-3.3049766167324699</v>
      </c>
      <c r="AS159" s="380"/>
      <c r="AT159" s="454">
        <v>7.4999999999999997E-3</v>
      </c>
      <c r="AU159" s="380"/>
      <c r="AV159" s="451">
        <v>2.5000000000000001E-3</v>
      </c>
      <c r="AW159" s="455">
        <v>5.0000000000000001E-3</v>
      </c>
      <c r="AX159" s="456">
        <v>-0.09</v>
      </c>
      <c r="AY159" s="404"/>
      <c r="AZ159" s="432">
        <v>0.8</v>
      </c>
      <c r="BA159" s="432"/>
      <c r="BB159" s="457">
        <v>-0.54</v>
      </c>
      <c r="BC159" s="389"/>
      <c r="BD159" s="390">
        <v>3.9915000000000003</v>
      </c>
      <c r="BE159" s="380">
        <v>3.4081762852476194</v>
      </c>
      <c r="BF159" s="381"/>
      <c r="BG159" s="425">
        <v>0.6</v>
      </c>
      <c r="BH159" s="382"/>
      <c r="BI159" s="458">
        <v>2.5000000000000001E-3</v>
      </c>
      <c r="BJ159" s="380"/>
      <c r="BK159" s="381"/>
      <c r="BL159" s="380"/>
      <c r="BM159" s="380"/>
      <c r="BN159" s="383"/>
      <c r="BO159" s="383"/>
      <c r="BP159" s="382"/>
      <c r="BQ159" s="380"/>
      <c r="BR159" s="382"/>
      <c r="BS159" s="380"/>
      <c r="BT159" s="380"/>
      <c r="BU159" s="380"/>
      <c r="BV159" s="380"/>
      <c r="BW159" s="380"/>
      <c r="BX159" s="380"/>
      <c r="BY159" s="380"/>
      <c r="BZ159" s="380"/>
      <c r="CA159" s="380"/>
      <c r="CB159" s="380"/>
      <c r="CC159" s="380"/>
      <c r="CD159" s="380"/>
      <c r="CE159" s="380"/>
      <c r="CF159" s="380"/>
      <c r="CG159" s="380"/>
    </row>
    <row r="160" spans="1:85" s="379" customFormat="1" ht="12" x14ac:dyDescent="0.25">
      <c r="A160" s="474">
        <v>40787</v>
      </c>
      <c r="B160" s="475">
        <v>3.9295</v>
      </c>
      <c r="C160" s="486">
        <v>-0.54</v>
      </c>
      <c r="D160" s="462">
        <v>-0.45287404121344332</v>
      </c>
      <c r="E160" s="462">
        <v>-0.47298003170264913</v>
      </c>
      <c r="F160" s="463">
        <v>0.125</v>
      </c>
      <c r="G160" s="464">
        <v>0.125</v>
      </c>
      <c r="H160" s="464">
        <v>0.16</v>
      </c>
      <c r="I160" s="465">
        <v>0.12</v>
      </c>
      <c r="J160" s="464">
        <v>0.04</v>
      </c>
      <c r="K160" s="464">
        <v>0.11</v>
      </c>
      <c r="L160" s="464">
        <v>0.36</v>
      </c>
      <c r="M160" s="463">
        <v>-0.37</v>
      </c>
      <c r="N160" s="464">
        <v>0.43</v>
      </c>
      <c r="O160" s="467">
        <v>0</v>
      </c>
      <c r="P160" s="501">
        <v>-0.1</v>
      </c>
      <c r="Q160" s="478">
        <v>0.17249999999999999</v>
      </c>
      <c r="R160" s="435">
        <v>0.18</v>
      </c>
      <c r="S160" s="436">
        <v>0.18</v>
      </c>
      <c r="T160" s="425">
        <v>0.55000000000000004</v>
      </c>
      <c r="U160" s="426">
        <v>0.18</v>
      </c>
      <c r="V160" s="437">
        <v>3.3895</v>
      </c>
      <c r="W160" s="437">
        <v>3.4766259587865567</v>
      </c>
      <c r="X160" s="438">
        <v>3.4565199682973509</v>
      </c>
      <c r="Y160" s="399"/>
      <c r="Z160" s="439">
        <v>0.13</v>
      </c>
      <c r="AA160" s="440">
        <v>0.1</v>
      </c>
      <c r="AB160" s="480">
        <v>5.0574479309831997</v>
      </c>
      <c r="AC160" s="442">
        <v>5.1874479309831996</v>
      </c>
      <c r="AD160" s="485">
        <v>5.1574479309831993</v>
      </c>
      <c r="AE160" s="444">
        <v>3.8294999999999999</v>
      </c>
      <c r="AF160" s="445">
        <v>3.5594999999999999</v>
      </c>
      <c r="AG160" s="446">
        <v>3.9295</v>
      </c>
      <c r="AH160" s="447">
        <v>-0.19500000000000001</v>
      </c>
      <c r="AI160" s="448">
        <v>1.5742412698838799</v>
      </c>
      <c r="AJ160" s="449">
        <v>5.5809807475557499E-2</v>
      </c>
      <c r="AK160" s="449">
        <v>5.5726668117911604E-2</v>
      </c>
      <c r="AL160" s="404">
        <v>0.58460770091762138</v>
      </c>
      <c r="AM160" s="450">
        <v>0.5850690206461856</v>
      </c>
      <c r="AN160" s="451">
        <v>0.125</v>
      </c>
      <c r="AO160" s="452">
        <v>0.124</v>
      </c>
      <c r="AP160" s="380"/>
      <c r="AQ160" s="451">
        <v>-3.8280080451976848</v>
      </c>
      <c r="AR160" s="453">
        <v>-3.2880080451976847</v>
      </c>
      <c r="AS160" s="380"/>
      <c r="AT160" s="454">
        <v>7.4999999999999997E-3</v>
      </c>
      <c r="AU160" s="380"/>
      <c r="AV160" s="451">
        <v>2.5000000000000001E-3</v>
      </c>
      <c r="AW160" s="455">
        <v>5.0000000000000001E-3</v>
      </c>
      <c r="AX160" s="456">
        <v>-0.09</v>
      </c>
      <c r="AY160" s="404"/>
      <c r="AZ160" s="432">
        <v>0.8</v>
      </c>
      <c r="BA160" s="432"/>
      <c r="BB160" s="457">
        <v>-0.54</v>
      </c>
      <c r="BC160" s="389"/>
      <c r="BD160" s="390">
        <v>3.9744999999999999</v>
      </c>
      <c r="BE160" s="380">
        <v>3.3911754992074337</v>
      </c>
      <c r="BF160" s="381"/>
      <c r="BG160" s="425">
        <v>0.6</v>
      </c>
      <c r="BH160" s="382"/>
      <c r="BI160" s="458">
        <v>2.5000000000000001E-3</v>
      </c>
      <c r="BJ160" s="380"/>
      <c r="BK160" s="381"/>
      <c r="BL160" s="380"/>
      <c r="BM160" s="380"/>
      <c r="BN160" s="383"/>
      <c r="BO160" s="383"/>
      <c r="BP160" s="382"/>
      <c r="BQ160" s="380"/>
      <c r="BR160" s="382"/>
      <c r="BS160" s="380"/>
      <c r="BT160" s="380"/>
      <c r="BU160" s="380"/>
      <c r="BV160" s="380"/>
      <c r="BW160" s="380"/>
      <c r="BX160" s="380"/>
      <c r="BY160" s="380"/>
      <c r="BZ160" s="380"/>
      <c r="CA160" s="380"/>
      <c r="CB160" s="380"/>
      <c r="CC160" s="380"/>
      <c r="CD160" s="380"/>
      <c r="CE160" s="380"/>
      <c r="CF160" s="380"/>
      <c r="CG160" s="380"/>
    </row>
    <row r="161" spans="1:85" s="379" customFormat="1" ht="12" x14ac:dyDescent="0.25">
      <c r="A161" s="474">
        <v>40817</v>
      </c>
      <c r="B161" s="475">
        <v>3.9545000000000003</v>
      </c>
      <c r="C161" s="486">
        <v>-0.54</v>
      </c>
      <c r="D161" s="462">
        <v>-0.45291424660648305</v>
      </c>
      <c r="E161" s="462">
        <v>-0.47301095892806444</v>
      </c>
      <c r="F161" s="463">
        <v>0.125</v>
      </c>
      <c r="G161" s="464">
        <v>0.125</v>
      </c>
      <c r="H161" s="464">
        <v>0.16</v>
      </c>
      <c r="I161" s="465">
        <v>0.12</v>
      </c>
      <c r="J161" s="464">
        <v>0.04</v>
      </c>
      <c r="K161" s="464">
        <v>0.11</v>
      </c>
      <c r="L161" s="464">
        <v>0.4</v>
      </c>
      <c r="M161" s="463">
        <v>-0.37</v>
      </c>
      <c r="N161" s="464">
        <v>0.43</v>
      </c>
      <c r="O161" s="467">
        <v>0</v>
      </c>
      <c r="P161" s="501">
        <v>-0.1</v>
      </c>
      <c r="Q161" s="478">
        <v>0.17249999999999999</v>
      </c>
      <c r="R161" s="435">
        <v>0.18</v>
      </c>
      <c r="S161" s="436">
        <v>0.18</v>
      </c>
      <c r="T161" s="425">
        <v>0.6</v>
      </c>
      <c r="U161" s="426">
        <v>0.18</v>
      </c>
      <c r="V161" s="437">
        <v>3.4145000000000003</v>
      </c>
      <c r="W161" s="437">
        <v>3.5015857533935173</v>
      </c>
      <c r="X161" s="438">
        <v>3.4814890410719359</v>
      </c>
      <c r="Y161" s="399"/>
      <c r="Z161" s="439">
        <v>0.13</v>
      </c>
      <c r="AA161" s="440">
        <v>0.1</v>
      </c>
      <c r="AB161" s="480">
        <v>5.0971023698239666</v>
      </c>
      <c r="AC161" s="442">
        <v>5.2271023698239665</v>
      </c>
      <c r="AD161" s="485">
        <v>5.1971023698239662</v>
      </c>
      <c r="AE161" s="444">
        <v>3.8545000000000003</v>
      </c>
      <c r="AF161" s="445">
        <v>3.5845000000000002</v>
      </c>
      <c r="AG161" s="446">
        <v>3.9545000000000003</v>
      </c>
      <c r="AH161" s="447">
        <v>-0.19500000000000001</v>
      </c>
      <c r="AI161" s="448">
        <v>1.5749680591292998</v>
      </c>
      <c r="AJ161" s="449">
        <v>5.5956291103872201E-2</v>
      </c>
      <c r="AK161" s="449">
        <v>5.5825595237593902E-2</v>
      </c>
      <c r="AL161" s="404">
        <v>0.58115554173984296</v>
      </c>
      <c r="AM161" s="450">
        <v>0.58188265456213506</v>
      </c>
      <c r="AN161" s="451">
        <v>0.125</v>
      </c>
      <c r="AO161" s="452">
        <v>0.12</v>
      </c>
      <c r="AP161" s="380"/>
      <c r="AQ161" s="451">
        <v>-3.8530389594959131</v>
      </c>
      <c r="AR161" s="453">
        <v>-3.3130389594959131</v>
      </c>
      <c r="AS161" s="380"/>
      <c r="AT161" s="454">
        <v>7.4999999999999997E-3</v>
      </c>
      <c r="AU161" s="380"/>
      <c r="AV161" s="451">
        <v>2.5000000000000001E-3</v>
      </c>
      <c r="AW161" s="455">
        <v>5.0000000000000001E-3</v>
      </c>
      <c r="AX161" s="456">
        <v>-0.09</v>
      </c>
      <c r="AY161" s="404"/>
      <c r="AZ161" s="432">
        <v>0.85</v>
      </c>
      <c r="BA161" s="432"/>
      <c r="BB161" s="457">
        <v>-0.54</v>
      </c>
      <c r="BC161" s="389"/>
      <c r="BD161" s="390">
        <v>3.9995000000000003</v>
      </c>
      <c r="BE161" s="380">
        <v>3.4161747260267985</v>
      </c>
      <c r="BF161" s="381"/>
      <c r="BG161" s="425">
        <v>0.65</v>
      </c>
      <c r="BH161" s="382"/>
      <c r="BI161" s="458">
        <v>2.5000000000000001E-3</v>
      </c>
      <c r="BJ161" s="380"/>
      <c r="BK161" s="381"/>
      <c r="BL161" s="380"/>
      <c r="BM161" s="380"/>
      <c r="BN161" s="383"/>
      <c r="BO161" s="383"/>
      <c r="BP161" s="382"/>
      <c r="BQ161" s="380"/>
      <c r="BR161" s="382"/>
      <c r="BS161" s="380"/>
      <c r="BT161" s="380"/>
      <c r="BU161" s="380"/>
      <c r="BV161" s="380"/>
      <c r="BW161" s="380"/>
      <c r="BX161" s="380"/>
      <c r="BY161" s="380"/>
      <c r="BZ161" s="380"/>
      <c r="CA161" s="380"/>
      <c r="CB161" s="380"/>
      <c r="CC161" s="380"/>
      <c r="CD161" s="380"/>
      <c r="CE161" s="380"/>
      <c r="CF161" s="380"/>
      <c r="CG161" s="380"/>
    </row>
    <row r="162" spans="1:85" s="379" customFormat="1" ht="12" x14ac:dyDescent="0.25">
      <c r="A162" s="459">
        <v>40848</v>
      </c>
      <c r="B162" s="475">
        <v>4.1065000000000005</v>
      </c>
      <c r="C162" s="495">
        <v>-0.44</v>
      </c>
      <c r="D162" s="462">
        <v>-0.35295646256810098</v>
      </c>
      <c r="E162" s="462">
        <v>-0.125</v>
      </c>
      <c r="F162" s="463">
        <v>0.17</v>
      </c>
      <c r="G162" s="464">
        <v>0.32500000000000001</v>
      </c>
      <c r="H162" s="464">
        <v>0.28999999999999998</v>
      </c>
      <c r="I162" s="465">
        <v>0.39</v>
      </c>
      <c r="J162" s="464">
        <v>0.125</v>
      </c>
      <c r="K162" s="464">
        <v>0.155</v>
      </c>
      <c r="L162" s="464">
        <v>0.7</v>
      </c>
      <c r="M162" s="463">
        <v>-0.26</v>
      </c>
      <c r="N162" s="464">
        <v>0.35</v>
      </c>
      <c r="O162" s="467">
        <v>0</v>
      </c>
      <c r="P162" s="499">
        <v>0.248</v>
      </c>
      <c r="Q162" s="478">
        <v>0.17249999999999999</v>
      </c>
      <c r="R162" s="435">
        <v>0.18</v>
      </c>
      <c r="S162" s="436">
        <v>0.18</v>
      </c>
      <c r="T162" s="425">
        <v>0.8</v>
      </c>
      <c r="U162" s="426">
        <v>0.18</v>
      </c>
      <c r="V162" s="437">
        <v>3.6665000000000005</v>
      </c>
      <c r="W162" s="437">
        <v>3.7535435374318995</v>
      </c>
      <c r="X162" s="438">
        <v>3.9815000000000005</v>
      </c>
      <c r="Y162" s="399"/>
      <c r="Z162" s="439">
        <v>0.13</v>
      </c>
      <c r="AA162" s="440">
        <v>0.47045422564585415</v>
      </c>
      <c r="AB162" s="480">
        <v>5.4759378359699094</v>
      </c>
      <c r="AC162" s="442">
        <v>5.6059378359699092</v>
      </c>
      <c r="AD162" s="493">
        <v>5.9463920616157635</v>
      </c>
      <c r="AE162" s="444">
        <v>4.3545000000000007</v>
      </c>
      <c r="AF162" s="445">
        <v>3.8465000000000007</v>
      </c>
      <c r="AG162" s="446">
        <v>4.1065000000000005</v>
      </c>
      <c r="AH162" s="447">
        <v>-0.13</v>
      </c>
      <c r="AI162" s="448">
        <v>1.5757319158508301</v>
      </c>
      <c r="AJ162" s="449">
        <v>5.6107657527301805E-2</v>
      </c>
      <c r="AK162" s="449">
        <v>5.59278199313544E-2</v>
      </c>
      <c r="AL162" s="404">
        <v>0.57759558150970003</v>
      </c>
      <c r="AM162" s="450">
        <v>0.57859872361046139</v>
      </c>
      <c r="AN162" s="451">
        <v>0.32500000000000001</v>
      </c>
      <c r="AO162" s="452">
        <v>0.124</v>
      </c>
      <c r="AP162" s="380"/>
      <c r="AQ162" s="451">
        <v>-3.7073036271063855</v>
      </c>
      <c r="AR162" s="453">
        <v>-3.2673036271063856</v>
      </c>
      <c r="AS162" s="380"/>
      <c r="AT162" s="454">
        <v>7.4999999999999997E-3</v>
      </c>
      <c r="AU162" s="380"/>
      <c r="AV162" s="451">
        <v>8.0000000000000002E-3</v>
      </c>
      <c r="AW162" s="455">
        <v>0.02</v>
      </c>
      <c r="AX162" s="456">
        <v>0</v>
      </c>
      <c r="AY162" s="404"/>
      <c r="AZ162" s="432">
        <v>1.05</v>
      </c>
      <c r="BA162" s="432"/>
      <c r="BB162" s="457">
        <v>-0.44</v>
      </c>
      <c r="BC162" s="389"/>
      <c r="BD162" s="390">
        <v>4.2515000000000001</v>
      </c>
      <c r="BE162" s="380">
        <v>3.671856525380425</v>
      </c>
      <c r="BF162" s="381"/>
      <c r="BG162" s="425">
        <v>0.8</v>
      </c>
      <c r="BH162" s="382"/>
      <c r="BI162" s="458">
        <v>2.5000000000000001E-3</v>
      </c>
      <c r="BJ162" s="380"/>
      <c r="BK162" s="381"/>
      <c r="BL162" s="380"/>
      <c r="BM162" s="380"/>
      <c r="BN162" s="383"/>
      <c r="BO162" s="383"/>
      <c r="BP162" s="382"/>
      <c r="BQ162" s="380"/>
      <c r="BR162" s="382"/>
      <c r="BS162" s="380"/>
      <c r="BT162" s="380"/>
      <c r="BU162" s="380"/>
      <c r="BV162" s="380"/>
      <c r="BW162" s="380"/>
      <c r="BX162" s="380"/>
      <c r="BY162" s="380"/>
      <c r="BZ162" s="380"/>
      <c r="CA162" s="380"/>
      <c r="CB162" s="380"/>
      <c r="CC162" s="380"/>
      <c r="CD162" s="380"/>
      <c r="CE162" s="380"/>
      <c r="CF162" s="380"/>
      <c r="CG162" s="380"/>
    </row>
    <row r="163" spans="1:85" s="379" customFormat="1" ht="12" x14ac:dyDescent="0.25">
      <c r="A163" s="474">
        <v>40878</v>
      </c>
      <c r="B163" s="475">
        <v>4.2495000000000003</v>
      </c>
      <c r="C163" s="497">
        <v>-0.44</v>
      </c>
      <c r="D163" s="462">
        <v>-0.35299550734240537</v>
      </c>
      <c r="E163" s="462">
        <v>-0.125</v>
      </c>
      <c r="F163" s="463">
        <v>0.17</v>
      </c>
      <c r="G163" s="464">
        <v>0.32500000000000001</v>
      </c>
      <c r="H163" s="464">
        <v>0.28999999999999998</v>
      </c>
      <c r="I163" s="465">
        <v>0.39</v>
      </c>
      <c r="J163" s="464">
        <v>0.125</v>
      </c>
      <c r="K163" s="464">
        <v>0.155</v>
      </c>
      <c r="L163" s="464">
        <v>0.98</v>
      </c>
      <c r="M163" s="463">
        <v>-0.26</v>
      </c>
      <c r="N163" s="464">
        <v>0.35</v>
      </c>
      <c r="O163" s="467">
        <v>0</v>
      </c>
      <c r="P163" s="499">
        <v>0.308</v>
      </c>
      <c r="Q163" s="478">
        <v>0.17249999999999999</v>
      </c>
      <c r="R163" s="435">
        <v>0.18</v>
      </c>
      <c r="S163" s="436">
        <v>0.18</v>
      </c>
      <c r="T163" s="425">
        <v>1</v>
      </c>
      <c r="U163" s="426">
        <v>0.18</v>
      </c>
      <c r="V163" s="437">
        <v>3.8095000000000003</v>
      </c>
      <c r="W163" s="437">
        <v>3.8965044926575949</v>
      </c>
      <c r="X163" s="438">
        <v>4.1245000000000003</v>
      </c>
      <c r="Y163" s="399"/>
      <c r="Z163" s="439">
        <v>0.13</v>
      </c>
      <c r="AA163" s="440">
        <v>0.47066535013494448</v>
      </c>
      <c r="AB163" s="480">
        <v>5.6920623852034025</v>
      </c>
      <c r="AC163" s="442">
        <v>5.8220623852034024</v>
      </c>
      <c r="AD163" s="493">
        <v>6.1627277353383469</v>
      </c>
      <c r="AE163" s="444">
        <v>4.5575000000000001</v>
      </c>
      <c r="AF163" s="445">
        <v>3.9895000000000005</v>
      </c>
      <c r="AG163" s="446">
        <v>4.2495000000000003</v>
      </c>
      <c r="AH163" s="447">
        <v>-0.13</v>
      </c>
      <c r="AI163" s="448">
        <v>1.57643905286341</v>
      </c>
      <c r="AJ163" s="449">
        <v>5.6251238007199798E-2</v>
      </c>
      <c r="AK163" s="449">
        <v>5.6026747057661599E-2</v>
      </c>
      <c r="AL163" s="404">
        <v>0.57417383413830991</v>
      </c>
      <c r="AM163" s="450">
        <v>0.57542915147358553</v>
      </c>
      <c r="AN163" s="451">
        <v>0.32500000000000001</v>
      </c>
      <c r="AO163" s="452">
        <v>0.12</v>
      </c>
      <c r="AP163" s="380"/>
      <c r="AQ163" s="451">
        <v>-3.8503415648342378</v>
      </c>
      <c r="AR163" s="453">
        <v>-3.4103415648342379</v>
      </c>
      <c r="AS163" s="380"/>
      <c r="AT163" s="454">
        <v>7.4999999999999997E-3</v>
      </c>
      <c r="AU163" s="380"/>
      <c r="AV163" s="451">
        <v>8.0000000000000002E-3</v>
      </c>
      <c r="AW163" s="455">
        <v>0.02</v>
      </c>
      <c r="AX163" s="456">
        <v>5.0000000000000001E-3</v>
      </c>
      <c r="AY163" s="404"/>
      <c r="AZ163" s="432">
        <v>1.25</v>
      </c>
      <c r="BA163" s="432"/>
      <c r="BB163" s="457">
        <v>-0.44</v>
      </c>
      <c r="BC163" s="389"/>
      <c r="BD163" s="390">
        <v>4.3944999999999999</v>
      </c>
      <c r="BE163" s="380">
        <v>3.8148541226250829</v>
      </c>
      <c r="BF163" s="381"/>
      <c r="BG163" s="425">
        <v>1.1000000000000001</v>
      </c>
      <c r="BH163" s="382"/>
      <c r="BI163" s="458">
        <v>2.5000000000000001E-3</v>
      </c>
      <c r="BJ163" s="380"/>
      <c r="BK163" s="381"/>
      <c r="BL163" s="380"/>
      <c r="BM163" s="380"/>
      <c r="BN163" s="383"/>
      <c r="BO163" s="383"/>
      <c r="BP163" s="382"/>
      <c r="BQ163" s="380"/>
      <c r="BR163" s="382"/>
      <c r="BS163" s="380"/>
      <c r="BT163" s="380"/>
      <c r="BU163" s="380"/>
      <c r="BV163" s="380"/>
      <c r="BW163" s="380"/>
      <c r="BX163" s="380"/>
      <c r="BY163" s="380"/>
      <c r="BZ163" s="380"/>
      <c r="CA163" s="380"/>
      <c r="CB163" s="380"/>
      <c r="CC163" s="380"/>
      <c r="CD163" s="380"/>
      <c r="CE163" s="380"/>
      <c r="CF163" s="380"/>
      <c r="CG163" s="380"/>
    </row>
    <row r="164" spans="1:85" s="379" customFormat="1" ht="12" x14ac:dyDescent="0.25">
      <c r="A164" s="474">
        <v>40909</v>
      </c>
      <c r="B164" s="475">
        <v>4.2885</v>
      </c>
      <c r="C164" s="497">
        <v>-0.44</v>
      </c>
      <c r="D164" s="462">
        <v>-0.35299688460585221</v>
      </c>
      <c r="E164" s="462">
        <v>-0.125</v>
      </c>
      <c r="F164" s="463">
        <v>0.17</v>
      </c>
      <c r="G164" s="464">
        <v>0.32500000000000001</v>
      </c>
      <c r="H164" s="464">
        <v>0.28999999999999998</v>
      </c>
      <c r="I164" s="465">
        <v>0.39</v>
      </c>
      <c r="J164" s="464">
        <v>0.125</v>
      </c>
      <c r="K164" s="464">
        <v>0.155</v>
      </c>
      <c r="L164" s="464">
        <v>1.6</v>
      </c>
      <c r="M164" s="463">
        <v>-0.26</v>
      </c>
      <c r="N164" s="464">
        <v>0.35</v>
      </c>
      <c r="O164" s="467">
        <v>0</v>
      </c>
      <c r="P164" s="499">
        <v>0.37800000000000006</v>
      </c>
      <c r="Q164" s="478">
        <v>0.17249999999999999</v>
      </c>
      <c r="R164" s="435">
        <v>0.18</v>
      </c>
      <c r="S164" s="436">
        <v>0.18</v>
      </c>
      <c r="T164" s="425">
        <v>1</v>
      </c>
      <c r="U164" s="426">
        <v>0.18</v>
      </c>
      <c r="V164" s="437">
        <v>3.8485</v>
      </c>
      <c r="W164" s="437">
        <v>3.9355031153941478</v>
      </c>
      <c r="X164" s="438">
        <v>4.1635</v>
      </c>
      <c r="Y164" s="399"/>
      <c r="Z164" s="439">
        <v>0.13</v>
      </c>
      <c r="AA164" s="440">
        <v>0.4706728007897798</v>
      </c>
      <c r="AB164" s="480">
        <v>5.7504262661570369</v>
      </c>
      <c r="AC164" s="442">
        <v>5.8804262661570368</v>
      </c>
      <c r="AD164" s="493">
        <v>6.2210990669468167</v>
      </c>
      <c r="AE164" s="444">
        <v>4.6665000000000001</v>
      </c>
      <c r="AF164" s="445">
        <v>4.0285000000000002</v>
      </c>
      <c r="AG164" s="446">
        <v>4.2885</v>
      </c>
      <c r="AH164" s="447">
        <v>-0.13</v>
      </c>
      <c r="AI164" s="448">
        <v>1.5764640079684498</v>
      </c>
      <c r="AJ164" s="449">
        <v>5.6312606391159203E-2</v>
      </c>
      <c r="AK164" s="449">
        <v>5.60883842631483E-2</v>
      </c>
      <c r="AL164" s="404">
        <v>0.57113284547282028</v>
      </c>
      <c r="AM164" s="450">
        <v>0.57239057511539038</v>
      </c>
      <c r="AN164" s="451">
        <v>0.32500000000000001</v>
      </c>
      <c r="AO164" s="452">
        <v>0.12</v>
      </c>
      <c r="AP164" s="380"/>
      <c r="AQ164" s="451">
        <v>-3.8943420495431025</v>
      </c>
      <c r="AR164" s="453">
        <v>-3.4543420495431025</v>
      </c>
      <c r="AS164" s="380"/>
      <c r="AT164" s="454">
        <v>7.4999999999999997E-3</v>
      </c>
      <c r="AU164" s="380"/>
      <c r="AV164" s="451">
        <v>8.0000000000000002E-3</v>
      </c>
      <c r="AW164" s="455">
        <v>0.02</v>
      </c>
      <c r="AX164" s="456">
        <v>2.5000000000000001E-2</v>
      </c>
      <c r="AY164" s="404"/>
      <c r="AZ164" s="432">
        <v>1.25</v>
      </c>
      <c r="BA164" s="432"/>
      <c r="BB164" s="457">
        <v>-0.44</v>
      </c>
      <c r="BC164" s="389"/>
      <c r="BD164" s="390">
        <v>4.4334999999999996</v>
      </c>
      <c r="BE164" s="380">
        <v>3.8538540378704091</v>
      </c>
      <c r="BF164" s="381"/>
      <c r="BG164" s="425">
        <v>1.1000000000000001</v>
      </c>
      <c r="BH164" s="382"/>
      <c r="BI164" s="458">
        <v>2.5000000000000001E-3</v>
      </c>
      <c r="BJ164" s="380"/>
      <c r="BK164" s="381"/>
      <c r="BL164" s="380"/>
      <c r="BM164" s="380"/>
      <c r="BN164" s="383"/>
      <c r="BO164" s="383"/>
      <c r="BP164" s="382"/>
      <c r="BQ164" s="380"/>
      <c r="BR164" s="382"/>
      <c r="BS164" s="380"/>
      <c r="BT164" s="380"/>
      <c r="BU164" s="380"/>
      <c r="BV164" s="380"/>
      <c r="BW164" s="380"/>
      <c r="BX164" s="380"/>
      <c r="BY164" s="380"/>
      <c r="BZ164" s="380"/>
      <c r="CA164" s="380"/>
      <c r="CB164" s="380"/>
      <c r="CC164" s="380"/>
      <c r="CD164" s="380"/>
      <c r="CE164" s="380"/>
      <c r="CF164" s="380"/>
      <c r="CG164" s="380"/>
    </row>
    <row r="165" spans="1:85" s="379" customFormat="1" ht="12" x14ac:dyDescent="0.25">
      <c r="A165" s="474">
        <v>40940</v>
      </c>
      <c r="B165" s="475">
        <v>4.2084999999999999</v>
      </c>
      <c r="C165" s="497">
        <v>-0.44</v>
      </c>
      <c r="D165" s="462">
        <v>-0.35300343335157436</v>
      </c>
      <c r="E165" s="462">
        <v>-0.125</v>
      </c>
      <c r="F165" s="463">
        <v>0.17</v>
      </c>
      <c r="G165" s="464">
        <v>0.32500000000000001</v>
      </c>
      <c r="H165" s="464">
        <v>0.28999999999999998</v>
      </c>
      <c r="I165" s="465">
        <v>0.39</v>
      </c>
      <c r="J165" s="464">
        <v>0.125</v>
      </c>
      <c r="K165" s="464">
        <v>0.155</v>
      </c>
      <c r="L165" s="464">
        <v>1.6</v>
      </c>
      <c r="M165" s="463">
        <v>-0.26</v>
      </c>
      <c r="N165" s="464">
        <v>0.35</v>
      </c>
      <c r="O165" s="467">
        <v>0</v>
      </c>
      <c r="P165" s="499">
        <v>0.248</v>
      </c>
      <c r="Q165" s="478">
        <v>0.16750000000000001</v>
      </c>
      <c r="R165" s="435">
        <v>0.17499999999999999</v>
      </c>
      <c r="S165" s="436">
        <v>0.17499999999999999</v>
      </c>
      <c r="T165" s="425">
        <v>1</v>
      </c>
      <c r="U165" s="426">
        <v>0.17499999999999999</v>
      </c>
      <c r="V165" s="437">
        <v>3.7685</v>
      </c>
      <c r="W165" s="437">
        <v>3.8554965666484255</v>
      </c>
      <c r="X165" s="438">
        <v>4.0834999999999999</v>
      </c>
      <c r="Y165" s="399"/>
      <c r="Z165" s="439">
        <v>0.13</v>
      </c>
      <c r="AA165" s="440">
        <v>0.47070823111317672</v>
      </c>
      <c r="AB165" s="480">
        <v>5.6313141871428769</v>
      </c>
      <c r="AC165" s="442">
        <v>5.7613141871428768</v>
      </c>
      <c r="AD165" s="493">
        <v>6.1020224182560536</v>
      </c>
      <c r="AE165" s="444">
        <v>4.4565000000000001</v>
      </c>
      <c r="AF165" s="445">
        <v>3.9485000000000001</v>
      </c>
      <c r="AG165" s="446">
        <v>4.2084999999999999</v>
      </c>
      <c r="AH165" s="447">
        <v>-0.13</v>
      </c>
      <c r="AI165" s="448">
        <v>1.5765826777312499</v>
      </c>
      <c r="AJ165" s="449">
        <v>5.63739747763723E-2</v>
      </c>
      <c r="AK165" s="449">
        <v>5.6144008507583297E-2</v>
      </c>
      <c r="AL165" s="404">
        <v>0.56810221701961594</v>
      </c>
      <c r="AM165" s="450">
        <v>0.56939613129932909</v>
      </c>
      <c r="AN165" s="451">
        <v>0.32500000000000001</v>
      </c>
      <c r="AO165" s="452">
        <v>0.13300000000000001</v>
      </c>
      <c r="AP165" s="380"/>
      <c r="AQ165" s="451">
        <v>-3.8143407629581225</v>
      </c>
      <c r="AR165" s="453">
        <v>-3.3743407629581226</v>
      </c>
      <c r="AS165" s="380"/>
      <c r="AT165" s="454">
        <v>7.4999999999999997E-3</v>
      </c>
      <c r="AU165" s="380"/>
      <c r="AV165" s="451">
        <v>8.0000000000000002E-3</v>
      </c>
      <c r="AW165" s="455">
        <v>0.02</v>
      </c>
      <c r="AX165" s="456">
        <v>0.02</v>
      </c>
      <c r="AY165" s="404"/>
      <c r="AZ165" s="432">
        <v>1.25</v>
      </c>
      <c r="BA165" s="432"/>
      <c r="BB165" s="457">
        <v>-0.44</v>
      </c>
      <c r="BC165" s="389"/>
      <c r="BD165" s="390">
        <v>4.3534999999999995</v>
      </c>
      <c r="BE165" s="380">
        <v>3.7738536348706724</v>
      </c>
      <c r="BF165" s="381"/>
      <c r="BG165" s="425">
        <v>1.1000000000000001</v>
      </c>
      <c r="BH165" s="382"/>
      <c r="BI165" s="458">
        <v>2.5000000000000001E-3</v>
      </c>
      <c r="BJ165" s="380"/>
      <c r="BK165" s="381"/>
      <c r="BL165" s="380"/>
      <c r="BM165" s="380"/>
      <c r="BN165" s="383"/>
      <c r="BO165" s="383"/>
      <c r="BP165" s="382"/>
      <c r="BQ165" s="380"/>
      <c r="BR165" s="382"/>
      <c r="BS165" s="380"/>
      <c r="BT165" s="380"/>
      <c r="BU165" s="380"/>
      <c r="BV165" s="380"/>
      <c r="BW165" s="380"/>
      <c r="BX165" s="380"/>
      <c r="BY165" s="380"/>
      <c r="BZ165" s="380"/>
      <c r="CA165" s="380"/>
      <c r="CB165" s="380"/>
      <c r="CC165" s="380"/>
      <c r="CD165" s="380"/>
      <c r="CE165" s="380"/>
      <c r="CF165" s="380"/>
      <c r="CG165" s="380"/>
    </row>
    <row r="166" spans="1:85" s="379" customFormat="1" ht="12" x14ac:dyDescent="0.25">
      <c r="A166" s="474">
        <v>40969</v>
      </c>
      <c r="B166" s="475">
        <v>4.0785</v>
      </c>
      <c r="C166" s="497">
        <v>-0.44</v>
      </c>
      <c r="D166" s="462">
        <v>-0.35300963349940107</v>
      </c>
      <c r="E166" s="462">
        <v>-0.125</v>
      </c>
      <c r="F166" s="463">
        <v>0.17</v>
      </c>
      <c r="G166" s="464">
        <v>0.32500000000000001</v>
      </c>
      <c r="H166" s="464">
        <v>0.28999999999999998</v>
      </c>
      <c r="I166" s="465">
        <v>0.39</v>
      </c>
      <c r="J166" s="464">
        <v>0.125</v>
      </c>
      <c r="K166" s="464">
        <v>0.155</v>
      </c>
      <c r="L166" s="464">
        <v>0.69</v>
      </c>
      <c r="M166" s="463">
        <v>-0.26</v>
      </c>
      <c r="N166" s="464">
        <v>0.35</v>
      </c>
      <c r="O166" s="467">
        <v>0</v>
      </c>
      <c r="P166" s="499">
        <v>6.8000000000000005E-2</v>
      </c>
      <c r="Q166" s="478">
        <v>0.16250000000000001</v>
      </c>
      <c r="R166" s="435">
        <v>0.17</v>
      </c>
      <c r="S166" s="436">
        <v>0.17</v>
      </c>
      <c r="T166" s="425">
        <v>0.75</v>
      </c>
      <c r="U166" s="426">
        <v>0.17</v>
      </c>
      <c r="V166" s="437">
        <v>3.6385000000000001</v>
      </c>
      <c r="W166" s="437">
        <v>3.7254903665005989</v>
      </c>
      <c r="X166" s="438">
        <v>3.9535</v>
      </c>
      <c r="Y166" s="399"/>
      <c r="Z166" s="439">
        <v>0.13</v>
      </c>
      <c r="AA166" s="440">
        <v>0.47074178035240077</v>
      </c>
      <c r="AB166" s="480">
        <v>5.4374411676578118</v>
      </c>
      <c r="AC166" s="442">
        <v>5.5674411676578117</v>
      </c>
      <c r="AD166" s="493">
        <v>5.9081829480102126</v>
      </c>
      <c r="AE166" s="444">
        <v>4.1464999999999996</v>
      </c>
      <c r="AF166" s="445">
        <v>3.8185000000000002</v>
      </c>
      <c r="AG166" s="446">
        <v>4.0785</v>
      </c>
      <c r="AH166" s="447">
        <v>-0.13</v>
      </c>
      <c r="AI166" s="448">
        <v>1.5766950470205801</v>
      </c>
      <c r="AJ166" s="449">
        <v>5.6431383912061601E-2</v>
      </c>
      <c r="AK166" s="449">
        <v>5.6196044092019302E-2</v>
      </c>
      <c r="AL166" s="404">
        <v>0.56527649784758516</v>
      </c>
      <c r="AM166" s="450">
        <v>0.56660435750376881</v>
      </c>
      <c r="AN166" s="451">
        <v>0.32500000000000001</v>
      </c>
      <c r="AO166" s="452">
        <v>0.12</v>
      </c>
      <c r="AP166" s="380"/>
      <c r="AQ166" s="451">
        <v>-3.6843392583695964</v>
      </c>
      <c r="AR166" s="453">
        <v>-3.2443392583695965</v>
      </c>
      <c r="AS166" s="380"/>
      <c r="AT166" s="454">
        <v>7.4999999999999997E-3</v>
      </c>
      <c r="AU166" s="380"/>
      <c r="AV166" s="451">
        <v>8.0000000000000002E-3</v>
      </c>
      <c r="AW166" s="455">
        <v>0.02</v>
      </c>
      <c r="AX166" s="456">
        <v>0</v>
      </c>
      <c r="AY166" s="404"/>
      <c r="AZ166" s="432">
        <v>1</v>
      </c>
      <c r="BA166" s="432"/>
      <c r="BB166" s="457">
        <v>-0.44</v>
      </c>
      <c r="BC166" s="389"/>
      <c r="BD166" s="390">
        <v>4.2234999999999996</v>
      </c>
      <c r="BE166" s="380">
        <v>3.643853253323114</v>
      </c>
      <c r="BF166" s="381"/>
      <c r="BG166" s="425">
        <v>0.75</v>
      </c>
      <c r="BH166" s="382"/>
      <c r="BI166" s="458">
        <v>2.5000000000000001E-3</v>
      </c>
      <c r="BJ166" s="380"/>
      <c r="BK166" s="381"/>
      <c r="BL166" s="380"/>
      <c r="BM166" s="380"/>
      <c r="BN166" s="383"/>
      <c r="BO166" s="383"/>
      <c r="BP166" s="382"/>
      <c r="BQ166" s="380"/>
      <c r="BR166" s="382"/>
      <c r="BS166" s="380"/>
      <c r="BT166" s="380"/>
      <c r="BU166" s="380"/>
      <c r="BV166" s="380"/>
      <c r="BW166" s="380"/>
      <c r="BX166" s="380"/>
      <c r="BY166" s="380"/>
      <c r="BZ166" s="380"/>
      <c r="CA166" s="380"/>
      <c r="CB166" s="380"/>
      <c r="CC166" s="380"/>
      <c r="CD166" s="380"/>
      <c r="CE166" s="380"/>
      <c r="CF166" s="380"/>
      <c r="CG166" s="380"/>
    </row>
    <row r="167" spans="1:85" s="379" customFormat="1" ht="12" x14ac:dyDescent="0.25">
      <c r="A167" s="474">
        <v>41000</v>
      </c>
      <c r="B167" s="475">
        <v>3.8935000000000004</v>
      </c>
      <c r="C167" s="481">
        <v>-0.55300000000000005</v>
      </c>
      <c r="D167" s="462">
        <v>-0.46601634021776484</v>
      </c>
      <c r="E167" s="462">
        <v>-0.48608949247520394</v>
      </c>
      <c r="F167" s="463">
        <v>0.125</v>
      </c>
      <c r="G167" s="464">
        <v>0.125</v>
      </c>
      <c r="H167" s="464">
        <v>0.16</v>
      </c>
      <c r="I167" s="465">
        <v>0.12</v>
      </c>
      <c r="J167" s="464">
        <v>0.04</v>
      </c>
      <c r="K167" s="464">
        <v>0.11</v>
      </c>
      <c r="L167" s="464">
        <v>0.38</v>
      </c>
      <c r="M167" s="463">
        <v>-0.37</v>
      </c>
      <c r="N167" s="464">
        <v>0.43</v>
      </c>
      <c r="O167" s="467">
        <v>0</v>
      </c>
      <c r="P167" s="500">
        <v>-0.25</v>
      </c>
      <c r="Q167" s="478">
        <v>0.16250000000000001</v>
      </c>
      <c r="R167" s="435">
        <v>0.17</v>
      </c>
      <c r="S167" s="436">
        <v>0.17</v>
      </c>
      <c r="T167" s="425">
        <v>0.4</v>
      </c>
      <c r="U167" s="426">
        <v>0.17</v>
      </c>
      <c r="V167" s="437">
        <v>3.3405000000000005</v>
      </c>
      <c r="W167" s="437">
        <v>3.4274836597822356</v>
      </c>
      <c r="X167" s="438">
        <v>3.4074105075247965</v>
      </c>
      <c r="Y167" s="399"/>
      <c r="Z167" s="439">
        <v>0.13</v>
      </c>
      <c r="AA167" s="440">
        <v>0.1</v>
      </c>
      <c r="AB167" s="480">
        <v>4.9924894064837968</v>
      </c>
      <c r="AC167" s="442">
        <v>5.1224894064837967</v>
      </c>
      <c r="AD167" s="485">
        <v>5.0924894064837964</v>
      </c>
      <c r="AE167" s="444">
        <v>3.6435000000000004</v>
      </c>
      <c r="AF167" s="445">
        <v>3.5235000000000003</v>
      </c>
      <c r="AG167" s="446">
        <v>3.8935000000000004</v>
      </c>
      <c r="AH167" s="447">
        <v>-0.19500000000000001</v>
      </c>
      <c r="AI167" s="448">
        <v>1.5768166152513601</v>
      </c>
      <c r="AJ167" s="449">
        <v>5.6492752299700702E-2</v>
      </c>
      <c r="AK167" s="449">
        <v>5.6251668338447802E-2</v>
      </c>
      <c r="AL167" s="404">
        <v>0.56226593934529223</v>
      </c>
      <c r="AM167" s="450">
        <v>0.56363018140468424</v>
      </c>
      <c r="AN167" s="451">
        <v>0.125</v>
      </c>
      <c r="AO167" s="452">
        <v>0.124</v>
      </c>
      <c r="AP167" s="380"/>
      <c r="AQ167" s="451">
        <v>-3.7971174602170286</v>
      </c>
      <c r="AR167" s="453">
        <v>-3.2441174602170286</v>
      </c>
      <c r="AS167" s="380"/>
      <c r="AT167" s="454">
        <v>7.4999999999999997E-3</v>
      </c>
      <c r="AU167" s="380"/>
      <c r="AV167" s="451">
        <v>2.5000000000000001E-3</v>
      </c>
      <c r="AW167" s="455">
        <v>5.0000000000000001E-3</v>
      </c>
      <c r="AX167" s="456">
        <v>-0.09</v>
      </c>
      <c r="AY167" s="404"/>
      <c r="AZ167" s="432">
        <v>0.65</v>
      </c>
      <c r="BA167" s="432"/>
      <c r="BB167" s="457">
        <v>-0.55300000000000005</v>
      </c>
      <c r="BC167" s="389"/>
      <c r="BD167" s="390">
        <v>3.9385000000000003</v>
      </c>
      <c r="BE167" s="380">
        <v>3.3421727626881204</v>
      </c>
      <c r="BF167" s="381"/>
      <c r="BG167" s="425">
        <v>0.45</v>
      </c>
      <c r="BH167" s="382"/>
      <c r="BI167" s="458">
        <v>2.5000000000000001E-3</v>
      </c>
      <c r="BJ167" s="380"/>
      <c r="BK167" s="381"/>
      <c r="BL167" s="380"/>
      <c r="BM167" s="380"/>
      <c r="BN167" s="383"/>
      <c r="BO167" s="383"/>
      <c r="BP167" s="382"/>
      <c r="BQ167" s="380"/>
      <c r="BR167" s="382"/>
      <c r="BS167" s="380"/>
      <c r="BT167" s="380"/>
      <c r="BU167" s="380"/>
      <c r="BV167" s="380"/>
      <c r="BW167" s="380"/>
      <c r="BX167" s="380"/>
      <c r="BY167" s="380"/>
      <c r="BZ167" s="380"/>
      <c r="CA167" s="380"/>
      <c r="CB167" s="380"/>
      <c r="CC167" s="380"/>
      <c r="CD167" s="380"/>
      <c r="CE167" s="380"/>
      <c r="CF167" s="380"/>
      <c r="CG167" s="380"/>
    </row>
    <row r="168" spans="1:85" s="379" customFormat="1" ht="12" x14ac:dyDescent="0.25">
      <c r="A168" s="474">
        <v>41030</v>
      </c>
      <c r="B168" s="475">
        <v>3.8915000000000002</v>
      </c>
      <c r="C168" s="486">
        <v>-0.55300000000000005</v>
      </c>
      <c r="D168" s="462">
        <v>-0.46602290826681836</v>
      </c>
      <c r="E168" s="462">
        <v>-0.48609454482062997</v>
      </c>
      <c r="F168" s="463">
        <v>0.125</v>
      </c>
      <c r="G168" s="464">
        <v>0.125</v>
      </c>
      <c r="H168" s="464">
        <v>0.16</v>
      </c>
      <c r="I168" s="465">
        <v>0.12</v>
      </c>
      <c r="J168" s="464">
        <v>0.04</v>
      </c>
      <c r="K168" s="464">
        <v>0.11</v>
      </c>
      <c r="L168" s="464">
        <v>0.33</v>
      </c>
      <c r="M168" s="463">
        <v>-0.37</v>
      </c>
      <c r="N168" s="464">
        <v>0.43</v>
      </c>
      <c r="O168" s="467">
        <v>0</v>
      </c>
      <c r="P168" s="501">
        <v>-0.1</v>
      </c>
      <c r="Q168" s="478">
        <v>0.16250000000000001</v>
      </c>
      <c r="R168" s="435">
        <v>0.17</v>
      </c>
      <c r="S168" s="436">
        <v>0.17</v>
      </c>
      <c r="T168" s="425">
        <v>0.45</v>
      </c>
      <c r="U168" s="426">
        <v>0.17</v>
      </c>
      <c r="V168" s="437">
        <v>3.3385000000000002</v>
      </c>
      <c r="W168" s="437">
        <v>3.4254770917331818</v>
      </c>
      <c r="X168" s="438">
        <v>3.4054054551793702</v>
      </c>
      <c r="Y168" s="399"/>
      <c r="Z168" s="439">
        <v>0.13</v>
      </c>
      <c r="AA168" s="440">
        <v>0.1</v>
      </c>
      <c r="AB168" s="480">
        <v>4.9898771199592042</v>
      </c>
      <c r="AC168" s="442">
        <v>5.1198771199592041</v>
      </c>
      <c r="AD168" s="485">
        <v>5.0898771199592039</v>
      </c>
      <c r="AE168" s="444">
        <v>3.7915000000000001</v>
      </c>
      <c r="AF168" s="445">
        <v>3.5215000000000001</v>
      </c>
      <c r="AG168" s="446">
        <v>3.8915000000000002</v>
      </c>
      <c r="AH168" s="447">
        <v>-0.19500000000000001</v>
      </c>
      <c r="AI168" s="448">
        <v>1.57693568808617</v>
      </c>
      <c r="AJ168" s="449">
        <v>5.6552141063125602E-2</v>
      </c>
      <c r="AK168" s="449">
        <v>5.6305498255326797E-2</v>
      </c>
      <c r="AL168" s="404">
        <v>0.55936237687356971</v>
      </c>
      <c r="AM168" s="450">
        <v>0.56076191650644192</v>
      </c>
      <c r="AN168" s="451">
        <v>0.125</v>
      </c>
      <c r="AO168" s="452">
        <v>0.12</v>
      </c>
      <c r="AP168" s="380"/>
      <c r="AQ168" s="451">
        <v>-3.7951225104506374</v>
      </c>
      <c r="AR168" s="453">
        <v>-3.2421225104506375</v>
      </c>
      <c r="AS168" s="380"/>
      <c r="AT168" s="454">
        <v>7.4999999999999997E-3</v>
      </c>
      <c r="AU168" s="380"/>
      <c r="AV168" s="451">
        <v>2.5000000000000001E-3</v>
      </c>
      <c r="AW168" s="455">
        <v>5.0000000000000001E-3</v>
      </c>
      <c r="AX168" s="456">
        <v>-0.09</v>
      </c>
      <c r="AY168" s="404"/>
      <c r="AZ168" s="432">
        <v>0.7</v>
      </c>
      <c r="BA168" s="432"/>
      <c r="BB168" s="457">
        <v>-0.55300000000000005</v>
      </c>
      <c r="BC168" s="389"/>
      <c r="BD168" s="390">
        <v>3.9365000000000001</v>
      </c>
      <c r="BE168" s="380">
        <v>3.3401726363794846</v>
      </c>
      <c r="BF168" s="381"/>
      <c r="BG168" s="425">
        <v>0.5</v>
      </c>
      <c r="BH168" s="382"/>
      <c r="BI168" s="458">
        <v>2.5000000000000001E-3</v>
      </c>
      <c r="BJ168" s="380"/>
      <c r="BK168" s="381"/>
      <c r="BL168" s="380"/>
      <c r="BM168" s="380"/>
      <c r="BN168" s="383"/>
      <c r="BO168" s="383"/>
      <c r="BP168" s="382"/>
      <c r="BQ168" s="380"/>
      <c r="BR168" s="382"/>
      <c r="BS168" s="380"/>
      <c r="BT168" s="380"/>
      <c r="BU168" s="380"/>
      <c r="BV168" s="380"/>
      <c r="BW168" s="380"/>
      <c r="BX168" s="380"/>
      <c r="BY168" s="380"/>
      <c r="BZ168" s="380"/>
      <c r="CA168" s="380"/>
      <c r="CB168" s="380"/>
      <c r="CC168" s="380"/>
      <c r="CD168" s="380"/>
      <c r="CE168" s="380"/>
      <c r="CF168" s="380"/>
      <c r="CG168" s="380"/>
    </row>
    <row r="169" spans="1:85" s="379" customFormat="1" ht="12" x14ac:dyDescent="0.25">
      <c r="A169" s="474">
        <v>41061</v>
      </c>
      <c r="B169" s="475">
        <v>3.9415</v>
      </c>
      <c r="C169" s="486">
        <v>-0.55300000000000005</v>
      </c>
      <c r="D169" s="462">
        <v>-0.46602977549101654</v>
      </c>
      <c r="E169" s="462">
        <v>-0.48609982730078194</v>
      </c>
      <c r="F169" s="463">
        <v>0.125</v>
      </c>
      <c r="G169" s="464">
        <v>0.125</v>
      </c>
      <c r="H169" s="464">
        <v>0.16</v>
      </c>
      <c r="I169" s="465">
        <v>0.12</v>
      </c>
      <c r="J169" s="464">
        <v>0.04</v>
      </c>
      <c r="K169" s="464">
        <v>0.11</v>
      </c>
      <c r="L169" s="464">
        <v>0.37</v>
      </c>
      <c r="M169" s="463">
        <v>-0.37</v>
      </c>
      <c r="N169" s="464">
        <v>0.43</v>
      </c>
      <c r="O169" s="467">
        <v>0</v>
      </c>
      <c r="P169" s="501">
        <v>-0.1</v>
      </c>
      <c r="Q169" s="478">
        <v>0.16250000000000001</v>
      </c>
      <c r="R169" s="435">
        <v>0.17</v>
      </c>
      <c r="S169" s="436">
        <v>0.17</v>
      </c>
      <c r="T169" s="425">
        <v>0.45</v>
      </c>
      <c r="U169" s="426">
        <v>0.17</v>
      </c>
      <c r="V169" s="437">
        <v>3.3885000000000001</v>
      </c>
      <c r="W169" s="437">
        <v>3.4754702245089835</v>
      </c>
      <c r="X169" s="438">
        <v>3.4554001726992181</v>
      </c>
      <c r="Y169" s="399"/>
      <c r="Z169" s="439">
        <v>0.13</v>
      </c>
      <c r="AA169" s="440">
        <v>0.1</v>
      </c>
      <c r="AB169" s="480">
        <v>5.0650093464401778</v>
      </c>
      <c r="AC169" s="442">
        <v>5.1950093464401776</v>
      </c>
      <c r="AD169" s="485">
        <v>5.1650093464401774</v>
      </c>
      <c r="AE169" s="444">
        <v>3.8414999999999999</v>
      </c>
      <c r="AF169" s="445">
        <v>3.5714999999999999</v>
      </c>
      <c r="AG169" s="446">
        <v>3.9415</v>
      </c>
      <c r="AH169" s="447">
        <v>-0.19500000000000001</v>
      </c>
      <c r="AI169" s="448">
        <v>1.5770602039302899</v>
      </c>
      <c r="AJ169" s="449">
        <v>5.6613509453231604E-2</v>
      </c>
      <c r="AK169" s="449">
        <v>5.6361122503781703E-2</v>
      </c>
      <c r="AL169" s="404">
        <v>0.55637224485446857</v>
      </c>
      <c r="AM169" s="450">
        <v>0.5578083445208778</v>
      </c>
      <c r="AN169" s="451">
        <v>0.125</v>
      </c>
      <c r="AO169" s="452">
        <v>0.124</v>
      </c>
      <c r="AP169" s="380"/>
      <c r="AQ169" s="451">
        <v>-3.8401277907227809</v>
      </c>
      <c r="AR169" s="453">
        <v>-3.2871277907227809</v>
      </c>
      <c r="AS169" s="380"/>
      <c r="AT169" s="454">
        <v>7.4999999999999997E-3</v>
      </c>
      <c r="AU169" s="380"/>
      <c r="AV169" s="451">
        <v>2.5000000000000001E-3</v>
      </c>
      <c r="AW169" s="455">
        <v>5.0000000000000001E-3</v>
      </c>
      <c r="AX169" s="456">
        <v>-0.09</v>
      </c>
      <c r="AY169" s="404"/>
      <c r="AZ169" s="432">
        <v>0.7</v>
      </c>
      <c r="BA169" s="432"/>
      <c r="BB169" s="457">
        <v>-0.55300000000000005</v>
      </c>
      <c r="BC169" s="389"/>
      <c r="BD169" s="390">
        <v>3.9864999999999999</v>
      </c>
      <c r="BE169" s="380">
        <v>3.3901725043174804</v>
      </c>
      <c r="BF169" s="381"/>
      <c r="BG169" s="425">
        <v>0.5</v>
      </c>
      <c r="BH169" s="382"/>
      <c r="BI169" s="458">
        <v>2.5000000000000001E-3</v>
      </c>
      <c r="BJ169" s="380"/>
      <c r="BK169" s="381"/>
      <c r="BL169" s="380"/>
      <c r="BM169" s="380"/>
      <c r="BN169" s="383"/>
      <c r="BO169" s="383"/>
      <c r="BP169" s="382"/>
      <c r="BQ169" s="380"/>
      <c r="BR169" s="382"/>
      <c r="BS169" s="380"/>
      <c r="BT169" s="380"/>
      <c r="BU169" s="380"/>
      <c r="BV169" s="380"/>
      <c r="BW169" s="380"/>
      <c r="BX169" s="380"/>
      <c r="BY169" s="380"/>
      <c r="BZ169" s="380"/>
      <c r="CA169" s="380"/>
      <c r="CB169" s="380"/>
      <c r="CC169" s="380"/>
      <c r="CD169" s="380"/>
      <c r="CE169" s="380"/>
      <c r="CF169" s="380"/>
      <c r="CG169" s="380"/>
    </row>
    <row r="170" spans="1:85" s="379" customFormat="1" ht="12" x14ac:dyDescent="0.25">
      <c r="A170" s="474">
        <v>41091</v>
      </c>
      <c r="B170" s="475">
        <v>3.9865000000000004</v>
      </c>
      <c r="C170" s="486">
        <v>-0.55300000000000005</v>
      </c>
      <c r="D170" s="462">
        <v>-0.46603649881904419</v>
      </c>
      <c r="E170" s="462">
        <v>-0.48610499909157268</v>
      </c>
      <c r="F170" s="463">
        <v>0.125</v>
      </c>
      <c r="G170" s="464">
        <v>0.125</v>
      </c>
      <c r="H170" s="464">
        <v>0.16</v>
      </c>
      <c r="I170" s="465">
        <v>0.12</v>
      </c>
      <c r="J170" s="464">
        <v>0.04</v>
      </c>
      <c r="K170" s="464">
        <v>0.11</v>
      </c>
      <c r="L170" s="464">
        <v>0.41</v>
      </c>
      <c r="M170" s="463">
        <v>-0.37</v>
      </c>
      <c r="N170" s="464">
        <v>0.43</v>
      </c>
      <c r="O170" s="467">
        <v>0</v>
      </c>
      <c r="P170" s="501">
        <v>-0.1</v>
      </c>
      <c r="Q170" s="478">
        <v>0.16250000000000001</v>
      </c>
      <c r="R170" s="435">
        <v>0.17</v>
      </c>
      <c r="S170" s="436">
        <v>0.17</v>
      </c>
      <c r="T170" s="425">
        <v>0.5</v>
      </c>
      <c r="U170" s="426">
        <v>0.17</v>
      </c>
      <c r="V170" s="437">
        <v>3.4335000000000004</v>
      </c>
      <c r="W170" s="437">
        <v>3.5204635011809562</v>
      </c>
      <c r="X170" s="438">
        <v>3.5003950009084277</v>
      </c>
      <c r="Y170" s="399"/>
      <c r="Z170" s="439">
        <v>0.13</v>
      </c>
      <c r="AA170" s="440">
        <v>0.1</v>
      </c>
      <c r="AB170" s="480">
        <v>5.1326705334829219</v>
      </c>
      <c r="AC170" s="442">
        <v>5.2626705334829218</v>
      </c>
      <c r="AD170" s="485">
        <v>5.2326705334829215</v>
      </c>
      <c r="AE170" s="444">
        <v>3.8865000000000003</v>
      </c>
      <c r="AF170" s="445">
        <v>3.6165000000000003</v>
      </c>
      <c r="AG170" s="446">
        <v>3.9865000000000004</v>
      </c>
      <c r="AH170" s="447">
        <v>-0.19500000000000001</v>
      </c>
      <c r="AI170" s="448">
        <v>1.5771821297143898</v>
      </c>
      <c r="AJ170" s="449">
        <v>5.6672898219043401E-2</v>
      </c>
      <c r="AK170" s="449">
        <v>5.6414952422622296E-2</v>
      </c>
      <c r="AL170" s="404">
        <v>0.55348845974180649</v>
      </c>
      <c r="AM170" s="450">
        <v>0.55496001761469482</v>
      </c>
      <c r="AN170" s="451">
        <v>0.125</v>
      </c>
      <c r="AO170" s="452">
        <v>0.12</v>
      </c>
      <c r="AP170" s="380"/>
      <c r="AQ170" s="451">
        <v>-3.8851329603518288</v>
      </c>
      <c r="AR170" s="453">
        <v>-3.3321329603518288</v>
      </c>
      <c r="AS170" s="380"/>
      <c r="AT170" s="454">
        <v>7.4999999999999997E-3</v>
      </c>
      <c r="AU170" s="380"/>
      <c r="AV170" s="451">
        <v>2.5000000000000001E-3</v>
      </c>
      <c r="AW170" s="455">
        <v>5.0000000000000001E-3</v>
      </c>
      <c r="AX170" s="456">
        <v>-0.09</v>
      </c>
      <c r="AY170" s="404"/>
      <c r="AZ170" s="432">
        <v>0.75</v>
      </c>
      <c r="BA170" s="432"/>
      <c r="BB170" s="457">
        <v>-0.55300000000000005</v>
      </c>
      <c r="BC170" s="389"/>
      <c r="BD170" s="390">
        <v>4.0315000000000003</v>
      </c>
      <c r="BE170" s="380">
        <v>3.4351723750227112</v>
      </c>
      <c r="BF170" s="381"/>
      <c r="BG170" s="425">
        <v>0.55000000000000004</v>
      </c>
      <c r="BH170" s="382"/>
      <c r="BI170" s="458">
        <v>2.5000000000000001E-3</v>
      </c>
      <c r="BJ170" s="380"/>
      <c r="BK170" s="381"/>
      <c r="BL170" s="380"/>
      <c r="BM170" s="380"/>
      <c r="BN170" s="383"/>
      <c r="BO170" s="383"/>
      <c r="BP170" s="382"/>
      <c r="BQ170" s="380"/>
      <c r="BR170" s="382"/>
      <c r="BS170" s="380"/>
      <c r="BT170" s="380"/>
      <c r="BU170" s="380"/>
      <c r="BV170" s="380"/>
      <c r="BW170" s="380"/>
      <c r="BX170" s="380"/>
      <c r="BY170" s="380"/>
      <c r="BZ170" s="380"/>
      <c r="CA170" s="380"/>
      <c r="CB170" s="380"/>
      <c r="CC170" s="380"/>
      <c r="CD170" s="380"/>
      <c r="CE170" s="380"/>
      <c r="CF170" s="380"/>
      <c r="CG170" s="380"/>
    </row>
    <row r="171" spans="1:85" s="379" customFormat="1" ht="12" x14ac:dyDescent="0.25">
      <c r="A171" s="474">
        <v>41122</v>
      </c>
      <c r="B171" s="475">
        <v>4.0315000000000003</v>
      </c>
      <c r="C171" s="486">
        <v>-0.55300000000000005</v>
      </c>
      <c r="D171" s="462">
        <v>-0.46604352644685454</v>
      </c>
      <c r="E171" s="462">
        <v>-0.48611040495911917</v>
      </c>
      <c r="F171" s="463">
        <v>0.125</v>
      </c>
      <c r="G171" s="464">
        <v>0.125</v>
      </c>
      <c r="H171" s="464">
        <v>0.16</v>
      </c>
      <c r="I171" s="465">
        <v>0.12</v>
      </c>
      <c r="J171" s="464">
        <v>0.04</v>
      </c>
      <c r="K171" s="464">
        <v>0.11</v>
      </c>
      <c r="L171" s="464">
        <v>0.41</v>
      </c>
      <c r="M171" s="463">
        <v>-0.37</v>
      </c>
      <c r="N171" s="464">
        <v>0.43</v>
      </c>
      <c r="O171" s="467">
        <v>0</v>
      </c>
      <c r="P171" s="501">
        <v>-0.1</v>
      </c>
      <c r="Q171" s="478">
        <v>0.16250000000000001</v>
      </c>
      <c r="R171" s="435">
        <v>0.17</v>
      </c>
      <c r="S171" s="436">
        <v>0.17</v>
      </c>
      <c r="T171" s="425">
        <v>0.55000000000000004</v>
      </c>
      <c r="U171" s="426">
        <v>0.17</v>
      </c>
      <c r="V171" s="437">
        <v>3.4785000000000004</v>
      </c>
      <c r="W171" s="437">
        <v>3.5654564735531458</v>
      </c>
      <c r="X171" s="438">
        <v>3.5453895950408811</v>
      </c>
      <c r="Y171" s="399"/>
      <c r="Z171" s="439">
        <v>0.13</v>
      </c>
      <c r="AA171" s="440">
        <v>0.1</v>
      </c>
      <c r="AB171" s="480">
        <v>5.200360381721608</v>
      </c>
      <c r="AC171" s="442">
        <v>5.3303603817216079</v>
      </c>
      <c r="AD171" s="485">
        <v>5.3003603817216076</v>
      </c>
      <c r="AE171" s="444">
        <v>3.9315000000000002</v>
      </c>
      <c r="AF171" s="445">
        <v>3.6615000000000002</v>
      </c>
      <c r="AG171" s="446">
        <v>4.0315000000000003</v>
      </c>
      <c r="AH171" s="447">
        <v>-0.19500000000000001</v>
      </c>
      <c r="AI171" s="448">
        <v>1.5773095940484898</v>
      </c>
      <c r="AJ171" s="449">
        <v>5.67342666116155E-2</v>
      </c>
      <c r="AK171" s="449">
        <v>5.6470576673103498E-2</v>
      </c>
      <c r="AL171" s="404">
        <v>0.55051877378513681</v>
      </c>
      <c r="AM171" s="450">
        <v>0.55202704615073606</v>
      </c>
      <c r="AN171" s="451">
        <v>0.125</v>
      </c>
      <c r="AO171" s="452">
        <v>0.12</v>
      </c>
      <c r="AP171" s="380"/>
      <c r="AQ171" s="451">
        <v>-3.9301383639597911</v>
      </c>
      <c r="AR171" s="453">
        <v>-3.3771383639597912</v>
      </c>
      <c r="AS171" s="380"/>
      <c r="AT171" s="454">
        <v>7.4999999999999997E-3</v>
      </c>
      <c r="AU171" s="380"/>
      <c r="AV171" s="451">
        <v>2.5000000000000001E-3</v>
      </c>
      <c r="AW171" s="455">
        <v>5.0000000000000001E-3</v>
      </c>
      <c r="AX171" s="456">
        <v>-0.09</v>
      </c>
      <c r="AY171" s="404"/>
      <c r="AZ171" s="432">
        <v>0.8</v>
      </c>
      <c r="BA171" s="432"/>
      <c r="BB171" s="457">
        <v>-0.55300000000000005</v>
      </c>
      <c r="BC171" s="389"/>
      <c r="BD171" s="390">
        <v>4.0765000000000002</v>
      </c>
      <c r="BE171" s="380">
        <v>3.4801722398760222</v>
      </c>
      <c r="BF171" s="381"/>
      <c r="BG171" s="425">
        <v>0.6</v>
      </c>
      <c r="BH171" s="382"/>
      <c r="BI171" s="458">
        <v>2.5000000000000001E-3</v>
      </c>
      <c r="BJ171" s="380"/>
      <c r="BK171" s="381"/>
      <c r="BL171" s="380"/>
      <c r="BM171" s="380"/>
      <c r="BN171" s="383"/>
      <c r="BO171" s="383"/>
      <c r="BP171" s="382"/>
      <c r="BQ171" s="380"/>
      <c r="BR171" s="382"/>
      <c r="BS171" s="380"/>
      <c r="BT171" s="380"/>
      <c r="BU171" s="380"/>
      <c r="BV171" s="380"/>
      <c r="BW171" s="380"/>
      <c r="BX171" s="380"/>
      <c r="BY171" s="380"/>
      <c r="BZ171" s="380"/>
      <c r="CA171" s="380"/>
      <c r="CB171" s="380"/>
      <c r="CC171" s="380"/>
      <c r="CD171" s="380"/>
      <c r="CE171" s="380"/>
      <c r="CF171" s="380"/>
      <c r="CG171" s="380"/>
    </row>
    <row r="172" spans="1:85" s="379" customFormat="1" ht="12" x14ac:dyDescent="0.25">
      <c r="A172" s="474">
        <v>41153</v>
      </c>
      <c r="B172" s="475">
        <v>4.0145</v>
      </c>
      <c r="C172" s="486">
        <v>-0.55300000000000005</v>
      </c>
      <c r="D172" s="462">
        <v>-0.46605063555152793</v>
      </c>
      <c r="E172" s="462">
        <v>-0.48611587350117569</v>
      </c>
      <c r="F172" s="463">
        <v>0.125</v>
      </c>
      <c r="G172" s="464">
        <v>0.125</v>
      </c>
      <c r="H172" s="464">
        <v>0.16</v>
      </c>
      <c r="I172" s="465">
        <v>0.12</v>
      </c>
      <c r="J172" s="464">
        <v>0.04</v>
      </c>
      <c r="K172" s="464">
        <v>0.11</v>
      </c>
      <c r="L172" s="464">
        <v>0.36</v>
      </c>
      <c r="M172" s="463">
        <v>-0.37</v>
      </c>
      <c r="N172" s="464">
        <v>0.43</v>
      </c>
      <c r="O172" s="467">
        <v>0</v>
      </c>
      <c r="P172" s="501">
        <v>-0.1</v>
      </c>
      <c r="Q172" s="478">
        <v>0.16250000000000001</v>
      </c>
      <c r="R172" s="435">
        <v>0.17</v>
      </c>
      <c r="S172" s="436">
        <v>0.17</v>
      </c>
      <c r="T172" s="425">
        <v>0.55000000000000004</v>
      </c>
      <c r="U172" s="426">
        <v>0.17</v>
      </c>
      <c r="V172" s="437">
        <v>3.4615</v>
      </c>
      <c r="W172" s="437">
        <v>3.548449364448472</v>
      </c>
      <c r="X172" s="438">
        <v>3.5283841264988243</v>
      </c>
      <c r="Y172" s="399"/>
      <c r="Z172" s="439">
        <v>0.13</v>
      </c>
      <c r="AA172" s="440">
        <v>0.1</v>
      </c>
      <c r="AB172" s="480">
        <v>5.1753684785893332</v>
      </c>
      <c r="AC172" s="442">
        <v>5.3053684785893331</v>
      </c>
      <c r="AD172" s="485">
        <v>5.2753684785893329</v>
      </c>
      <c r="AE172" s="444">
        <v>3.9144999999999999</v>
      </c>
      <c r="AF172" s="445">
        <v>3.6444999999999999</v>
      </c>
      <c r="AG172" s="446">
        <v>4.0145</v>
      </c>
      <c r="AH172" s="447">
        <v>-0.19500000000000001</v>
      </c>
      <c r="AI172" s="448">
        <v>1.5774385571418599</v>
      </c>
      <c r="AJ172" s="449">
        <v>5.6795635005441297E-2</v>
      </c>
      <c r="AK172" s="449">
        <v>5.6526200924615001E-2</v>
      </c>
      <c r="AL172" s="404">
        <v>0.54755948511153341</v>
      </c>
      <c r="AM172" s="450">
        <v>0.54910454173151846</v>
      </c>
      <c r="AN172" s="451">
        <v>0.125</v>
      </c>
      <c r="AO172" s="452">
        <v>0.124</v>
      </c>
      <c r="AP172" s="380"/>
      <c r="AQ172" s="451">
        <v>-3.9131438302160659</v>
      </c>
      <c r="AR172" s="453">
        <v>-3.360143830216066</v>
      </c>
      <c r="AS172" s="380"/>
      <c r="AT172" s="454">
        <v>7.4999999999999997E-3</v>
      </c>
      <c r="AU172" s="380"/>
      <c r="AV172" s="451">
        <v>2.5000000000000001E-3</v>
      </c>
      <c r="AW172" s="455">
        <v>5.0000000000000001E-3</v>
      </c>
      <c r="AX172" s="456">
        <v>-0.09</v>
      </c>
      <c r="AY172" s="404"/>
      <c r="AZ172" s="432">
        <v>0.8</v>
      </c>
      <c r="BA172" s="432"/>
      <c r="BB172" s="457">
        <v>-0.55300000000000005</v>
      </c>
      <c r="BC172" s="389"/>
      <c r="BD172" s="390">
        <v>4.0594999999999999</v>
      </c>
      <c r="BE172" s="380">
        <v>3.4631721031624707</v>
      </c>
      <c r="BF172" s="381"/>
      <c r="BG172" s="425">
        <v>0.6</v>
      </c>
      <c r="BH172" s="382"/>
      <c r="BI172" s="458">
        <v>2.5000000000000001E-3</v>
      </c>
      <c r="BJ172" s="380"/>
      <c r="BK172" s="381"/>
      <c r="BL172" s="380"/>
      <c r="BM172" s="380"/>
      <c r="BN172" s="383"/>
      <c r="BO172" s="383"/>
      <c r="BP172" s="382"/>
      <c r="BQ172" s="380"/>
      <c r="BR172" s="382"/>
      <c r="BS172" s="380"/>
      <c r="BT172" s="380"/>
      <c r="BU172" s="380"/>
      <c r="BV172" s="380"/>
      <c r="BW172" s="380"/>
      <c r="BX172" s="380"/>
      <c r="BY172" s="380"/>
      <c r="BZ172" s="380"/>
      <c r="CA172" s="380"/>
      <c r="CB172" s="380"/>
      <c r="CC172" s="380"/>
      <c r="CD172" s="380"/>
      <c r="CE172" s="380"/>
      <c r="CF172" s="380"/>
      <c r="CG172" s="380"/>
    </row>
    <row r="173" spans="1:85" s="379" customFormat="1" ht="12" x14ac:dyDescent="0.25">
      <c r="A173" s="474">
        <v>41183</v>
      </c>
      <c r="B173" s="475">
        <v>4.0395000000000003</v>
      </c>
      <c r="C173" s="486">
        <v>-0.55300000000000005</v>
      </c>
      <c r="D173" s="462">
        <v>-0.466057592881572</v>
      </c>
      <c r="E173" s="462">
        <v>-0.48612122529351653</v>
      </c>
      <c r="F173" s="463">
        <v>0.125</v>
      </c>
      <c r="G173" s="464">
        <v>0.125</v>
      </c>
      <c r="H173" s="464">
        <v>0.16</v>
      </c>
      <c r="I173" s="465">
        <v>0.12</v>
      </c>
      <c r="J173" s="464">
        <v>0.04</v>
      </c>
      <c r="K173" s="464">
        <v>0.11</v>
      </c>
      <c r="L173" s="464">
        <v>0.4</v>
      </c>
      <c r="M173" s="463">
        <v>-0.37</v>
      </c>
      <c r="N173" s="464">
        <v>0.43</v>
      </c>
      <c r="O173" s="467">
        <v>0</v>
      </c>
      <c r="P173" s="501">
        <v>-0.1</v>
      </c>
      <c r="Q173" s="478">
        <v>0.16250000000000001</v>
      </c>
      <c r="R173" s="435">
        <v>0.17</v>
      </c>
      <c r="S173" s="436">
        <v>0.17</v>
      </c>
      <c r="T173" s="425">
        <v>0.6</v>
      </c>
      <c r="U173" s="426">
        <v>0.17</v>
      </c>
      <c r="V173" s="437">
        <v>3.4865000000000004</v>
      </c>
      <c r="W173" s="437">
        <v>3.5734424071184283</v>
      </c>
      <c r="X173" s="438">
        <v>3.5533787747064838</v>
      </c>
      <c r="Y173" s="399"/>
      <c r="Z173" s="439">
        <v>0.13</v>
      </c>
      <c r="AA173" s="440">
        <v>0.1</v>
      </c>
      <c r="AB173" s="480">
        <v>5.2131636910238077</v>
      </c>
      <c r="AC173" s="442">
        <v>5.3431636910238076</v>
      </c>
      <c r="AD173" s="485">
        <v>5.3131636910238074</v>
      </c>
      <c r="AE173" s="444">
        <v>3.9395000000000002</v>
      </c>
      <c r="AF173" s="445">
        <v>3.6695000000000002</v>
      </c>
      <c r="AG173" s="446">
        <v>4.0395000000000003</v>
      </c>
      <c r="AH173" s="447">
        <v>-0.19500000000000001</v>
      </c>
      <c r="AI173" s="448">
        <v>1.57756478737898</v>
      </c>
      <c r="AJ173" s="449">
        <v>5.6855023774852798E-2</v>
      </c>
      <c r="AK173" s="449">
        <v>5.6580030846412402E-2</v>
      </c>
      <c r="AL173" s="404">
        <v>0.54470556076540411</v>
      </c>
      <c r="AM173" s="450">
        <v>0.54628627600319424</v>
      </c>
      <c r="AN173" s="451">
        <v>0.125</v>
      </c>
      <c r="AO173" s="452">
        <v>0.12</v>
      </c>
      <c r="AP173" s="380"/>
      <c r="AQ173" s="451">
        <v>-3.9381491797714263</v>
      </c>
      <c r="AR173" s="453">
        <v>-3.3851491797714264</v>
      </c>
      <c r="AS173" s="380"/>
      <c r="AT173" s="454">
        <v>7.4999999999999997E-3</v>
      </c>
      <c r="AU173" s="380"/>
      <c r="AV173" s="451">
        <v>2.5000000000000001E-3</v>
      </c>
      <c r="AW173" s="455">
        <v>5.0000000000000001E-3</v>
      </c>
      <c r="AX173" s="456">
        <v>-0.09</v>
      </c>
      <c r="AY173" s="404"/>
      <c r="AZ173" s="432">
        <v>0.85</v>
      </c>
      <c r="BA173" s="432"/>
      <c r="BB173" s="457">
        <v>-0.55300000000000005</v>
      </c>
      <c r="BC173" s="389"/>
      <c r="BD173" s="390">
        <v>4.0845000000000002</v>
      </c>
      <c r="BE173" s="380">
        <v>3.4881719693676625</v>
      </c>
      <c r="BF173" s="381"/>
      <c r="BG173" s="425">
        <v>0.65</v>
      </c>
      <c r="BH173" s="382"/>
      <c r="BI173" s="458">
        <v>2.5000000000000001E-3</v>
      </c>
      <c r="BJ173" s="380"/>
      <c r="BK173" s="381"/>
      <c r="BL173" s="380"/>
      <c r="BM173" s="380"/>
      <c r="BN173" s="383"/>
      <c r="BO173" s="383"/>
      <c r="BP173" s="382"/>
      <c r="BQ173" s="380"/>
      <c r="BR173" s="382"/>
      <c r="BS173" s="380"/>
      <c r="BT173" s="380"/>
      <c r="BU173" s="380"/>
      <c r="BV173" s="380"/>
      <c r="BW173" s="380"/>
      <c r="BX173" s="380"/>
      <c r="BY173" s="380"/>
      <c r="BZ173" s="380"/>
      <c r="CA173" s="380"/>
      <c r="CB173" s="380"/>
      <c r="CC173" s="380"/>
      <c r="CD173" s="380"/>
      <c r="CE173" s="380"/>
      <c r="CF173" s="380"/>
      <c r="CG173" s="380"/>
    </row>
    <row r="174" spans="1:85" s="379" customFormat="1" ht="12" x14ac:dyDescent="0.25">
      <c r="A174" s="459">
        <v>41214</v>
      </c>
      <c r="B174" s="475">
        <v>4.1915000000000004</v>
      </c>
      <c r="C174" s="495">
        <v>-0.49299999999999999</v>
      </c>
      <c r="D174" s="462">
        <v>-0.40606486223242433</v>
      </c>
      <c r="E174" s="462">
        <v>-0.125</v>
      </c>
      <c r="F174" s="463">
        <v>0.17</v>
      </c>
      <c r="G174" s="464">
        <v>0.32</v>
      </c>
      <c r="H174" s="464">
        <v>0.28999999999999998</v>
      </c>
      <c r="I174" s="465">
        <v>0.39</v>
      </c>
      <c r="J174" s="464">
        <v>0.125</v>
      </c>
      <c r="K174" s="464">
        <v>0.155</v>
      </c>
      <c r="L174" s="464">
        <v>0.7</v>
      </c>
      <c r="M174" s="463">
        <v>-0.26</v>
      </c>
      <c r="N174" s="464">
        <v>0.35</v>
      </c>
      <c r="O174" s="467">
        <v>0</v>
      </c>
      <c r="P174" s="499">
        <v>0.248</v>
      </c>
      <c r="Q174" s="478">
        <v>0.16250000000000001</v>
      </c>
      <c r="R174" s="435">
        <v>0.17</v>
      </c>
      <c r="S174" s="436">
        <v>0.17</v>
      </c>
      <c r="T174" s="425">
        <v>0.8</v>
      </c>
      <c r="U174" s="426">
        <v>0.17</v>
      </c>
      <c r="V174" s="437">
        <v>3.6985000000000006</v>
      </c>
      <c r="W174" s="437">
        <v>3.7854351377675761</v>
      </c>
      <c r="X174" s="438">
        <v>4.0665000000000004</v>
      </c>
      <c r="Y174" s="399"/>
      <c r="Z174" s="439">
        <v>0.13</v>
      </c>
      <c r="AA174" s="440">
        <v>0.55029532624543442</v>
      </c>
      <c r="AB174" s="480">
        <v>5.5306175655400507</v>
      </c>
      <c r="AC174" s="442">
        <v>5.6606175655400506</v>
      </c>
      <c r="AD174" s="493">
        <v>6.0809128917854851</v>
      </c>
      <c r="AE174" s="444">
        <v>4.4395000000000007</v>
      </c>
      <c r="AF174" s="445">
        <v>3.9315000000000007</v>
      </c>
      <c r="AG174" s="446">
        <v>4.1915000000000004</v>
      </c>
      <c r="AH174" s="447">
        <v>-0.13</v>
      </c>
      <c r="AI174" s="448">
        <v>1.5776967003456599</v>
      </c>
      <c r="AJ174" s="449">
        <v>5.6916392171144206E-2</v>
      </c>
      <c r="AK174" s="449">
        <v>5.6635655099950305E-2</v>
      </c>
      <c r="AL174" s="404">
        <v>0.54176674272603675</v>
      </c>
      <c r="AM174" s="450">
        <v>0.54338436259115042</v>
      </c>
      <c r="AN174" s="451">
        <v>0.32</v>
      </c>
      <c r="AO174" s="452">
        <v>0.124</v>
      </c>
      <c r="AP174" s="380"/>
      <c r="AQ174" s="451">
        <v>-3.7393606668975394</v>
      </c>
      <c r="AR174" s="453">
        <v>-3.2463606668975395</v>
      </c>
      <c r="AS174" s="380"/>
      <c r="AT174" s="454">
        <v>7.4999999999999997E-3</v>
      </c>
      <c r="AU174" s="380"/>
      <c r="AV174" s="451">
        <v>8.0000000000000002E-3</v>
      </c>
      <c r="AW174" s="455">
        <v>0.02</v>
      </c>
      <c r="AX174" s="456">
        <v>0</v>
      </c>
      <c r="AY174" s="404"/>
      <c r="AZ174" s="432">
        <v>1.05</v>
      </c>
      <c r="BA174" s="432"/>
      <c r="BB174" s="457">
        <v>-0.49299999999999999</v>
      </c>
      <c r="BC174" s="389"/>
      <c r="BD174" s="390">
        <v>4.3365</v>
      </c>
      <c r="BE174" s="380">
        <v>3.7038498546318515</v>
      </c>
      <c r="BF174" s="381"/>
      <c r="BG174" s="425">
        <v>0.8</v>
      </c>
      <c r="BH174" s="382"/>
      <c r="BI174" s="458">
        <v>2.5000000000000001E-3</v>
      </c>
      <c r="BJ174" s="380"/>
      <c r="BK174" s="381"/>
      <c r="BL174" s="380"/>
      <c r="BM174" s="380"/>
      <c r="BN174" s="383"/>
      <c r="BO174" s="383"/>
      <c r="BP174" s="382"/>
      <c r="BQ174" s="380"/>
      <c r="BR174" s="382"/>
      <c r="BS174" s="380"/>
      <c r="BT174" s="380"/>
      <c r="BU174" s="380"/>
      <c r="BV174" s="380"/>
      <c r="BW174" s="380"/>
      <c r="BX174" s="380"/>
      <c r="BY174" s="380"/>
      <c r="BZ174" s="380"/>
      <c r="CA174" s="380"/>
      <c r="CB174" s="380"/>
      <c r="CC174" s="380"/>
      <c r="CD174" s="380"/>
      <c r="CE174" s="380"/>
      <c r="CF174" s="380"/>
      <c r="CG174" s="380"/>
    </row>
    <row r="175" spans="1:85" s="379" customFormat="1" ht="12" x14ac:dyDescent="0.25">
      <c r="A175" s="474">
        <v>41244</v>
      </c>
      <c r="B175" s="475">
        <v>4.3345000000000002</v>
      </c>
      <c r="C175" s="497">
        <v>-0.49299999999999999</v>
      </c>
      <c r="D175" s="462">
        <v>-0.40607197458807098</v>
      </c>
      <c r="E175" s="462">
        <v>-0.125</v>
      </c>
      <c r="F175" s="463">
        <v>0.17</v>
      </c>
      <c r="G175" s="464">
        <v>0.32</v>
      </c>
      <c r="H175" s="464">
        <v>0.28999999999999998</v>
      </c>
      <c r="I175" s="465">
        <v>0.39</v>
      </c>
      <c r="J175" s="464">
        <v>0.125</v>
      </c>
      <c r="K175" s="464">
        <v>0.155</v>
      </c>
      <c r="L175" s="464">
        <v>0.98</v>
      </c>
      <c r="M175" s="463">
        <v>-0.26</v>
      </c>
      <c r="N175" s="464">
        <v>0.35</v>
      </c>
      <c r="O175" s="467">
        <v>0</v>
      </c>
      <c r="P175" s="499">
        <v>0.308</v>
      </c>
      <c r="Q175" s="478">
        <v>0.16250000000000001</v>
      </c>
      <c r="R175" s="435">
        <v>0.17</v>
      </c>
      <c r="S175" s="436">
        <v>0.17</v>
      </c>
      <c r="T175" s="425">
        <v>1</v>
      </c>
      <c r="U175" s="426">
        <v>0.17</v>
      </c>
      <c r="V175" s="437">
        <v>3.8415000000000004</v>
      </c>
      <c r="W175" s="437">
        <v>3.9284280254119293</v>
      </c>
      <c r="X175" s="438">
        <v>4.2095000000000002</v>
      </c>
      <c r="Y175" s="399"/>
      <c r="Z175" s="439">
        <v>0.13</v>
      </c>
      <c r="AA175" s="440">
        <v>0.55034035080515231</v>
      </c>
      <c r="AB175" s="480">
        <v>5.7449251565706261</v>
      </c>
      <c r="AC175" s="442">
        <v>5.874925156570626</v>
      </c>
      <c r="AD175" s="493">
        <v>6.2952655073757784</v>
      </c>
      <c r="AE175" s="444">
        <v>4.6425000000000001</v>
      </c>
      <c r="AF175" s="445">
        <v>4.0745000000000005</v>
      </c>
      <c r="AG175" s="446">
        <v>4.3345000000000002</v>
      </c>
      <c r="AH175" s="447">
        <v>-0.13</v>
      </c>
      <c r="AI175" s="448">
        <v>1.57782578575837</v>
      </c>
      <c r="AJ175" s="449">
        <v>5.6975780942941902E-2</v>
      </c>
      <c r="AK175" s="449">
        <v>5.6689485023708699E-2</v>
      </c>
      <c r="AL175" s="404">
        <v>0.53893263529506874</v>
      </c>
      <c r="AM175" s="450">
        <v>0.54058601955198393</v>
      </c>
      <c r="AN175" s="451">
        <v>0.32</v>
      </c>
      <c r="AO175" s="452">
        <v>0.12</v>
      </c>
      <c r="AP175" s="380"/>
      <c r="AQ175" s="451">
        <v>-3.8823556224137032</v>
      </c>
      <c r="AR175" s="453">
        <v>-3.3893556224137034</v>
      </c>
      <c r="AS175" s="380"/>
      <c r="AT175" s="454">
        <v>7.4999999999999997E-3</v>
      </c>
      <c r="AU175" s="380"/>
      <c r="AV175" s="451">
        <v>8.0000000000000002E-3</v>
      </c>
      <c r="AW175" s="455">
        <v>0.02</v>
      </c>
      <c r="AX175" s="456">
        <v>5.0000000000000001E-3</v>
      </c>
      <c r="AY175" s="404"/>
      <c r="AZ175" s="432">
        <v>1.25</v>
      </c>
      <c r="BA175" s="432"/>
      <c r="BB175" s="457">
        <v>-0.49299999999999999</v>
      </c>
      <c r="BC175" s="389"/>
      <c r="BD175" s="390">
        <v>4.4794999999999998</v>
      </c>
      <c r="BE175" s="380">
        <v>3.8468494169484266</v>
      </c>
      <c r="BF175" s="381"/>
      <c r="BG175" s="425">
        <v>1.1000000000000001</v>
      </c>
      <c r="BH175" s="382"/>
      <c r="BI175" s="458">
        <v>2.5000000000000001E-3</v>
      </c>
      <c r="BJ175" s="380"/>
      <c r="BK175" s="381"/>
      <c r="BL175" s="380"/>
      <c r="BM175" s="380"/>
      <c r="BN175" s="383"/>
      <c r="BO175" s="383"/>
      <c r="BP175" s="382"/>
      <c r="BQ175" s="380"/>
      <c r="BR175" s="382"/>
      <c r="BS175" s="380"/>
      <c r="BT175" s="380"/>
      <c r="BU175" s="380"/>
      <c r="BV175" s="380"/>
      <c r="BW175" s="380"/>
      <c r="BX175" s="380"/>
      <c r="BY175" s="380"/>
      <c r="BZ175" s="380"/>
      <c r="CA175" s="380"/>
      <c r="CB175" s="380"/>
      <c r="CC175" s="380"/>
      <c r="CD175" s="380"/>
      <c r="CE175" s="380"/>
      <c r="CF175" s="380"/>
      <c r="CG175" s="380"/>
    </row>
    <row r="176" spans="1:85" s="379" customFormat="1" ht="12" x14ac:dyDescent="0.25">
      <c r="A176" s="474">
        <v>41275</v>
      </c>
      <c r="B176" s="475">
        <v>4.3734999999999999</v>
      </c>
      <c r="C176" s="497">
        <v>-0.49299999999999999</v>
      </c>
      <c r="D176" s="462">
        <v>-0.40607940407856047</v>
      </c>
      <c r="E176" s="462">
        <v>-0.125</v>
      </c>
      <c r="F176" s="463">
        <v>0.17</v>
      </c>
      <c r="G176" s="464">
        <v>0.32</v>
      </c>
      <c r="H176" s="464">
        <v>0.28999999999999998</v>
      </c>
      <c r="I176" s="465">
        <v>0.39</v>
      </c>
      <c r="J176" s="464">
        <v>0.125</v>
      </c>
      <c r="K176" s="464">
        <v>0.155</v>
      </c>
      <c r="L176" s="464">
        <v>1.6</v>
      </c>
      <c r="M176" s="463">
        <v>-0.26</v>
      </c>
      <c r="N176" s="464">
        <v>0.35</v>
      </c>
      <c r="O176" s="467">
        <v>0</v>
      </c>
      <c r="P176" s="499">
        <v>0.37800000000000006</v>
      </c>
      <c r="Q176" s="478">
        <v>0.16250000000000001</v>
      </c>
      <c r="R176" s="435">
        <v>0.17</v>
      </c>
      <c r="S176" s="436">
        <v>0.17</v>
      </c>
      <c r="T176" s="425">
        <v>1</v>
      </c>
      <c r="U176" s="426">
        <v>0.17</v>
      </c>
      <c r="V176" s="437">
        <v>3.8805000000000001</v>
      </c>
      <c r="W176" s="437">
        <v>3.9674205959214395</v>
      </c>
      <c r="X176" s="438">
        <v>4.2484999999999999</v>
      </c>
      <c r="Y176" s="399"/>
      <c r="Z176" s="439">
        <v>0.13</v>
      </c>
      <c r="AA176" s="440">
        <v>0.55038739084622534</v>
      </c>
      <c r="AB176" s="480">
        <v>5.8037452993988596</v>
      </c>
      <c r="AC176" s="442">
        <v>5.9337452993988595</v>
      </c>
      <c r="AD176" s="493">
        <v>6.354132690245085</v>
      </c>
      <c r="AE176" s="444">
        <v>4.7515000000000001</v>
      </c>
      <c r="AF176" s="445">
        <v>4.1135000000000002</v>
      </c>
      <c r="AG176" s="446">
        <v>4.3734999999999999</v>
      </c>
      <c r="AH176" s="447">
        <v>-0.13</v>
      </c>
      <c r="AI176" s="448">
        <v>1.57796064955613</v>
      </c>
      <c r="AJ176" s="449">
        <v>5.7037149341699199E-2</v>
      </c>
      <c r="AK176" s="449">
        <v>5.67451092792726E-2</v>
      </c>
      <c r="AL176" s="404">
        <v>0.53601430093243163</v>
      </c>
      <c r="AM176" s="450">
        <v>0.53770468815684203</v>
      </c>
      <c r="AN176" s="451">
        <v>0.32</v>
      </c>
      <c r="AO176" s="452">
        <v>0.12</v>
      </c>
      <c r="AP176" s="380"/>
      <c r="AQ176" s="451">
        <v>-3.926350035341629</v>
      </c>
      <c r="AR176" s="453">
        <v>-3.4333500353416291</v>
      </c>
      <c r="AS176" s="380"/>
      <c r="AT176" s="454">
        <v>7.4999999999999997E-3</v>
      </c>
      <c r="AU176" s="380"/>
      <c r="AV176" s="451">
        <v>8.0000000000000002E-3</v>
      </c>
      <c r="AW176" s="455">
        <v>0.02</v>
      </c>
      <c r="AX176" s="456">
        <v>2.5000000000000001E-2</v>
      </c>
      <c r="AY176" s="404"/>
      <c r="AZ176" s="432">
        <v>1.25</v>
      </c>
      <c r="BA176" s="432"/>
      <c r="BB176" s="457">
        <v>-0.49299999999999999</v>
      </c>
      <c r="BC176" s="389"/>
      <c r="BD176" s="390">
        <v>4.5184999999999995</v>
      </c>
      <c r="BE176" s="380">
        <v>3.8858489597490116</v>
      </c>
      <c r="BF176" s="381"/>
      <c r="BG176" s="425">
        <v>1.1000000000000001</v>
      </c>
      <c r="BH176" s="382"/>
      <c r="BI176" s="458">
        <v>2.5000000000000001E-3</v>
      </c>
      <c r="BJ176" s="380"/>
      <c r="BK176" s="381"/>
      <c r="BL176" s="380"/>
      <c r="BM176" s="380"/>
      <c r="BN176" s="383"/>
      <c r="BO176" s="383"/>
      <c r="BP176" s="382"/>
      <c r="BQ176" s="380"/>
      <c r="BR176" s="382"/>
      <c r="BS176" s="380"/>
      <c r="BT176" s="380"/>
      <c r="BU176" s="380"/>
      <c r="BV176" s="380"/>
      <c r="BW176" s="380"/>
      <c r="BX176" s="380"/>
      <c r="BY176" s="380"/>
      <c r="BZ176" s="380"/>
      <c r="CA176" s="380"/>
      <c r="CB176" s="380"/>
      <c r="CC176" s="380"/>
      <c r="CD176" s="380"/>
      <c r="CE176" s="380"/>
      <c r="CF176" s="380"/>
      <c r="CG176" s="380"/>
    </row>
    <row r="177" spans="1:85" s="379" customFormat="1" ht="12" x14ac:dyDescent="0.25">
      <c r="A177" s="474">
        <v>41306</v>
      </c>
      <c r="B177" s="475">
        <v>4.2934999999999999</v>
      </c>
      <c r="C177" s="497">
        <v>-0.49299999999999999</v>
      </c>
      <c r="D177" s="462">
        <v>-0.40608691491010873</v>
      </c>
      <c r="E177" s="462">
        <v>-0.125</v>
      </c>
      <c r="F177" s="463">
        <v>0.17</v>
      </c>
      <c r="G177" s="464">
        <v>0.32</v>
      </c>
      <c r="H177" s="464">
        <v>0.28999999999999998</v>
      </c>
      <c r="I177" s="465">
        <v>0.39</v>
      </c>
      <c r="J177" s="464">
        <v>0.125</v>
      </c>
      <c r="K177" s="464">
        <v>0.155</v>
      </c>
      <c r="L177" s="464">
        <v>1.6</v>
      </c>
      <c r="M177" s="463">
        <v>-0.26</v>
      </c>
      <c r="N177" s="464">
        <v>0.35</v>
      </c>
      <c r="O177" s="467">
        <v>0</v>
      </c>
      <c r="P177" s="499">
        <v>0.248</v>
      </c>
      <c r="Q177" s="478">
        <v>0.16250000000000001</v>
      </c>
      <c r="R177" s="435">
        <v>0.17</v>
      </c>
      <c r="S177" s="436">
        <v>0.17</v>
      </c>
      <c r="T177" s="425">
        <v>1</v>
      </c>
      <c r="U177" s="426">
        <v>0.17</v>
      </c>
      <c r="V177" s="437">
        <v>3.8005</v>
      </c>
      <c r="W177" s="437">
        <v>3.8874130850898911</v>
      </c>
      <c r="X177" s="438">
        <v>4.1684999999999999</v>
      </c>
      <c r="Y177" s="399"/>
      <c r="Z177" s="439">
        <v>0.13</v>
      </c>
      <c r="AA177" s="440">
        <v>0.55043495407533349</v>
      </c>
      <c r="AB177" s="480">
        <v>5.6845870732698449</v>
      </c>
      <c r="AC177" s="442">
        <v>5.8145870732698448</v>
      </c>
      <c r="AD177" s="493">
        <v>6.2350220273451784</v>
      </c>
      <c r="AE177" s="444">
        <v>4.5415000000000001</v>
      </c>
      <c r="AF177" s="445">
        <v>4.0335000000000001</v>
      </c>
      <c r="AG177" s="446">
        <v>4.2934999999999999</v>
      </c>
      <c r="AH177" s="447">
        <v>-0.13</v>
      </c>
      <c r="AI177" s="448">
        <v>1.5780970133339798</v>
      </c>
      <c r="AJ177" s="449">
        <v>5.7098517741709799E-2</v>
      </c>
      <c r="AK177" s="449">
        <v>5.6800733535865802E-2</v>
      </c>
      <c r="AL177" s="404">
        <v>0.53310638048380876</v>
      </c>
      <c r="AM177" s="450">
        <v>0.534833812352695</v>
      </c>
      <c r="AN177" s="451">
        <v>0.32</v>
      </c>
      <c r="AO177" s="452">
        <v>0.13300000000000001</v>
      </c>
      <c r="AP177" s="380"/>
      <c r="AQ177" s="451">
        <v>-3.8463440677066161</v>
      </c>
      <c r="AR177" s="453">
        <v>-3.3533440677066162</v>
      </c>
      <c r="AS177" s="380"/>
      <c r="AT177" s="454">
        <v>7.4999999999999997E-3</v>
      </c>
      <c r="AU177" s="380"/>
      <c r="AV177" s="451">
        <v>8.0000000000000002E-3</v>
      </c>
      <c r="AW177" s="455">
        <v>0.02</v>
      </c>
      <c r="AX177" s="456">
        <v>0.02</v>
      </c>
      <c r="AY177" s="404"/>
      <c r="AZ177" s="432">
        <v>1.25</v>
      </c>
      <c r="BA177" s="432"/>
      <c r="BB177" s="457">
        <v>-0.49299999999999999</v>
      </c>
      <c r="BC177" s="389"/>
      <c r="BD177" s="390">
        <v>4.4384999999999994</v>
      </c>
      <c r="BE177" s="380">
        <v>3.8058484975439932</v>
      </c>
      <c r="BF177" s="381"/>
      <c r="BG177" s="425">
        <v>1.1000000000000001</v>
      </c>
      <c r="BH177" s="382"/>
      <c r="BI177" s="458">
        <v>2.5000000000000001E-3</v>
      </c>
      <c r="BJ177" s="380"/>
      <c r="BK177" s="381"/>
      <c r="BL177" s="380"/>
      <c r="BM177" s="380"/>
      <c r="BN177" s="383"/>
      <c r="BO177" s="383"/>
      <c r="BP177" s="382"/>
      <c r="BQ177" s="380"/>
      <c r="BR177" s="382"/>
      <c r="BS177" s="380"/>
      <c r="BT177" s="380"/>
      <c r="BU177" s="380"/>
      <c r="BV177" s="380"/>
      <c r="BW177" s="380"/>
      <c r="BX177" s="380"/>
      <c r="BY177" s="380"/>
      <c r="BZ177" s="380"/>
      <c r="CA177" s="380"/>
      <c r="CB177" s="380"/>
      <c r="CC177" s="380"/>
      <c r="CD177" s="380"/>
      <c r="CE177" s="380"/>
      <c r="CF177" s="380"/>
      <c r="CG177" s="380"/>
    </row>
    <row r="178" spans="1:85" s="379" customFormat="1" ht="12" x14ac:dyDescent="0.25">
      <c r="A178" s="474">
        <v>41334</v>
      </c>
      <c r="B178" s="475">
        <v>4.1635</v>
      </c>
      <c r="C178" s="497">
        <v>-0.49299999999999999</v>
      </c>
      <c r="D178" s="462">
        <v>-0.40609376877792602</v>
      </c>
      <c r="E178" s="462">
        <v>-0.125</v>
      </c>
      <c r="F178" s="463">
        <v>0.17</v>
      </c>
      <c r="G178" s="464">
        <v>0.32</v>
      </c>
      <c r="H178" s="464">
        <v>0.28999999999999998</v>
      </c>
      <c r="I178" s="465">
        <v>0.39</v>
      </c>
      <c r="J178" s="464">
        <v>0.125</v>
      </c>
      <c r="K178" s="464">
        <v>0.155</v>
      </c>
      <c r="L178" s="464">
        <v>0.69</v>
      </c>
      <c r="M178" s="463">
        <v>-0.26</v>
      </c>
      <c r="N178" s="464">
        <v>0.35</v>
      </c>
      <c r="O178" s="467">
        <v>0</v>
      </c>
      <c r="P178" s="499">
        <v>6.8000000000000005E-2</v>
      </c>
      <c r="Q178" s="478">
        <v>0.16250000000000001</v>
      </c>
      <c r="R178" s="435">
        <v>0.17</v>
      </c>
      <c r="S178" s="436">
        <v>0.17</v>
      </c>
      <c r="T178" s="425">
        <v>0.75</v>
      </c>
      <c r="U178" s="426">
        <v>0.17</v>
      </c>
      <c r="V178" s="437">
        <v>3.6705000000000001</v>
      </c>
      <c r="W178" s="437">
        <v>3.757406231222074</v>
      </c>
      <c r="X178" s="438">
        <v>4.0385</v>
      </c>
      <c r="Y178" s="399"/>
      <c r="Z178" s="439">
        <v>0.13</v>
      </c>
      <c r="AA178" s="440">
        <v>0.55047836417797313</v>
      </c>
      <c r="AB178" s="480">
        <v>5.490572923139271</v>
      </c>
      <c r="AC178" s="442">
        <v>5.6205729231392709</v>
      </c>
      <c r="AD178" s="493">
        <v>6.0410512873172442</v>
      </c>
      <c r="AE178" s="444">
        <v>4.2314999999999996</v>
      </c>
      <c r="AF178" s="445">
        <v>3.9035000000000002</v>
      </c>
      <c r="AG178" s="446">
        <v>4.1635</v>
      </c>
      <c r="AH178" s="447">
        <v>-0.13</v>
      </c>
      <c r="AI178" s="448">
        <v>1.57822147009825</v>
      </c>
      <c r="AJ178" s="449">
        <v>5.7153947265377703E-2</v>
      </c>
      <c r="AK178" s="449">
        <v>5.6850974800771101E-2</v>
      </c>
      <c r="AL178" s="404">
        <v>0.53048882465325498</v>
      </c>
      <c r="AM178" s="450">
        <v>0.53224974743480924</v>
      </c>
      <c r="AN178" s="451">
        <v>0.32</v>
      </c>
      <c r="AO178" s="452">
        <v>0.12</v>
      </c>
      <c r="AP178" s="380"/>
      <c r="AQ178" s="451">
        <v>-3.7163383504938072</v>
      </c>
      <c r="AR178" s="453">
        <v>-3.2233383504938073</v>
      </c>
      <c r="AS178" s="380"/>
      <c r="AT178" s="454">
        <v>7.4999999999999997E-3</v>
      </c>
      <c r="AU178" s="380"/>
      <c r="AV178" s="451">
        <v>8.0000000000000002E-3</v>
      </c>
      <c r="AW178" s="455">
        <v>0.02</v>
      </c>
      <c r="AX178" s="456">
        <v>0</v>
      </c>
      <c r="AY178" s="404"/>
      <c r="AZ178" s="432">
        <v>1</v>
      </c>
      <c r="BA178" s="432"/>
      <c r="BB178" s="457">
        <v>-0.49299999999999999</v>
      </c>
      <c r="BC178" s="389"/>
      <c r="BD178" s="390">
        <v>4.3084999999999996</v>
      </c>
      <c r="BE178" s="380">
        <v>3.6758480757675125</v>
      </c>
      <c r="BF178" s="381"/>
      <c r="BG178" s="425">
        <v>0.75</v>
      </c>
      <c r="BH178" s="382"/>
      <c r="BI178" s="458">
        <v>2.5000000000000001E-3</v>
      </c>
      <c r="BJ178" s="380"/>
      <c r="BK178" s="381"/>
      <c r="BL178" s="380"/>
      <c r="BM178" s="380"/>
      <c r="BN178" s="383"/>
      <c r="BO178" s="383"/>
      <c r="BP178" s="382"/>
      <c r="BQ178" s="380"/>
      <c r="BR178" s="382"/>
      <c r="BS178" s="380"/>
      <c r="BT178" s="380"/>
      <c r="BU178" s="380"/>
      <c r="BV178" s="380"/>
      <c r="BW178" s="380"/>
      <c r="BX178" s="380"/>
      <c r="BY178" s="380"/>
      <c r="BZ178" s="380"/>
      <c r="CA178" s="380"/>
      <c r="CB178" s="380"/>
      <c r="CC178" s="380"/>
      <c r="CD178" s="380"/>
      <c r="CE178" s="380"/>
      <c r="CF178" s="380"/>
      <c r="CG178" s="380"/>
    </row>
    <row r="179" spans="1:85" s="379" customFormat="1" ht="12" x14ac:dyDescent="0.25">
      <c r="A179" s="474">
        <v>41365</v>
      </c>
      <c r="B179" s="475">
        <v>3.9785000000000004</v>
      </c>
      <c r="C179" s="481">
        <v>-0.59299999999999997</v>
      </c>
      <c r="D179" s="462">
        <v>-0.50610143434182175</v>
      </c>
      <c r="E179" s="462">
        <v>-0.526154949493709</v>
      </c>
      <c r="F179" s="463">
        <v>0.125</v>
      </c>
      <c r="G179" s="464">
        <v>0.125</v>
      </c>
      <c r="H179" s="464">
        <v>0.16</v>
      </c>
      <c r="I179" s="465">
        <v>0.12</v>
      </c>
      <c r="J179" s="464">
        <v>0.04</v>
      </c>
      <c r="K179" s="464">
        <v>0.11</v>
      </c>
      <c r="L179" s="464">
        <v>0.38</v>
      </c>
      <c r="M179" s="463">
        <v>-0.37</v>
      </c>
      <c r="N179" s="464">
        <v>0.43</v>
      </c>
      <c r="O179" s="467">
        <v>0</v>
      </c>
      <c r="P179" s="500">
        <v>-0.25</v>
      </c>
      <c r="Q179" s="478">
        <v>0.16250000000000001</v>
      </c>
      <c r="R179" s="435">
        <v>0.17</v>
      </c>
      <c r="S179" s="436">
        <v>0.17</v>
      </c>
      <c r="T179" s="425">
        <v>0.4</v>
      </c>
      <c r="U179" s="426">
        <v>0.17</v>
      </c>
      <c r="V179" s="437">
        <v>3.3855000000000004</v>
      </c>
      <c r="W179" s="437">
        <v>3.4723985656581786</v>
      </c>
      <c r="X179" s="438">
        <v>3.4523450505062914</v>
      </c>
      <c r="Y179" s="399"/>
      <c r="Z179" s="439">
        <v>0.13</v>
      </c>
      <c r="AA179" s="440">
        <v>0.1</v>
      </c>
      <c r="AB179" s="480">
        <v>5.0646980956074987</v>
      </c>
      <c r="AC179" s="442">
        <v>5.1946980956074986</v>
      </c>
      <c r="AD179" s="485">
        <v>5.1646980956074984</v>
      </c>
      <c r="AE179" s="444">
        <v>3.7285000000000004</v>
      </c>
      <c r="AF179" s="445">
        <v>3.6085000000000003</v>
      </c>
      <c r="AG179" s="446">
        <v>3.9785000000000004</v>
      </c>
      <c r="AH179" s="447">
        <v>-0.19500000000000001</v>
      </c>
      <c r="AI179" s="448">
        <v>1.5783606893986899</v>
      </c>
      <c r="AJ179" s="449">
        <v>5.7215315667772999E-2</v>
      </c>
      <c r="AK179" s="449">
        <v>5.6906599059323999E-2</v>
      </c>
      <c r="AL179" s="404">
        <v>0.52760073051439571</v>
      </c>
      <c r="AM179" s="450">
        <v>0.52939876207371406</v>
      </c>
      <c r="AN179" s="451">
        <v>0.125</v>
      </c>
      <c r="AO179" s="452">
        <v>0.124</v>
      </c>
      <c r="AP179" s="380"/>
      <c r="AQ179" s="451">
        <v>-3.8821828898753319</v>
      </c>
      <c r="AR179" s="453">
        <v>-3.2891828898753319</v>
      </c>
      <c r="AS179" s="380"/>
      <c r="AT179" s="454">
        <v>7.4999999999999997E-3</v>
      </c>
      <c r="AU179" s="380"/>
      <c r="AV179" s="451">
        <v>2.5000000000000001E-3</v>
      </c>
      <c r="AW179" s="455">
        <v>5.0000000000000001E-3</v>
      </c>
      <c r="AX179" s="456">
        <v>-0.09</v>
      </c>
      <c r="AY179" s="404"/>
      <c r="AZ179" s="432">
        <v>0.65</v>
      </c>
      <c r="BA179" s="432"/>
      <c r="BB179" s="457">
        <v>-0.59299999999999997</v>
      </c>
      <c r="BC179" s="389"/>
      <c r="BD179" s="390">
        <v>4.0235000000000003</v>
      </c>
      <c r="BE179" s="380">
        <v>3.3871711262626576</v>
      </c>
      <c r="BF179" s="381"/>
      <c r="BG179" s="425">
        <v>0.45</v>
      </c>
      <c r="BH179" s="382"/>
      <c r="BI179" s="458">
        <v>2.5000000000000001E-3</v>
      </c>
      <c r="BJ179" s="380"/>
      <c r="BK179" s="381"/>
      <c r="BL179" s="380"/>
      <c r="BM179" s="380"/>
      <c r="BN179" s="383"/>
      <c r="BO179" s="383"/>
      <c r="BP179" s="382"/>
      <c r="BQ179" s="380"/>
      <c r="BR179" s="382"/>
      <c r="BS179" s="380"/>
      <c r="BT179" s="380"/>
      <c r="BU179" s="380"/>
      <c r="BV179" s="380"/>
      <c r="BW179" s="380"/>
      <c r="BX179" s="380"/>
      <c r="BY179" s="380"/>
      <c r="BZ179" s="380"/>
      <c r="CA179" s="380"/>
      <c r="CB179" s="380"/>
      <c r="CC179" s="380"/>
      <c r="CD179" s="380"/>
      <c r="CE179" s="380"/>
      <c r="CF179" s="380"/>
      <c r="CG179" s="380"/>
    </row>
    <row r="180" spans="1:85" s="379" customFormat="1" ht="12" x14ac:dyDescent="0.25">
      <c r="A180" s="474">
        <v>41395</v>
      </c>
      <c r="B180" s="475">
        <v>3.9765000000000001</v>
      </c>
      <c r="C180" s="486">
        <v>-0.59299999999999997</v>
      </c>
      <c r="D180" s="462">
        <v>-0.50610892999877688</v>
      </c>
      <c r="E180" s="462">
        <v>-0.52616071538367493</v>
      </c>
      <c r="F180" s="463">
        <v>0.125</v>
      </c>
      <c r="G180" s="464">
        <v>0.125</v>
      </c>
      <c r="H180" s="464">
        <v>0.16</v>
      </c>
      <c r="I180" s="465">
        <v>0.12</v>
      </c>
      <c r="J180" s="464">
        <v>0.04</v>
      </c>
      <c r="K180" s="464">
        <v>0.11</v>
      </c>
      <c r="L180" s="464">
        <v>0.33</v>
      </c>
      <c r="M180" s="463">
        <v>-0.37</v>
      </c>
      <c r="N180" s="464">
        <v>0.43</v>
      </c>
      <c r="O180" s="467">
        <v>0</v>
      </c>
      <c r="P180" s="501">
        <v>-0.1</v>
      </c>
      <c r="Q180" s="478">
        <v>0.16250000000000001</v>
      </c>
      <c r="R180" s="435">
        <v>0.17</v>
      </c>
      <c r="S180" s="436">
        <v>0.17</v>
      </c>
      <c r="T180" s="425">
        <v>0.45</v>
      </c>
      <c r="U180" s="426">
        <v>0.17</v>
      </c>
      <c r="V180" s="437">
        <v>3.3835000000000002</v>
      </c>
      <c r="W180" s="437">
        <v>3.4703910700012233</v>
      </c>
      <c r="X180" s="438">
        <v>3.4503392846163252</v>
      </c>
      <c r="Y180" s="399"/>
      <c r="Z180" s="439">
        <v>0.13</v>
      </c>
      <c r="AA180" s="440">
        <v>0.1</v>
      </c>
      <c r="AB180" s="480">
        <v>5.0621427494655888</v>
      </c>
      <c r="AC180" s="442">
        <v>5.1921427494655887</v>
      </c>
      <c r="AD180" s="485">
        <v>5.1621427494655885</v>
      </c>
      <c r="AE180" s="444">
        <v>3.8765000000000001</v>
      </c>
      <c r="AF180" s="445">
        <v>3.6065</v>
      </c>
      <c r="AG180" s="446">
        <v>3.9765000000000001</v>
      </c>
      <c r="AH180" s="447">
        <v>-0.19500000000000001</v>
      </c>
      <c r="AI180" s="448">
        <v>1.5784968466617899</v>
      </c>
      <c r="AJ180" s="449">
        <v>5.7274704445477595E-2</v>
      </c>
      <c r="AK180" s="449">
        <v>5.6960428987936407E-2</v>
      </c>
      <c r="AL180" s="404">
        <v>0.52481572180846936</v>
      </c>
      <c r="AM180" s="450">
        <v>0.52664968973502779</v>
      </c>
      <c r="AN180" s="451">
        <v>0.125</v>
      </c>
      <c r="AO180" s="452">
        <v>0.12</v>
      </c>
      <c r="AP180" s="380"/>
      <c r="AQ180" s="451">
        <v>-3.8801886533552281</v>
      </c>
      <c r="AR180" s="453">
        <v>-3.2871886533552281</v>
      </c>
      <c r="AS180" s="380"/>
      <c r="AT180" s="454">
        <v>7.4999999999999997E-3</v>
      </c>
      <c r="AU180" s="380"/>
      <c r="AV180" s="451">
        <v>2.5000000000000001E-3</v>
      </c>
      <c r="AW180" s="455">
        <v>5.0000000000000001E-3</v>
      </c>
      <c r="AX180" s="456">
        <v>-0.09</v>
      </c>
      <c r="AY180" s="404"/>
      <c r="AZ180" s="432">
        <v>0.7</v>
      </c>
      <c r="BA180" s="432"/>
      <c r="BB180" s="457">
        <v>-0.59299999999999997</v>
      </c>
      <c r="BC180" s="389"/>
      <c r="BD180" s="390">
        <v>4.0214999999999996</v>
      </c>
      <c r="BE180" s="380">
        <v>3.3851709821154081</v>
      </c>
      <c r="BF180" s="381"/>
      <c r="BG180" s="425">
        <v>0.5</v>
      </c>
      <c r="BH180" s="382"/>
      <c r="BI180" s="458">
        <v>2.5000000000000001E-3</v>
      </c>
      <c r="BJ180" s="380"/>
      <c r="BK180" s="381"/>
      <c r="BL180" s="380"/>
      <c r="BM180" s="380"/>
      <c r="BN180" s="383"/>
      <c r="BO180" s="383"/>
      <c r="BP180" s="382"/>
      <c r="BQ180" s="380"/>
      <c r="BR180" s="382"/>
      <c r="BS180" s="380"/>
      <c r="BT180" s="380"/>
      <c r="BU180" s="380"/>
      <c r="BV180" s="380"/>
      <c r="BW180" s="380"/>
      <c r="BX180" s="380"/>
      <c r="BY180" s="380"/>
      <c r="BZ180" s="380"/>
      <c r="CA180" s="380"/>
      <c r="CB180" s="380"/>
      <c r="CC180" s="380"/>
      <c r="CD180" s="380"/>
      <c r="CE180" s="380"/>
      <c r="CF180" s="380"/>
      <c r="CG180" s="380"/>
    </row>
    <row r="181" spans="1:85" s="379" customFormat="1" ht="12" x14ac:dyDescent="0.25">
      <c r="A181" s="474">
        <v>41426</v>
      </c>
      <c r="B181" s="475">
        <v>4.0265000000000004</v>
      </c>
      <c r="C181" s="486">
        <v>-0.59299999999999997</v>
      </c>
      <c r="D181" s="462">
        <v>-0.50611675543119272</v>
      </c>
      <c r="E181" s="462">
        <v>-0.52616673494707156</v>
      </c>
      <c r="F181" s="463">
        <v>0.125</v>
      </c>
      <c r="G181" s="464">
        <v>0.125</v>
      </c>
      <c r="H181" s="464">
        <v>0.16</v>
      </c>
      <c r="I181" s="465">
        <v>0.12</v>
      </c>
      <c r="J181" s="464">
        <v>0.04</v>
      </c>
      <c r="K181" s="464">
        <v>0.11</v>
      </c>
      <c r="L181" s="464">
        <v>0.37</v>
      </c>
      <c r="M181" s="463">
        <v>-0.37</v>
      </c>
      <c r="N181" s="464">
        <v>0.43</v>
      </c>
      <c r="O181" s="467">
        <v>0</v>
      </c>
      <c r="P181" s="501">
        <v>-0.1</v>
      </c>
      <c r="Q181" s="478">
        <v>0.16250000000000001</v>
      </c>
      <c r="R181" s="435">
        <v>0.17</v>
      </c>
      <c r="S181" s="436">
        <v>0.17</v>
      </c>
      <c r="T181" s="425">
        <v>0.45</v>
      </c>
      <c r="U181" s="426">
        <v>0.17</v>
      </c>
      <c r="V181" s="437">
        <v>3.4335000000000004</v>
      </c>
      <c r="W181" s="437">
        <v>3.5203832445688077</v>
      </c>
      <c r="X181" s="438">
        <v>3.5003332650529289</v>
      </c>
      <c r="Y181" s="399"/>
      <c r="Z181" s="439">
        <v>0.13</v>
      </c>
      <c r="AA181" s="440">
        <v>0.1</v>
      </c>
      <c r="AB181" s="480">
        <v>5.1374117324371964</v>
      </c>
      <c r="AC181" s="442">
        <v>5.2674117324371963</v>
      </c>
      <c r="AD181" s="485">
        <v>5.237411732437196</v>
      </c>
      <c r="AE181" s="444">
        <v>3.9265000000000003</v>
      </c>
      <c r="AF181" s="445">
        <v>3.6565000000000003</v>
      </c>
      <c r="AG181" s="446">
        <v>4.0265000000000004</v>
      </c>
      <c r="AH181" s="447">
        <v>-0.19500000000000001</v>
      </c>
      <c r="AI181" s="448">
        <v>1.5786390193034099</v>
      </c>
      <c r="AJ181" s="449">
        <v>5.7336072850338905E-2</v>
      </c>
      <c r="AK181" s="449">
        <v>5.7016053248515296E-2</v>
      </c>
      <c r="AL181" s="404">
        <v>0.52194813267019491</v>
      </c>
      <c r="AM181" s="450">
        <v>0.52381925510853367</v>
      </c>
      <c r="AN181" s="451">
        <v>0.125</v>
      </c>
      <c r="AO181" s="452">
        <v>0.124</v>
      </c>
      <c r="AP181" s="380"/>
      <c r="AQ181" s="451">
        <v>-3.9251946704025245</v>
      </c>
      <c r="AR181" s="453">
        <v>-3.3321946704025245</v>
      </c>
      <c r="AS181" s="380"/>
      <c r="AT181" s="454">
        <v>7.4999999999999997E-3</v>
      </c>
      <c r="AU181" s="380"/>
      <c r="AV181" s="451">
        <v>2.5000000000000001E-3</v>
      </c>
      <c r="AW181" s="455">
        <v>5.0000000000000001E-3</v>
      </c>
      <c r="AX181" s="456">
        <v>-0.09</v>
      </c>
      <c r="AY181" s="404"/>
      <c r="AZ181" s="432">
        <v>0.7</v>
      </c>
      <c r="BA181" s="432"/>
      <c r="BB181" s="457">
        <v>-0.59299999999999997</v>
      </c>
      <c r="BC181" s="389"/>
      <c r="BD181" s="390">
        <v>4.0715000000000003</v>
      </c>
      <c r="BE181" s="380">
        <v>3.4351708316263236</v>
      </c>
      <c r="BF181" s="381"/>
      <c r="BG181" s="425">
        <v>0.5</v>
      </c>
      <c r="BH181" s="382"/>
      <c r="BI181" s="458">
        <v>2.5000000000000001E-3</v>
      </c>
      <c r="BJ181" s="380"/>
      <c r="BK181" s="381"/>
      <c r="BL181" s="380"/>
      <c r="BM181" s="380"/>
      <c r="BN181" s="383"/>
      <c r="BO181" s="383"/>
      <c r="BP181" s="382"/>
      <c r="BQ181" s="380"/>
      <c r="BR181" s="382"/>
      <c r="BS181" s="380"/>
      <c r="BT181" s="380"/>
      <c r="BU181" s="380"/>
      <c r="BV181" s="380"/>
      <c r="BW181" s="380"/>
      <c r="BX181" s="380"/>
      <c r="BY181" s="380"/>
      <c r="BZ181" s="380"/>
      <c r="CA181" s="380"/>
      <c r="CB181" s="380"/>
      <c r="CC181" s="380"/>
      <c r="CD181" s="380"/>
      <c r="CE181" s="380"/>
      <c r="CF181" s="380"/>
      <c r="CG181" s="380"/>
    </row>
    <row r="182" spans="1:85" s="379" customFormat="1" ht="12" x14ac:dyDescent="0.25">
      <c r="A182" s="474">
        <v>41456</v>
      </c>
      <c r="B182" s="475">
        <v>4.0715000000000003</v>
      </c>
      <c r="C182" s="486">
        <v>-0.59299999999999997</v>
      </c>
      <c r="D182" s="462">
        <v>-0.50612440574539397</v>
      </c>
      <c r="E182" s="462">
        <v>-0.5261726198041492</v>
      </c>
      <c r="F182" s="463">
        <v>0.125</v>
      </c>
      <c r="G182" s="464">
        <v>0.125</v>
      </c>
      <c r="H182" s="464">
        <v>0.16</v>
      </c>
      <c r="I182" s="465">
        <v>0.12</v>
      </c>
      <c r="J182" s="464">
        <v>0.04</v>
      </c>
      <c r="K182" s="464">
        <v>0.11</v>
      </c>
      <c r="L182" s="464">
        <v>0.41</v>
      </c>
      <c r="M182" s="463">
        <v>-0.37</v>
      </c>
      <c r="N182" s="464">
        <v>0.43</v>
      </c>
      <c r="O182" s="467">
        <v>0</v>
      </c>
      <c r="P182" s="501">
        <v>-0.1</v>
      </c>
      <c r="Q182" s="478">
        <v>0.16250000000000001</v>
      </c>
      <c r="R182" s="435">
        <v>0.17</v>
      </c>
      <c r="S182" s="436">
        <v>0.17</v>
      </c>
      <c r="T182" s="425">
        <v>0.5</v>
      </c>
      <c r="U182" s="426">
        <v>0.17</v>
      </c>
      <c r="V182" s="437">
        <v>3.4785000000000004</v>
      </c>
      <c r="W182" s="437">
        <v>3.5653755942546064</v>
      </c>
      <c r="X182" s="438">
        <v>3.5453273801958511</v>
      </c>
      <c r="Y182" s="399"/>
      <c r="Z182" s="439">
        <v>0.13</v>
      </c>
      <c r="AA182" s="440">
        <v>0.1</v>
      </c>
      <c r="AB182" s="480">
        <v>5.2052018047177118</v>
      </c>
      <c r="AC182" s="442">
        <v>5.3352018047177117</v>
      </c>
      <c r="AD182" s="485">
        <v>5.3052018047177114</v>
      </c>
      <c r="AE182" s="444">
        <v>3.9715000000000003</v>
      </c>
      <c r="AF182" s="445">
        <v>3.7015000000000002</v>
      </c>
      <c r="AG182" s="446">
        <v>4.0715000000000003</v>
      </c>
      <c r="AH182" s="447">
        <v>-0.19500000000000001</v>
      </c>
      <c r="AI182" s="448">
        <v>1.57877803515258</v>
      </c>
      <c r="AJ182" s="449">
        <v>5.7395461630429995E-2</v>
      </c>
      <c r="AK182" s="449">
        <v>5.7069883179087906E-2</v>
      </c>
      <c r="AL182" s="404">
        <v>0.51918296987357437</v>
      </c>
      <c r="AM182" s="450">
        <v>0.52109006297627636</v>
      </c>
      <c r="AN182" s="451">
        <v>0.125</v>
      </c>
      <c r="AO182" s="452">
        <v>0.12</v>
      </c>
      <c r="AP182" s="380"/>
      <c r="AQ182" s="451">
        <v>-3.9702005527998065</v>
      </c>
      <c r="AR182" s="453">
        <v>-3.3772005527998066</v>
      </c>
      <c r="AS182" s="380"/>
      <c r="AT182" s="454">
        <v>7.4999999999999997E-3</v>
      </c>
      <c r="AU182" s="380"/>
      <c r="AV182" s="451">
        <v>2.5000000000000001E-3</v>
      </c>
      <c r="AW182" s="455">
        <v>5.0000000000000001E-3</v>
      </c>
      <c r="AX182" s="456">
        <v>-0.09</v>
      </c>
      <c r="AY182" s="404"/>
      <c r="AZ182" s="432">
        <v>0.75</v>
      </c>
      <c r="BA182" s="432"/>
      <c r="BB182" s="457">
        <v>-0.59299999999999997</v>
      </c>
      <c r="BC182" s="389"/>
      <c r="BD182" s="390">
        <v>4.1165000000000003</v>
      </c>
      <c r="BE182" s="380">
        <v>3.4801706845048965</v>
      </c>
      <c r="BF182" s="381"/>
      <c r="BG182" s="425">
        <v>0.55000000000000004</v>
      </c>
      <c r="BH182" s="382"/>
      <c r="BI182" s="458">
        <v>2.5000000000000001E-3</v>
      </c>
      <c r="BJ182" s="380"/>
      <c r="BK182" s="381"/>
      <c r="BL182" s="380"/>
      <c r="BM182" s="380"/>
      <c r="BN182" s="383"/>
      <c r="BO182" s="383"/>
      <c r="BP182" s="382"/>
      <c r="BQ182" s="380"/>
      <c r="BR182" s="382"/>
      <c r="BS182" s="380"/>
      <c r="BT182" s="380"/>
      <c r="BU182" s="380"/>
      <c r="BV182" s="380"/>
      <c r="BW182" s="380"/>
      <c r="BX182" s="380"/>
      <c r="BY182" s="380"/>
      <c r="BZ182" s="380"/>
      <c r="CA182" s="380"/>
      <c r="CB182" s="380"/>
      <c r="CC182" s="380"/>
      <c r="CD182" s="380"/>
      <c r="CE182" s="380"/>
      <c r="CF182" s="380"/>
      <c r="CG182" s="380"/>
    </row>
    <row r="183" spans="1:85" s="379" customFormat="1" ht="12" x14ac:dyDescent="0.25">
      <c r="A183" s="474">
        <v>41487</v>
      </c>
      <c r="B183" s="475">
        <v>4.1165000000000003</v>
      </c>
      <c r="C183" s="486">
        <v>-0.59299999999999997</v>
      </c>
      <c r="D183" s="462">
        <v>-0.506132390933832</v>
      </c>
      <c r="E183" s="462">
        <v>-0.52617876225679394</v>
      </c>
      <c r="F183" s="463">
        <v>0.125</v>
      </c>
      <c r="G183" s="464">
        <v>0.125</v>
      </c>
      <c r="H183" s="464">
        <v>0.16</v>
      </c>
      <c r="I183" s="465">
        <v>0.12</v>
      </c>
      <c r="J183" s="464">
        <v>0.04</v>
      </c>
      <c r="K183" s="464">
        <v>0.11</v>
      </c>
      <c r="L183" s="464">
        <v>0.41</v>
      </c>
      <c r="M183" s="463">
        <v>-0.37</v>
      </c>
      <c r="N183" s="464">
        <v>0.43</v>
      </c>
      <c r="O183" s="467">
        <v>0</v>
      </c>
      <c r="P183" s="501">
        <v>-0.1</v>
      </c>
      <c r="Q183" s="478">
        <v>0.16250000000000001</v>
      </c>
      <c r="R183" s="435">
        <v>0.17</v>
      </c>
      <c r="S183" s="436">
        <v>0.17</v>
      </c>
      <c r="T183" s="425">
        <v>0.55000000000000004</v>
      </c>
      <c r="U183" s="426">
        <v>0.17</v>
      </c>
      <c r="V183" s="437">
        <v>3.5235000000000003</v>
      </c>
      <c r="W183" s="437">
        <v>3.6103676090661683</v>
      </c>
      <c r="X183" s="438">
        <v>3.5903212377432063</v>
      </c>
      <c r="Y183" s="399"/>
      <c r="Z183" s="439">
        <v>0.13</v>
      </c>
      <c r="AA183" s="440">
        <v>0.1</v>
      </c>
      <c r="AB183" s="480">
        <v>5.2730241447199413</v>
      </c>
      <c r="AC183" s="442">
        <v>5.4030241447199412</v>
      </c>
      <c r="AD183" s="485">
        <v>5.3730241447199409</v>
      </c>
      <c r="AE183" s="444">
        <v>4.0165000000000006</v>
      </c>
      <c r="AF183" s="445">
        <v>3.7465000000000002</v>
      </c>
      <c r="AG183" s="446">
        <v>4.1165000000000003</v>
      </c>
      <c r="AH183" s="447">
        <v>-0.19500000000000001</v>
      </c>
      <c r="AI183" s="448">
        <v>1.5789231622056599</v>
      </c>
      <c r="AJ183" s="449">
        <v>5.74568300377565E-2</v>
      </c>
      <c r="AK183" s="449">
        <v>5.7125507441692799E-2</v>
      </c>
      <c r="AL183" s="404">
        <v>0.51633588998978341</v>
      </c>
      <c r="AM183" s="450">
        <v>0.51828016286264678</v>
      </c>
      <c r="AN183" s="451">
        <v>0.125</v>
      </c>
      <c r="AO183" s="452">
        <v>0.12</v>
      </c>
      <c r="AP183" s="380"/>
      <c r="AQ183" s="451">
        <v>-4.0152066926849832</v>
      </c>
      <c r="AR183" s="453">
        <v>-3.4222066926849832</v>
      </c>
      <c r="AS183" s="380"/>
      <c r="AT183" s="454">
        <v>7.4999999999999997E-3</v>
      </c>
      <c r="AU183" s="380"/>
      <c r="AV183" s="451">
        <v>2.5000000000000001E-3</v>
      </c>
      <c r="AW183" s="455">
        <v>5.0000000000000001E-3</v>
      </c>
      <c r="AX183" s="456">
        <v>-0.09</v>
      </c>
      <c r="AY183" s="404"/>
      <c r="AZ183" s="432">
        <v>0.8</v>
      </c>
      <c r="BA183" s="432"/>
      <c r="BB183" s="457">
        <v>-0.59299999999999997</v>
      </c>
      <c r="BC183" s="389"/>
      <c r="BD183" s="390">
        <v>4.1615000000000002</v>
      </c>
      <c r="BE183" s="380">
        <v>3.5251705309435803</v>
      </c>
      <c r="BF183" s="381"/>
      <c r="BG183" s="425">
        <v>0.6</v>
      </c>
      <c r="BH183" s="382"/>
      <c r="BI183" s="458">
        <v>2.5000000000000001E-3</v>
      </c>
      <c r="BJ183" s="380"/>
      <c r="BK183" s="381"/>
      <c r="BL183" s="380"/>
      <c r="BM183" s="380"/>
      <c r="BN183" s="383"/>
      <c r="BO183" s="383"/>
      <c r="BP183" s="382"/>
      <c r="BQ183" s="380"/>
      <c r="BR183" s="382"/>
      <c r="BS183" s="380"/>
      <c r="BT183" s="380"/>
      <c r="BU183" s="380"/>
      <c r="BV183" s="380"/>
      <c r="BW183" s="380"/>
      <c r="BX183" s="380"/>
      <c r="BY183" s="380"/>
      <c r="BZ183" s="380"/>
      <c r="CA183" s="380"/>
      <c r="CB183" s="380"/>
      <c r="CC183" s="380"/>
      <c r="CD183" s="380"/>
      <c r="CE183" s="380"/>
      <c r="CF183" s="380"/>
      <c r="CG183" s="380"/>
    </row>
    <row r="184" spans="1:85" s="379" customFormat="1" ht="12" x14ac:dyDescent="0.25">
      <c r="A184" s="474">
        <v>41518</v>
      </c>
      <c r="B184" s="475">
        <v>4.0994999999999999</v>
      </c>
      <c r="C184" s="486">
        <v>-0.59299999999999997</v>
      </c>
      <c r="D184" s="462">
        <v>-0.50614045726609502</v>
      </c>
      <c r="E184" s="462">
        <v>-0.52618496712776563</v>
      </c>
      <c r="F184" s="463">
        <v>0.125</v>
      </c>
      <c r="G184" s="464">
        <v>0.125</v>
      </c>
      <c r="H184" s="464">
        <v>0.16</v>
      </c>
      <c r="I184" s="465">
        <v>0.12</v>
      </c>
      <c r="J184" s="464">
        <v>0.04</v>
      </c>
      <c r="K184" s="464">
        <v>0.11</v>
      </c>
      <c r="L184" s="464">
        <v>0.36</v>
      </c>
      <c r="M184" s="463">
        <v>-0.37</v>
      </c>
      <c r="N184" s="464">
        <v>0.43</v>
      </c>
      <c r="O184" s="467">
        <v>0</v>
      </c>
      <c r="P184" s="501">
        <v>-0.1</v>
      </c>
      <c r="Q184" s="478">
        <v>0.16250000000000001</v>
      </c>
      <c r="R184" s="435">
        <v>0.17</v>
      </c>
      <c r="S184" s="436">
        <v>0.17</v>
      </c>
      <c r="T184" s="425">
        <v>0.55000000000000004</v>
      </c>
      <c r="U184" s="426">
        <v>0.17</v>
      </c>
      <c r="V184" s="437">
        <v>3.5065</v>
      </c>
      <c r="W184" s="437">
        <v>3.5933595427339049</v>
      </c>
      <c r="X184" s="438">
        <v>3.5733150328722343</v>
      </c>
      <c r="Y184" s="399"/>
      <c r="Z184" s="439">
        <v>0.13</v>
      </c>
      <c r="AA184" s="440">
        <v>0.1</v>
      </c>
      <c r="AB184" s="480">
        <v>5.2480704554994659</v>
      </c>
      <c r="AC184" s="442">
        <v>5.3780704554994658</v>
      </c>
      <c r="AD184" s="485">
        <v>5.3480704554994656</v>
      </c>
      <c r="AE184" s="444">
        <v>3.9994999999999998</v>
      </c>
      <c r="AF184" s="445">
        <v>3.7294999999999998</v>
      </c>
      <c r="AG184" s="446">
        <v>4.0994999999999999</v>
      </c>
      <c r="AH184" s="447">
        <v>-0.19500000000000001</v>
      </c>
      <c r="AI184" s="448">
        <v>1.5790697911015099</v>
      </c>
      <c r="AJ184" s="449">
        <v>5.7518198446335801E-2</v>
      </c>
      <c r="AK184" s="449">
        <v>5.7181131705327001E-2</v>
      </c>
      <c r="AL184" s="404">
        <v>0.51349923367970862</v>
      </c>
      <c r="AM184" s="450">
        <v>0.51548069145416442</v>
      </c>
      <c r="AN184" s="451">
        <v>0.125</v>
      </c>
      <c r="AO184" s="452">
        <v>0.124</v>
      </c>
      <c r="AP184" s="380"/>
      <c r="AQ184" s="451">
        <v>-3.998212894962399</v>
      </c>
      <c r="AR184" s="453">
        <v>-3.405212894962399</v>
      </c>
      <c r="AS184" s="380"/>
      <c r="AT184" s="454">
        <v>7.4999999999999997E-3</v>
      </c>
      <c r="AU184" s="380"/>
      <c r="AV184" s="451">
        <v>2.5000000000000001E-3</v>
      </c>
      <c r="AW184" s="455">
        <v>5.0000000000000001E-3</v>
      </c>
      <c r="AX184" s="456">
        <v>-0.09</v>
      </c>
      <c r="AY184" s="404"/>
      <c r="AZ184" s="432">
        <v>0.8</v>
      </c>
      <c r="BA184" s="432"/>
      <c r="BB184" s="457">
        <v>-0.59299999999999997</v>
      </c>
      <c r="BC184" s="389"/>
      <c r="BD184" s="390">
        <v>4.1444999999999999</v>
      </c>
      <c r="BE184" s="380">
        <v>3.5081703758218059</v>
      </c>
      <c r="BF184" s="381"/>
      <c r="BG184" s="425">
        <v>0.6</v>
      </c>
      <c r="BH184" s="382"/>
      <c r="BI184" s="458">
        <v>2.5000000000000001E-3</v>
      </c>
      <c r="BJ184" s="380"/>
      <c r="BK184" s="381"/>
      <c r="BL184" s="380"/>
      <c r="BM184" s="380"/>
      <c r="BN184" s="383"/>
      <c r="BO184" s="383"/>
      <c r="BP184" s="382"/>
      <c r="BQ184" s="380"/>
      <c r="BR184" s="382"/>
      <c r="BS184" s="380"/>
      <c r="BT184" s="380"/>
      <c r="BU184" s="380"/>
      <c r="BV184" s="380"/>
      <c r="BW184" s="380"/>
      <c r="BX184" s="380"/>
      <c r="BY184" s="380"/>
      <c r="BZ184" s="380"/>
      <c r="CA184" s="380"/>
      <c r="CB184" s="380"/>
      <c r="CC184" s="380"/>
      <c r="CD184" s="380"/>
      <c r="CE184" s="380"/>
      <c r="CF184" s="380"/>
      <c r="CG184" s="380"/>
    </row>
    <row r="185" spans="1:85" s="379" customFormat="1" ht="12" x14ac:dyDescent="0.25">
      <c r="A185" s="474">
        <v>41548</v>
      </c>
      <c r="B185" s="475">
        <v>4.1245000000000003</v>
      </c>
      <c r="C185" s="486">
        <v>-0.59299999999999997</v>
      </c>
      <c r="D185" s="462">
        <v>-0.50614834062583069</v>
      </c>
      <c r="E185" s="462">
        <v>-0.52619103125063926</v>
      </c>
      <c r="F185" s="463">
        <v>0.125</v>
      </c>
      <c r="G185" s="464">
        <v>0.125</v>
      </c>
      <c r="H185" s="464">
        <v>0.16</v>
      </c>
      <c r="I185" s="465">
        <v>0.12</v>
      </c>
      <c r="J185" s="464">
        <v>0.04</v>
      </c>
      <c r="K185" s="464">
        <v>0.11</v>
      </c>
      <c r="L185" s="464">
        <v>0.4</v>
      </c>
      <c r="M185" s="463">
        <v>-0.37</v>
      </c>
      <c r="N185" s="464">
        <v>0.43</v>
      </c>
      <c r="O185" s="467">
        <v>0</v>
      </c>
      <c r="P185" s="501">
        <v>-0.1</v>
      </c>
      <c r="Q185" s="478">
        <v>0.16250000000000001</v>
      </c>
      <c r="R185" s="435">
        <v>0.17</v>
      </c>
      <c r="S185" s="436">
        <v>0.17</v>
      </c>
      <c r="T185" s="425">
        <v>0.6</v>
      </c>
      <c r="U185" s="426">
        <v>0.17</v>
      </c>
      <c r="V185" s="437">
        <v>3.5315000000000003</v>
      </c>
      <c r="W185" s="437">
        <v>3.6183516593741696</v>
      </c>
      <c r="X185" s="438">
        <v>3.598308968749361</v>
      </c>
      <c r="Y185" s="399"/>
      <c r="Z185" s="439">
        <v>0.13</v>
      </c>
      <c r="AA185" s="440">
        <v>0.1</v>
      </c>
      <c r="AB185" s="480">
        <v>5.2859669384341021</v>
      </c>
      <c r="AC185" s="442">
        <v>5.415966938434102</v>
      </c>
      <c r="AD185" s="485">
        <v>5.3859669384341018</v>
      </c>
      <c r="AE185" s="444">
        <v>4.0245000000000006</v>
      </c>
      <c r="AF185" s="445">
        <v>3.7545000000000002</v>
      </c>
      <c r="AG185" s="446">
        <v>4.1245000000000003</v>
      </c>
      <c r="AH185" s="447">
        <v>-0.19500000000000001</v>
      </c>
      <c r="AI185" s="448">
        <v>1.5792131202595299</v>
      </c>
      <c r="AJ185" s="449">
        <v>5.7577587230025304E-2</v>
      </c>
      <c r="AK185" s="449">
        <v>5.7234961638856302E-2</v>
      </c>
      <c r="AL185" s="404">
        <v>0.5107640071756181</v>
      </c>
      <c r="AM185" s="450">
        <v>0.51278145040564005</v>
      </c>
      <c r="AN185" s="451">
        <v>0.125</v>
      </c>
      <c r="AO185" s="452">
        <v>0.12</v>
      </c>
      <c r="AP185" s="380"/>
      <c r="AQ185" s="451">
        <v>-4.0232189565505454</v>
      </c>
      <c r="AR185" s="453">
        <v>-3.4302189565505454</v>
      </c>
      <c r="AS185" s="380"/>
      <c r="AT185" s="454">
        <v>7.4999999999999997E-3</v>
      </c>
      <c r="AU185" s="380"/>
      <c r="AV185" s="451">
        <v>2.5000000000000001E-3</v>
      </c>
      <c r="AW185" s="455">
        <v>5.0000000000000001E-3</v>
      </c>
      <c r="AX185" s="456">
        <v>-0.09</v>
      </c>
      <c r="AY185" s="404"/>
      <c r="AZ185" s="432">
        <v>0.85</v>
      </c>
      <c r="BA185" s="432"/>
      <c r="BB185" s="457">
        <v>-0.59299999999999997</v>
      </c>
      <c r="BC185" s="389"/>
      <c r="BD185" s="390">
        <v>4.1695000000000002</v>
      </c>
      <c r="BE185" s="380">
        <v>3.5331702242187344</v>
      </c>
      <c r="BF185" s="381"/>
      <c r="BG185" s="425">
        <v>0.65</v>
      </c>
      <c r="BH185" s="382"/>
      <c r="BI185" s="458">
        <v>2.5000000000000001E-3</v>
      </c>
      <c r="BJ185" s="380"/>
      <c r="BK185" s="381"/>
      <c r="BL185" s="380"/>
      <c r="BM185" s="380"/>
      <c r="BN185" s="383"/>
      <c r="BO185" s="383"/>
      <c r="BP185" s="382"/>
      <c r="BQ185" s="380"/>
      <c r="BR185" s="382"/>
      <c r="BS185" s="380"/>
      <c r="BT185" s="380"/>
      <c r="BU185" s="380"/>
      <c r="BV185" s="380"/>
      <c r="BW185" s="380"/>
      <c r="BX185" s="380"/>
      <c r="BY185" s="380"/>
      <c r="BZ185" s="380"/>
      <c r="CA185" s="380"/>
      <c r="CB185" s="380"/>
      <c r="CC185" s="380"/>
      <c r="CD185" s="380"/>
      <c r="CE185" s="380"/>
      <c r="CF185" s="380"/>
      <c r="CG185" s="380"/>
    </row>
    <row r="186" spans="1:85" s="379" customFormat="1" ht="12" x14ac:dyDescent="0.25">
      <c r="A186" s="459">
        <v>41579</v>
      </c>
      <c r="B186" s="475">
        <v>4.2765000000000004</v>
      </c>
      <c r="C186" s="495">
        <v>-0.53300000000000003</v>
      </c>
      <c r="D186" s="462">
        <v>-0.44615656654121372</v>
      </c>
      <c r="E186" s="462">
        <v>-0.12499999999999911</v>
      </c>
      <c r="F186" s="463">
        <v>0.17</v>
      </c>
      <c r="G186" s="464">
        <v>0.315</v>
      </c>
      <c r="H186" s="464">
        <v>0.28999999999999998</v>
      </c>
      <c r="I186" s="465">
        <v>0.39</v>
      </c>
      <c r="J186" s="464">
        <v>0.125</v>
      </c>
      <c r="K186" s="464">
        <v>0.155</v>
      </c>
      <c r="L186" s="464">
        <v>0.7</v>
      </c>
      <c r="M186" s="463">
        <v>-0.26</v>
      </c>
      <c r="N186" s="464">
        <v>0.35</v>
      </c>
      <c r="O186" s="467">
        <v>0</v>
      </c>
      <c r="P186" s="499">
        <v>0.248</v>
      </c>
      <c r="Q186" s="478">
        <v>0.16250000000000001</v>
      </c>
      <c r="R186" s="435">
        <v>0.17</v>
      </c>
      <c r="S186" s="436">
        <v>0.17</v>
      </c>
      <c r="T186" s="425">
        <v>0.8</v>
      </c>
      <c r="U186" s="426">
        <v>0.17</v>
      </c>
      <c r="V186" s="437">
        <v>3.7435000000000005</v>
      </c>
      <c r="W186" s="437">
        <v>3.8303434334587867</v>
      </c>
      <c r="X186" s="438">
        <v>4.1515000000000013</v>
      </c>
      <c r="Y186" s="399"/>
      <c r="Z186" s="439">
        <v>0.13</v>
      </c>
      <c r="AA186" s="440">
        <v>0.61075429525907943</v>
      </c>
      <c r="AB186" s="480">
        <v>5.6038203536822575</v>
      </c>
      <c r="AC186" s="442">
        <v>5.7338203536822574</v>
      </c>
      <c r="AD186" s="493">
        <v>6.2145746489413369</v>
      </c>
      <c r="AE186" s="444">
        <v>4.5245000000000006</v>
      </c>
      <c r="AF186" s="445">
        <v>4.0165000000000006</v>
      </c>
      <c r="AG186" s="446">
        <v>4.2765000000000004</v>
      </c>
      <c r="AH186" s="447">
        <v>-0.13</v>
      </c>
      <c r="AI186" s="448">
        <v>1.57936270524231</v>
      </c>
      <c r="AJ186" s="449">
        <v>5.7638955641069703E-2</v>
      </c>
      <c r="AK186" s="449">
        <v>5.7290585904516501E-2</v>
      </c>
      <c r="AL186" s="404">
        <v>0.50794786187283691</v>
      </c>
      <c r="AM186" s="450">
        <v>0.51000248521902747</v>
      </c>
      <c r="AN186" s="451">
        <v>0.315</v>
      </c>
      <c r="AO186" s="452">
        <v>0.124</v>
      </c>
      <c r="AP186" s="380"/>
      <c r="AQ186" s="451">
        <v>-3.784301406794071</v>
      </c>
      <c r="AR186" s="453">
        <v>-3.2513014067940711</v>
      </c>
      <c r="AS186" s="380"/>
      <c r="AT186" s="454">
        <v>7.4999999999999997E-3</v>
      </c>
      <c r="AU186" s="380"/>
      <c r="AV186" s="451">
        <v>8.0000000000000002E-3</v>
      </c>
      <c r="AW186" s="455">
        <v>0.02</v>
      </c>
      <c r="AX186" s="456">
        <v>0</v>
      </c>
      <c r="AY186" s="404"/>
      <c r="AZ186" s="432">
        <v>1.05</v>
      </c>
      <c r="BA186" s="432"/>
      <c r="BB186" s="457">
        <v>-0.53300000000000003</v>
      </c>
      <c r="BC186" s="389"/>
      <c r="BD186" s="390">
        <v>4.4215</v>
      </c>
      <c r="BE186" s="380">
        <v>3.748844211289772</v>
      </c>
      <c r="BF186" s="381"/>
      <c r="BG186" s="425">
        <v>0.8</v>
      </c>
      <c r="BH186" s="382"/>
      <c r="BI186" s="458">
        <v>2.5000000000000001E-3</v>
      </c>
      <c r="BJ186" s="380"/>
      <c r="BK186" s="381"/>
      <c r="BL186" s="380"/>
      <c r="BM186" s="380"/>
      <c r="BN186" s="383"/>
      <c r="BO186" s="383"/>
      <c r="BP186" s="382"/>
      <c r="BQ186" s="380"/>
      <c r="BR186" s="382"/>
      <c r="BS186" s="380"/>
      <c r="BT186" s="380"/>
      <c r="BU186" s="380"/>
      <c r="BV186" s="380"/>
      <c r="BW186" s="380"/>
      <c r="BX186" s="380"/>
      <c r="BY186" s="380"/>
      <c r="BZ186" s="380"/>
      <c r="CA186" s="380"/>
      <c r="CB186" s="380"/>
      <c r="CC186" s="380"/>
      <c r="CD186" s="380"/>
      <c r="CE186" s="380"/>
      <c r="CF186" s="380"/>
      <c r="CG186" s="380"/>
    </row>
    <row r="187" spans="1:85" s="379" customFormat="1" ht="12" x14ac:dyDescent="0.25">
      <c r="A187" s="474">
        <v>41609</v>
      </c>
      <c r="B187" s="475">
        <v>4.4195000000000002</v>
      </c>
      <c r="C187" s="497">
        <v>-0.53300000000000003</v>
      </c>
      <c r="D187" s="462">
        <v>-0.44616460427992566</v>
      </c>
      <c r="E187" s="462">
        <v>-0.125</v>
      </c>
      <c r="F187" s="463">
        <v>0.17</v>
      </c>
      <c r="G187" s="464">
        <v>0.315</v>
      </c>
      <c r="H187" s="464">
        <v>0.28999999999999998</v>
      </c>
      <c r="I187" s="465">
        <v>0.39</v>
      </c>
      <c r="J187" s="464">
        <v>0.125</v>
      </c>
      <c r="K187" s="464">
        <v>0.155</v>
      </c>
      <c r="L187" s="464">
        <v>0.98</v>
      </c>
      <c r="M187" s="463">
        <v>-0.26</v>
      </c>
      <c r="N187" s="464">
        <v>0.35</v>
      </c>
      <c r="O187" s="467">
        <v>0</v>
      </c>
      <c r="P187" s="499">
        <v>0.308</v>
      </c>
      <c r="Q187" s="478">
        <v>0.16250000000000001</v>
      </c>
      <c r="R187" s="435">
        <v>0.17</v>
      </c>
      <c r="S187" s="436">
        <v>0.17</v>
      </c>
      <c r="T187" s="425">
        <v>1</v>
      </c>
      <c r="U187" s="426">
        <v>0.17</v>
      </c>
      <c r="V187" s="437">
        <v>3.8865000000000003</v>
      </c>
      <c r="W187" s="437">
        <v>3.9733353957200745</v>
      </c>
      <c r="X187" s="438">
        <v>4.2945000000000002</v>
      </c>
      <c r="Y187" s="399"/>
      <c r="Z187" s="439">
        <v>0.13</v>
      </c>
      <c r="AA187" s="440">
        <v>0.6108108284665601</v>
      </c>
      <c r="AB187" s="480">
        <v>5.818422266753152</v>
      </c>
      <c r="AC187" s="442">
        <v>5.9484222667531519</v>
      </c>
      <c r="AD187" s="493">
        <v>6.4292330952197121</v>
      </c>
      <c r="AE187" s="444">
        <v>4.7275</v>
      </c>
      <c r="AF187" s="445">
        <v>4.1595000000000004</v>
      </c>
      <c r="AG187" s="446">
        <v>4.4195000000000002</v>
      </c>
      <c r="AH187" s="447">
        <v>-0.13</v>
      </c>
      <c r="AI187" s="448">
        <v>1.57950889568288</v>
      </c>
      <c r="AJ187" s="449">
        <v>5.7698344427144402E-2</v>
      </c>
      <c r="AK187" s="449">
        <v>5.7344415840005998E-2</v>
      </c>
      <c r="AL187" s="404">
        <v>0.5052324841098601</v>
      </c>
      <c r="AM187" s="450">
        <v>0.5073230788553631</v>
      </c>
      <c r="AN187" s="451">
        <v>0.315</v>
      </c>
      <c r="AO187" s="452">
        <v>0.12</v>
      </c>
      <c r="AP187" s="380"/>
      <c r="AQ187" s="451">
        <v>-3.9272911289104258</v>
      </c>
      <c r="AR187" s="453">
        <v>-3.3942911289104258</v>
      </c>
      <c r="AS187" s="380"/>
      <c r="AT187" s="454">
        <v>7.4999999999999997E-3</v>
      </c>
      <c r="AU187" s="380"/>
      <c r="AV187" s="451">
        <v>8.0000000000000002E-3</v>
      </c>
      <c r="AW187" s="455">
        <v>0.02</v>
      </c>
      <c r="AX187" s="456">
        <v>5.0000000000000001E-3</v>
      </c>
      <c r="AY187" s="404"/>
      <c r="AZ187" s="432">
        <v>1.25</v>
      </c>
      <c r="BA187" s="432"/>
      <c r="BB187" s="457">
        <v>-0.53300000000000003</v>
      </c>
      <c r="BC187" s="389"/>
      <c r="BD187" s="390">
        <v>4.5644999999999998</v>
      </c>
      <c r="BE187" s="380">
        <v>3.8918437166596971</v>
      </c>
      <c r="BF187" s="381"/>
      <c r="BG187" s="425">
        <v>1.1000000000000001</v>
      </c>
      <c r="BH187" s="382"/>
      <c r="BI187" s="458">
        <v>2.5000000000000001E-3</v>
      </c>
      <c r="BJ187" s="380"/>
      <c r="BK187" s="381"/>
      <c r="BL187" s="380"/>
      <c r="BM187" s="380"/>
      <c r="BN187" s="383"/>
      <c r="BO187" s="383"/>
      <c r="BP187" s="382"/>
      <c r="BQ187" s="380"/>
      <c r="BR187" s="382"/>
      <c r="BS187" s="380"/>
      <c r="BT187" s="380"/>
      <c r="BU187" s="380"/>
      <c r="BV187" s="380"/>
      <c r="BW187" s="380"/>
      <c r="BX187" s="380"/>
      <c r="BY187" s="380"/>
      <c r="BZ187" s="380"/>
      <c r="CA187" s="380"/>
      <c r="CB187" s="380"/>
      <c r="CC187" s="380"/>
      <c r="CD187" s="380"/>
      <c r="CE187" s="380"/>
      <c r="CF187" s="380"/>
      <c r="CG187" s="380"/>
    </row>
    <row r="188" spans="1:85" s="379" customFormat="1" ht="12" x14ac:dyDescent="0.25">
      <c r="A188" s="474">
        <v>41640</v>
      </c>
      <c r="B188" s="475">
        <v>4.4584999999999999</v>
      </c>
      <c r="C188" s="497">
        <v>-0.53300000000000003</v>
      </c>
      <c r="D188" s="462">
        <v>-0.44617298966164842</v>
      </c>
      <c r="E188" s="462">
        <v>-0.125</v>
      </c>
      <c r="F188" s="463">
        <v>0.17</v>
      </c>
      <c r="G188" s="464">
        <v>0.315</v>
      </c>
      <c r="H188" s="464">
        <v>0.28999999999999998</v>
      </c>
      <c r="I188" s="465">
        <v>0.39</v>
      </c>
      <c r="J188" s="464">
        <v>0.125</v>
      </c>
      <c r="K188" s="464">
        <v>0.155</v>
      </c>
      <c r="L188" s="464">
        <v>1.6</v>
      </c>
      <c r="M188" s="463">
        <v>-0.26</v>
      </c>
      <c r="N188" s="464">
        <v>0.35</v>
      </c>
      <c r="O188" s="467">
        <v>0</v>
      </c>
      <c r="P188" s="499">
        <v>0.37800000000000006</v>
      </c>
      <c r="Q188" s="478">
        <v>0.16250000000000001</v>
      </c>
      <c r="R188" s="435">
        <v>0.17</v>
      </c>
      <c r="S188" s="436">
        <v>0.17</v>
      </c>
      <c r="T188" s="425">
        <v>1</v>
      </c>
      <c r="U188" s="426">
        <v>0.17</v>
      </c>
      <c r="V188" s="437">
        <v>3.9255</v>
      </c>
      <c r="W188" s="437">
        <v>4.0123270103383515</v>
      </c>
      <c r="X188" s="438">
        <v>4.3334999999999999</v>
      </c>
      <c r="Y188" s="399"/>
      <c r="Z188" s="439">
        <v>0.13</v>
      </c>
      <c r="AA188" s="440">
        <v>0.61086981796690676</v>
      </c>
      <c r="AB188" s="480">
        <v>5.8773761530124853</v>
      </c>
      <c r="AC188" s="442">
        <v>6.0073761530124852</v>
      </c>
      <c r="AD188" s="493">
        <v>6.488245970979392</v>
      </c>
      <c r="AE188" s="444">
        <v>4.8365</v>
      </c>
      <c r="AF188" s="445">
        <v>4.1985000000000001</v>
      </c>
      <c r="AG188" s="446">
        <v>4.4584999999999999</v>
      </c>
      <c r="AH188" s="447">
        <v>-0.13</v>
      </c>
      <c r="AI188" s="448">
        <v>1.57966143790415</v>
      </c>
      <c r="AJ188" s="449">
        <v>5.7759712840653996E-2</v>
      </c>
      <c r="AK188" s="449">
        <v>5.7400040107691702E-2</v>
      </c>
      <c r="AL188" s="404">
        <v>0.50243684792412746</v>
      </c>
      <c r="AM188" s="450">
        <v>0.50456459863182246</v>
      </c>
      <c r="AN188" s="451">
        <v>0.315</v>
      </c>
      <c r="AO188" s="452">
        <v>0.12</v>
      </c>
      <c r="AP188" s="380"/>
      <c r="AQ188" s="451">
        <v>-3.9712800982712575</v>
      </c>
      <c r="AR188" s="453">
        <v>-3.4382800982712576</v>
      </c>
      <c r="AS188" s="380"/>
      <c r="AT188" s="454">
        <v>7.4999999999999997E-3</v>
      </c>
      <c r="AU188" s="380"/>
      <c r="AV188" s="451">
        <v>8.0000000000000002E-3</v>
      </c>
      <c r="AW188" s="455">
        <v>0.02</v>
      </c>
      <c r="AX188" s="456">
        <v>2.5000000000000001E-2</v>
      </c>
      <c r="AY188" s="404"/>
      <c r="AZ188" s="432">
        <v>1.25</v>
      </c>
      <c r="BA188" s="432"/>
      <c r="BB188" s="457">
        <v>-0.53300000000000003</v>
      </c>
      <c r="BC188" s="389"/>
      <c r="BD188" s="390">
        <v>4.6034999999999995</v>
      </c>
      <c r="BE188" s="380">
        <v>3.9308432006362062</v>
      </c>
      <c r="BF188" s="381"/>
      <c r="BG188" s="425">
        <v>1.1000000000000001</v>
      </c>
      <c r="BH188" s="382"/>
      <c r="BI188" s="458">
        <v>2.5000000000000001E-3</v>
      </c>
      <c r="BJ188" s="380"/>
      <c r="BK188" s="381"/>
      <c r="BL188" s="380"/>
      <c r="BM188" s="380"/>
      <c r="BN188" s="383"/>
      <c r="BO188" s="383"/>
      <c r="BP188" s="382"/>
      <c r="BQ188" s="380"/>
      <c r="BR188" s="382"/>
      <c r="BS188" s="380"/>
      <c r="BT188" s="380"/>
      <c r="BU188" s="380"/>
      <c r="BV188" s="380"/>
      <c r="BW188" s="380"/>
      <c r="BX188" s="380"/>
      <c r="BY188" s="380"/>
      <c r="BZ188" s="380"/>
      <c r="CA188" s="380"/>
      <c r="CB188" s="380"/>
      <c r="CC188" s="380"/>
      <c r="CD188" s="380"/>
      <c r="CE188" s="380"/>
      <c r="CF188" s="380"/>
      <c r="CG188" s="380"/>
    </row>
    <row r="189" spans="1:85" s="379" customFormat="1" ht="12" x14ac:dyDescent="0.25">
      <c r="A189" s="474">
        <v>41671</v>
      </c>
      <c r="B189" s="475">
        <v>4.3784999999999998</v>
      </c>
      <c r="C189" s="497">
        <v>-0.53300000000000003</v>
      </c>
      <c r="D189" s="462">
        <v>-0.44618145603834192</v>
      </c>
      <c r="E189" s="462">
        <v>-0.125</v>
      </c>
      <c r="F189" s="463">
        <v>0.17</v>
      </c>
      <c r="G189" s="464">
        <v>0.315</v>
      </c>
      <c r="H189" s="464">
        <v>0.28999999999999998</v>
      </c>
      <c r="I189" s="465">
        <v>0.39</v>
      </c>
      <c r="J189" s="464">
        <v>0.125</v>
      </c>
      <c r="K189" s="464">
        <v>0.155</v>
      </c>
      <c r="L189" s="464">
        <v>1.6</v>
      </c>
      <c r="M189" s="463">
        <v>-0.26</v>
      </c>
      <c r="N189" s="464">
        <v>0.35</v>
      </c>
      <c r="O189" s="467">
        <v>0</v>
      </c>
      <c r="P189" s="499">
        <v>0.248</v>
      </c>
      <c r="Q189" s="478">
        <v>0.16250000000000001</v>
      </c>
      <c r="R189" s="435">
        <v>0.17</v>
      </c>
      <c r="S189" s="436">
        <v>0.17</v>
      </c>
      <c r="T189" s="425">
        <v>1</v>
      </c>
      <c r="U189" s="426">
        <v>0.17</v>
      </c>
      <c r="V189" s="437">
        <v>3.8454999999999999</v>
      </c>
      <c r="W189" s="437">
        <v>3.9323185439616579</v>
      </c>
      <c r="X189" s="438">
        <v>4.2534999999999998</v>
      </c>
      <c r="Y189" s="399"/>
      <c r="Z189" s="439">
        <v>0.13</v>
      </c>
      <c r="AA189" s="440">
        <v>0.6109293888114955</v>
      </c>
      <c r="AB189" s="480">
        <v>5.7581592271436328</v>
      </c>
      <c r="AC189" s="442">
        <v>5.8881592271436327</v>
      </c>
      <c r="AD189" s="493">
        <v>6.3690886159551283</v>
      </c>
      <c r="AE189" s="444">
        <v>4.6265000000000001</v>
      </c>
      <c r="AF189" s="445">
        <v>4.1185</v>
      </c>
      <c r="AG189" s="446">
        <v>4.3784999999999998</v>
      </c>
      <c r="AH189" s="447">
        <v>-0.13</v>
      </c>
      <c r="AI189" s="448">
        <v>1.5798154834360301</v>
      </c>
      <c r="AJ189" s="449">
        <v>5.7821081255416303E-2</v>
      </c>
      <c r="AK189" s="449">
        <v>5.7455664376406396E-2</v>
      </c>
      <c r="AL189" s="404">
        <v>0.49965163290922182</v>
      </c>
      <c r="AM189" s="450">
        <v>0.50181652002166843</v>
      </c>
      <c r="AN189" s="451">
        <v>0.315</v>
      </c>
      <c r="AO189" s="452">
        <v>0.13300000000000001</v>
      </c>
      <c r="AP189" s="380"/>
      <c r="AQ189" s="451">
        <v>-3.8912686507510328</v>
      </c>
      <c r="AR189" s="453">
        <v>-3.3582686507510329</v>
      </c>
      <c r="AS189" s="380"/>
      <c r="AT189" s="454">
        <v>7.4999999999999997E-3</v>
      </c>
      <c r="AU189" s="380"/>
      <c r="AV189" s="451">
        <v>8.0000000000000002E-3</v>
      </c>
      <c r="AW189" s="455">
        <v>0.02</v>
      </c>
      <c r="AX189" s="456">
        <v>0.02</v>
      </c>
      <c r="AY189" s="404"/>
      <c r="AZ189" s="432">
        <v>1.25</v>
      </c>
      <c r="BA189" s="432"/>
      <c r="BB189" s="457">
        <v>-0.53300000000000003</v>
      </c>
      <c r="BC189" s="389"/>
      <c r="BD189" s="390">
        <v>4.5234999999999994</v>
      </c>
      <c r="BE189" s="380">
        <v>3.8508426796284096</v>
      </c>
      <c r="BF189" s="381"/>
      <c r="BG189" s="425">
        <v>1.1000000000000001</v>
      </c>
      <c r="BH189" s="382"/>
      <c r="BI189" s="458">
        <v>2.5000000000000001E-3</v>
      </c>
      <c r="BJ189" s="380"/>
      <c r="BK189" s="381"/>
      <c r="BL189" s="380"/>
      <c r="BM189" s="380"/>
      <c r="BN189" s="383"/>
      <c r="BO189" s="383"/>
      <c r="BP189" s="382"/>
      <c r="BQ189" s="380"/>
      <c r="BR189" s="382"/>
      <c r="BS189" s="380"/>
      <c r="BT189" s="380"/>
      <c r="BU189" s="380"/>
      <c r="BV189" s="380"/>
      <c r="BW189" s="380"/>
      <c r="BX189" s="380"/>
      <c r="BY189" s="380"/>
      <c r="BZ189" s="380"/>
      <c r="CA189" s="380"/>
      <c r="CB189" s="380"/>
      <c r="CC189" s="380"/>
      <c r="CD189" s="380"/>
      <c r="CE189" s="380"/>
      <c r="CF189" s="380"/>
      <c r="CG189" s="380"/>
    </row>
    <row r="190" spans="1:85" s="379" customFormat="1" ht="12" x14ac:dyDescent="0.25">
      <c r="A190" s="474">
        <v>41699</v>
      </c>
      <c r="B190" s="475">
        <v>4.2484999999999999</v>
      </c>
      <c r="C190" s="497">
        <v>-0.53300000000000003</v>
      </c>
      <c r="D190" s="462">
        <v>-0.44618917267953018</v>
      </c>
      <c r="E190" s="462">
        <v>-0.125</v>
      </c>
      <c r="F190" s="463">
        <v>0.17</v>
      </c>
      <c r="G190" s="464">
        <v>0.315</v>
      </c>
      <c r="H190" s="464">
        <v>0.28999999999999998</v>
      </c>
      <c r="I190" s="465">
        <v>0.39</v>
      </c>
      <c r="J190" s="464">
        <v>0.125</v>
      </c>
      <c r="K190" s="464">
        <v>0.155</v>
      </c>
      <c r="L190" s="464">
        <v>0.69</v>
      </c>
      <c r="M190" s="463">
        <v>-0.26</v>
      </c>
      <c r="N190" s="464">
        <v>0.35</v>
      </c>
      <c r="O190" s="467">
        <v>0</v>
      </c>
      <c r="P190" s="499">
        <v>6.8000000000000005E-2</v>
      </c>
      <c r="Q190" s="478">
        <v>0.16250000000000001</v>
      </c>
      <c r="R190" s="435">
        <v>0.17</v>
      </c>
      <c r="S190" s="436">
        <v>0.17</v>
      </c>
      <c r="T190" s="425">
        <v>0.75</v>
      </c>
      <c r="U190" s="426">
        <v>0.17</v>
      </c>
      <c r="V190" s="437">
        <v>3.7155</v>
      </c>
      <c r="W190" s="437">
        <v>3.8023108273204698</v>
      </c>
      <c r="X190" s="438">
        <v>4.1234999999999999</v>
      </c>
      <c r="Y190" s="399"/>
      <c r="Z190" s="439">
        <v>0.13</v>
      </c>
      <c r="AA190" s="440">
        <v>0.61098369451310752</v>
      </c>
      <c r="AB190" s="480">
        <v>5.5639948945182613</v>
      </c>
      <c r="AC190" s="442">
        <v>5.6939948945182612</v>
      </c>
      <c r="AD190" s="493">
        <v>6.1749785890313689</v>
      </c>
      <c r="AE190" s="444">
        <v>4.3164999999999996</v>
      </c>
      <c r="AF190" s="445">
        <v>3.9885000000000002</v>
      </c>
      <c r="AG190" s="446">
        <v>4.2484999999999999</v>
      </c>
      <c r="AH190" s="447">
        <v>-0.13</v>
      </c>
      <c r="AI190" s="448">
        <v>1.5799559137211301</v>
      </c>
      <c r="AJ190" s="449">
        <v>5.7876510792407701E-2</v>
      </c>
      <c r="AK190" s="449">
        <v>5.7505905652259798E-2</v>
      </c>
      <c r="AL190" s="404">
        <v>0.49714491087357071</v>
      </c>
      <c r="AM190" s="450">
        <v>0.499343319714595</v>
      </c>
      <c r="AN190" s="451">
        <v>0.315</v>
      </c>
      <c r="AO190" s="452">
        <v>0.12</v>
      </c>
      <c r="AP190" s="380"/>
      <c r="AQ190" s="451">
        <v>-3.7612579527381729</v>
      </c>
      <c r="AR190" s="453">
        <v>-3.228257952738173</v>
      </c>
      <c r="AS190" s="380"/>
      <c r="AT190" s="454">
        <v>7.4999999999999997E-3</v>
      </c>
      <c r="AU190" s="380"/>
      <c r="AV190" s="451">
        <v>8.0000000000000002E-3</v>
      </c>
      <c r="AW190" s="455">
        <v>0.02</v>
      </c>
      <c r="AX190" s="456">
        <v>0</v>
      </c>
      <c r="AY190" s="404"/>
      <c r="AZ190" s="432">
        <v>1</v>
      </c>
      <c r="BA190" s="432"/>
      <c r="BB190" s="457">
        <v>-0.53300000000000003</v>
      </c>
      <c r="BC190" s="389"/>
      <c r="BD190" s="390">
        <v>4.3934999999999995</v>
      </c>
      <c r="BE190" s="380">
        <v>3.7208422047581826</v>
      </c>
      <c r="BF190" s="381"/>
      <c r="BG190" s="425">
        <v>0.75</v>
      </c>
      <c r="BH190" s="382"/>
      <c r="BI190" s="458">
        <v>2.5000000000000001E-3</v>
      </c>
      <c r="BJ190" s="380"/>
      <c r="BK190" s="381"/>
      <c r="BL190" s="380"/>
      <c r="BM190" s="380"/>
      <c r="BN190" s="383"/>
      <c r="BO190" s="383"/>
      <c r="BP190" s="382"/>
      <c r="BQ190" s="380"/>
      <c r="BR190" s="382"/>
      <c r="BS190" s="380"/>
      <c r="BT190" s="380"/>
      <c r="BU190" s="380"/>
      <c r="BV190" s="380"/>
      <c r="BW190" s="380"/>
      <c r="BX190" s="380"/>
      <c r="BY190" s="380"/>
      <c r="BZ190" s="380"/>
      <c r="CA190" s="380"/>
      <c r="CB190" s="380"/>
      <c r="CC190" s="380"/>
      <c r="CD190" s="380"/>
      <c r="CE190" s="380"/>
      <c r="CF190" s="380"/>
      <c r="CG190" s="380"/>
    </row>
    <row r="191" spans="1:85" s="379" customFormat="1" ht="12" x14ac:dyDescent="0.25">
      <c r="A191" s="474">
        <v>41730</v>
      </c>
      <c r="B191" s="475">
        <v>4.0635000000000003</v>
      </c>
      <c r="C191" s="481">
        <v>-0.63300000000000001</v>
      </c>
      <c r="D191" s="462">
        <v>-0.54619779312260208</v>
      </c>
      <c r="E191" s="462">
        <v>-0.56622907163277114</v>
      </c>
      <c r="F191" s="463">
        <v>0.125</v>
      </c>
      <c r="G191" s="464">
        <v>0.125</v>
      </c>
      <c r="H191" s="464">
        <v>0.16</v>
      </c>
      <c r="I191" s="465">
        <v>0.12</v>
      </c>
      <c r="J191" s="464">
        <v>0.04</v>
      </c>
      <c r="K191" s="464">
        <v>0.11</v>
      </c>
      <c r="L191" s="464">
        <v>0.38</v>
      </c>
      <c r="M191" s="463">
        <v>-0.37</v>
      </c>
      <c r="N191" s="464">
        <v>0.43</v>
      </c>
      <c r="O191" s="467">
        <v>0</v>
      </c>
      <c r="P191" s="500">
        <v>-0.25</v>
      </c>
      <c r="Q191" s="478">
        <v>0.16250000000000001</v>
      </c>
      <c r="R191" s="435">
        <v>0.17</v>
      </c>
      <c r="S191" s="436">
        <v>0.17</v>
      </c>
      <c r="T191" s="425">
        <v>0.4</v>
      </c>
      <c r="U191" s="426">
        <v>0.17</v>
      </c>
      <c r="V191" s="437">
        <v>3.4305000000000003</v>
      </c>
      <c r="W191" s="437">
        <v>3.5173022068773983</v>
      </c>
      <c r="X191" s="438">
        <v>3.4972709283672292</v>
      </c>
      <c r="Y191" s="399"/>
      <c r="Z191" s="439">
        <v>0.13</v>
      </c>
      <c r="AA191" s="440">
        <v>0.1</v>
      </c>
      <c r="AB191" s="480">
        <v>5.1377149964619386</v>
      </c>
      <c r="AC191" s="442">
        <v>5.2677149964619385</v>
      </c>
      <c r="AD191" s="485">
        <v>5.2377149964619383</v>
      </c>
      <c r="AE191" s="444">
        <v>3.8135000000000003</v>
      </c>
      <c r="AF191" s="445">
        <v>3.6935000000000002</v>
      </c>
      <c r="AG191" s="446">
        <v>4.0635000000000003</v>
      </c>
      <c r="AH191" s="447">
        <v>-0.19500000000000001</v>
      </c>
      <c r="AI191" s="448">
        <v>1.5801128212526299</v>
      </c>
      <c r="AJ191" s="449">
        <v>5.7937879209554399E-2</v>
      </c>
      <c r="AK191" s="449">
        <v>5.7561529922933299E-2</v>
      </c>
      <c r="AL191" s="404">
        <v>0.49437952551355407</v>
      </c>
      <c r="AM191" s="450">
        <v>0.49661502023443216</v>
      </c>
      <c r="AN191" s="451">
        <v>0.125</v>
      </c>
      <c r="AO191" s="452">
        <v>0.124</v>
      </c>
      <c r="AP191" s="380"/>
      <c r="AQ191" s="451">
        <v>-3.9672569810322811</v>
      </c>
      <c r="AR191" s="453">
        <v>-3.3342569810322811</v>
      </c>
      <c r="AS191" s="380"/>
      <c r="AT191" s="454">
        <v>7.4999999999999997E-3</v>
      </c>
      <c r="AU191" s="380"/>
      <c r="AV191" s="451">
        <v>2.5000000000000001E-3</v>
      </c>
      <c r="AW191" s="455">
        <v>5.0000000000000001E-3</v>
      </c>
      <c r="AX191" s="456">
        <v>-0.09</v>
      </c>
      <c r="AY191" s="404"/>
      <c r="AZ191" s="432">
        <v>0.65</v>
      </c>
      <c r="BA191" s="432"/>
      <c r="BB191" s="457">
        <v>-0.63300000000000001</v>
      </c>
      <c r="BC191" s="389"/>
      <c r="BD191" s="390">
        <v>4.1085000000000003</v>
      </c>
      <c r="BE191" s="380">
        <v>3.4321692732091811</v>
      </c>
      <c r="BF191" s="381"/>
      <c r="BG191" s="425">
        <v>0.45</v>
      </c>
      <c r="BH191" s="382"/>
      <c r="BI191" s="458">
        <v>2.5000000000000001E-3</v>
      </c>
      <c r="BJ191" s="380"/>
      <c r="BK191" s="381"/>
      <c r="BL191" s="380"/>
      <c r="BM191" s="380"/>
      <c r="BN191" s="383"/>
      <c r="BO191" s="383"/>
      <c r="BP191" s="382"/>
      <c r="BQ191" s="380"/>
      <c r="BR191" s="382"/>
      <c r="BS191" s="380"/>
      <c r="BT191" s="380"/>
      <c r="BU191" s="380"/>
      <c r="BV191" s="380"/>
      <c r="BW191" s="380"/>
      <c r="BX191" s="380"/>
      <c r="BY191" s="380"/>
      <c r="BZ191" s="380"/>
      <c r="CA191" s="380"/>
      <c r="CB191" s="380"/>
      <c r="CC191" s="380"/>
      <c r="CD191" s="380"/>
      <c r="CE191" s="380"/>
      <c r="CF191" s="380"/>
      <c r="CG191" s="380"/>
    </row>
    <row r="192" spans="1:85" s="379" customFormat="1" ht="12" x14ac:dyDescent="0.25">
      <c r="A192" s="474">
        <v>41760</v>
      </c>
      <c r="B192" s="475">
        <v>4.0615000000000006</v>
      </c>
      <c r="C192" s="486">
        <v>-0.63300000000000001</v>
      </c>
      <c r="D192" s="462">
        <v>-0.54620621251939916</v>
      </c>
      <c r="E192" s="462">
        <v>-0.56623554809184551</v>
      </c>
      <c r="F192" s="463">
        <v>0.125</v>
      </c>
      <c r="G192" s="464">
        <v>0.125</v>
      </c>
      <c r="H192" s="464">
        <v>0.16</v>
      </c>
      <c r="I192" s="465">
        <v>0.12</v>
      </c>
      <c r="J192" s="464">
        <v>0.04</v>
      </c>
      <c r="K192" s="464">
        <v>0.11</v>
      </c>
      <c r="L192" s="464">
        <v>0.33</v>
      </c>
      <c r="M192" s="463">
        <v>-0.37</v>
      </c>
      <c r="N192" s="464">
        <v>0.43</v>
      </c>
      <c r="O192" s="467">
        <v>0</v>
      </c>
      <c r="P192" s="501">
        <v>-0.1</v>
      </c>
      <c r="Q192" s="478">
        <v>0.16250000000000001</v>
      </c>
      <c r="R192" s="435">
        <v>0.17</v>
      </c>
      <c r="S192" s="436">
        <v>0.17</v>
      </c>
      <c r="T192" s="425">
        <v>0.45</v>
      </c>
      <c r="U192" s="426">
        <v>0.17</v>
      </c>
      <c r="V192" s="437">
        <v>3.4285000000000005</v>
      </c>
      <c r="W192" s="437">
        <v>3.5152937874806014</v>
      </c>
      <c r="X192" s="438">
        <v>3.495264451908155</v>
      </c>
      <c r="Y192" s="399"/>
      <c r="Z192" s="439">
        <v>0.13</v>
      </c>
      <c r="AA192" s="440">
        <v>0.1</v>
      </c>
      <c r="AB192" s="480">
        <v>5.135217772350547</v>
      </c>
      <c r="AC192" s="442">
        <v>5.2652177723505469</v>
      </c>
      <c r="AD192" s="485">
        <v>5.2352177723505466</v>
      </c>
      <c r="AE192" s="444">
        <v>3.9615000000000005</v>
      </c>
      <c r="AF192" s="445">
        <v>3.6915000000000004</v>
      </c>
      <c r="AG192" s="446">
        <v>4.0615000000000006</v>
      </c>
      <c r="AH192" s="447">
        <v>-0.19500000000000001</v>
      </c>
      <c r="AI192" s="448">
        <v>1.58026609946772</v>
      </c>
      <c r="AJ192" s="449">
        <v>5.7997268001533701E-2</v>
      </c>
      <c r="AK192" s="449">
        <v>5.7615359863274901E-2</v>
      </c>
      <c r="AL192" s="404">
        <v>0.49171326375241753</v>
      </c>
      <c r="AM192" s="450">
        <v>0.49398461625338674</v>
      </c>
      <c r="AN192" s="451">
        <v>0.125</v>
      </c>
      <c r="AO192" s="452">
        <v>0.12</v>
      </c>
      <c r="AP192" s="380"/>
      <c r="AQ192" s="451">
        <v>-3.965263454784278</v>
      </c>
      <c r="AR192" s="453">
        <v>-3.332263454784278</v>
      </c>
      <c r="AS192" s="380"/>
      <c r="AT192" s="454">
        <v>7.4999999999999997E-3</v>
      </c>
      <c r="AU192" s="380"/>
      <c r="AV192" s="451">
        <v>2.5000000000000001E-3</v>
      </c>
      <c r="AW192" s="455">
        <v>5.0000000000000001E-3</v>
      </c>
      <c r="AX192" s="456">
        <v>-0.09</v>
      </c>
      <c r="AY192" s="404"/>
      <c r="AZ192" s="432">
        <v>0.7</v>
      </c>
      <c r="BA192" s="432"/>
      <c r="BB192" s="457">
        <v>-0.63300000000000001</v>
      </c>
      <c r="BC192" s="389"/>
      <c r="BD192" s="390">
        <v>4.1065000000000005</v>
      </c>
      <c r="BE192" s="380">
        <v>3.4301691112977046</v>
      </c>
      <c r="BF192" s="381"/>
      <c r="BG192" s="425">
        <v>0.5</v>
      </c>
      <c r="BH192" s="382"/>
      <c r="BI192" s="458">
        <v>2.5000000000000001E-3</v>
      </c>
      <c r="BJ192" s="380"/>
      <c r="BK192" s="381"/>
      <c r="BL192" s="380"/>
      <c r="BM192" s="380"/>
      <c r="BN192" s="383"/>
      <c r="BO192" s="383"/>
      <c r="BP192" s="382"/>
      <c r="BQ192" s="380"/>
      <c r="BR192" s="382"/>
      <c r="BS192" s="380"/>
      <c r="BT192" s="380"/>
      <c r="BU192" s="380"/>
      <c r="BV192" s="380"/>
      <c r="BW192" s="380"/>
      <c r="BX192" s="380"/>
      <c r="BY192" s="380"/>
      <c r="BZ192" s="380"/>
      <c r="CA192" s="380"/>
      <c r="CB192" s="380"/>
      <c r="CC192" s="380"/>
      <c r="CD192" s="380"/>
      <c r="CE192" s="380"/>
      <c r="CF192" s="380"/>
      <c r="CG192" s="380"/>
    </row>
    <row r="193" spans="1:85" s="379" customFormat="1" ht="12" x14ac:dyDescent="0.25">
      <c r="A193" s="474">
        <v>41791</v>
      </c>
      <c r="B193" s="475">
        <v>4.1115000000000004</v>
      </c>
      <c r="C193" s="486">
        <v>-0.63300000000000001</v>
      </c>
      <c r="D193" s="462">
        <v>-0.54621499213241531</v>
      </c>
      <c r="E193" s="462">
        <v>-0.56624230164031975</v>
      </c>
      <c r="F193" s="463">
        <v>0.125</v>
      </c>
      <c r="G193" s="464">
        <v>0.125</v>
      </c>
      <c r="H193" s="464">
        <v>0.16</v>
      </c>
      <c r="I193" s="465">
        <v>0.12</v>
      </c>
      <c r="J193" s="464">
        <v>0.04</v>
      </c>
      <c r="K193" s="464">
        <v>0.11</v>
      </c>
      <c r="L193" s="464">
        <v>0.37</v>
      </c>
      <c r="M193" s="463">
        <v>-0.37</v>
      </c>
      <c r="N193" s="464">
        <v>0.43</v>
      </c>
      <c r="O193" s="467">
        <v>0</v>
      </c>
      <c r="P193" s="501">
        <v>-0.1</v>
      </c>
      <c r="Q193" s="478">
        <v>0.16250000000000001</v>
      </c>
      <c r="R193" s="435">
        <v>0.17</v>
      </c>
      <c r="S193" s="436">
        <v>0.17</v>
      </c>
      <c r="T193" s="425">
        <v>0.45</v>
      </c>
      <c r="U193" s="426">
        <v>0.17</v>
      </c>
      <c r="V193" s="437">
        <v>3.4785000000000004</v>
      </c>
      <c r="W193" s="437">
        <v>3.5652850078675851</v>
      </c>
      <c r="X193" s="438">
        <v>3.5452576983596806</v>
      </c>
      <c r="Y193" s="399"/>
      <c r="Z193" s="439">
        <v>0.13</v>
      </c>
      <c r="AA193" s="440">
        <v>0.1</v>
      </c>
      <c r="AB193" s="480">
        <v>5.2106350061057114</v>
      </c>
      <c r="AC193" s="442">
        <v>5.3406350061057113</v>
      </c>
      <c r="AD193" s="485">
        <v>5.310635006105711</v>
      </c>
      <c r="AE193" s="444">
        <v>4.0115000000000007</v>
      </c>
      <c r="AF193" s="445">
        <v>3.7415000000000003</v>
      </c>
      <c r="AG193" s="446">
        <v>4.1115000000000004</v>
      </c>
      <c r="AH193" s="447">
        <v>-0.19500000000000001</v>
      </c>
      <c r="AI193" s="448">
        <v>1.5804259672277901</v>
      </c>
      <c r="AJ193" s="449">
        <v>5.8058636421144602E-2</v>
      </c>
      <c r="AK193" s="449">
        <v>5.7670984135974407E-2</v>
      </c>
      <c r="AL193" s="404">
        <v>0.48896837255382242</v>
      </c>
      <c r="AM193" s="450">
        <v>0.49127674071021538</v>
      </c>
      <c r="AN193" s="451">
        <v>0.125</v>
      </c>
      <c r="AO193" s="452">
        <v>0.124</v>
      </c>
      <c r="AP193" s="380"/>
      <c r="AQ193" s="451">
        <v>-4.0102702055098547</v>
      </c>
      <c r="AR193" s="453">
        <v>-3.3772702055098547</v>
      </c>
      <c r="AS193" s="380"/>
      <c r="AT193" s="454">
        <v>7.4999999999999997E-3</v>
      </c>
      <c r="AU193" s="380"/>
      <c r="AV193" s="451">
        <v>2.5000000000000001E-3</v>
      </c>
      <c r="AW193" s="455">
        <v>5.0000000000000001E-3</v>
      </c>
      <c r="AX193" s="456">
        <v>-0.09</v>
      </c>
      <c r="AY193" s="404"/>
      <c r="AZ193" s="432">
        <v>0.7</v>
      </c>
      <c r="BA193" s="432"/>
      <c r="BB193" s="457">
        <v>-0.63300000000000001</v>
      </c>
      <c r="BC193" s="389"/>
      <c r="BD193" s="390">
        <v>4.1565000000000003</v>
      </c>
      <c r="BE193" s="380">
        <v>3.4801689424589926</v>
      </c>
      <c r="BF193" s="380"/>
      <c r="BG193" s="425">
        <v>0.5</v>
      </c>
      <c r="BH193" s="380"/>
      <c r="BI193" s="458">
        <v>2.5000000000000001E-3</v>
      </c>
      <c r="BJ193" s="380"/>
      <c r="BK193" s="381"/>
      <c r="BL193" s="380"/>
      <c r="BM193" s="380"/>
      <c r="BN193" s="383"/>
      <c r="BO193" s="383"/>
      <c r="BP193" s="382"/>
      <c r="BQ193" s="380"/>
      <c r="BR193" s="382"/>
      <c r="BS193" s="380"/>
      <c r="BT193" s="380"/>
      <c r="BU193" s="380"/>
      <c r="BV193" s="380"/>
      <c r="BW193" s="380"/>
      <c r="BX193" s="380"/>
      <c r="BY193" s="380"/>
      <c r="BZ193" s="380"/>
      <c r="CA193" s="380"/>
      <c r="CB193" s="380"/>
      <c r="CC193" s="380"/>
      <c r="CD193" s="380"/>
      <c r="CE193" s="380"/>
      <c r="CF193" s="380"/>
      <c r="CG193" s="380"/>
    </row>
    <row r="194" spans="1:85" s="379" customFormat="1" ht="12" x14ac:dyDescent="0.25">
      <c r="A194" s="474">
        <v>41821</v>
      </c>
      <c r="B194" s="475">
        <v>4.1565000000000003</v>
      </c>
      <c r="C194" s="486">
        <v>-0.63300000000000001</v>
      </c>
      <c r="D194" s="462">
        <v>-0.54622356550548412</v>
      </c>
      <c r="E194" s="462">
        <v>-0.5662488965426804</v>
      </c>
      <c r="F194" s="463">
        <v>0.125</v>
      </c>
      <c r="G194" s="464">
        <v>0.125</v>
      </c>
      <c r="H194" s="464">
        <v>0.16</v>
      </c>
      <c r="I194" s="465">
        <v>0.12</v>
      </c>
      <c r="J194" s="464">
        <v>0.04</v>
      </c>
      <c r="K194" s="464">
        <v>0.11</v>
      </c>
      <c r="L194" s="464">
        <v>0.41</v>
      </c>
      <c r="M194" s="463">
        <v>-0.37</v>
      </c>
      <c r="N194" s="464">
        <v>0.43</v>
      </c>
      <c r="O194" s="467">
        <v>0</v>
      </c>
      <c r="P194" s="501">
        <v>-0.1</v>
      </c>
      <c r="Q194" s="478">
        <v>0.16250000000000001</v>
      </c>
      <c r="R194" s="435">
        <v>0.17</v>
      </c>
      <c r="S194" s="436">
        <v>0.17</v>
      </c>
      <c r="T194" s="425">
        <v>0.5</v>
      </c>
      <c r="U194" s="426">
        <v>0.17</v>
      </c>
      <c r="V194" s="437">
        <v>3.5235000000000003</v>
      </c>
      <c r="W194" s="437">
        <v>3.6102764344945162</v>
      </c>
      <c r="X194" s="438">
        <v>3.5902511034573199</v>
      </c>
      <c r="Y194" s="399"/>
      <c r="Z194" s="439">
        <v>0.13</v>
      </c>
      <c r="AA194" s="440">
        <v>0.1</v>
      </c>
      <c r="AB194" s="480">
        <v>5.2785644244111722</v>
      </c>
      <c r="AC194" s="442">
        <v>5.4085644244111721</v>
      </c>
      <c r="AD194" s="485">
        <v>5.3785644244111719</v>
      </c>
      <c r="AE194" s="444">
        <v>4.0565000000000007</v>
      </c>
      <c r="AF194" s="445">
        <v>3.7865000000000002</v>
      </c>
      <c r="AG194" s="446">
        <v>4.1565000000000003</v>
      </c>
      <c r="AH194" s="447">
        <v>-0.19500000000000001</v>
      </c>
      <c r="AI194" s="448">
        <v>1.58058211078801</v>
      </c>
      <c r="AJ194" s="449">
        <v>5.81180252155096E-2</v>
      </c>
      <c r="AK194" s="449">
        <v>5.7724814078275802E-2</v>
      </c>
      <c r="AL194" s="404">
        <v>0.48632193923652606</v>
      </c>
      <c r="AM194" s="450">
        <v>0.48866608851938031</v>
      </c>
      <c r="AN194" s="451">
        <v>0.125</v>
      </c>
      <c r="AO194" s="452">
        <v>0.12</v>
      </c>
      <c r="AP194" s="380"/>
      <c r="AQ194" s="451">
        <v>-4.0552767976556297</v>
      </c>
      <c r="AR194" s="453">
        <v>-3.4222767976556296</v>
      </c>
      <c r="AS194" s="380"/>
      <c r="AT194" s="454">
        <v>7.4999999999999997E-3</v>
      </c>
      <c r="AU194" s="380"/>
      <c r="AV194" s="451">
        <v>2.5000000000000001E-3</v>
      </c>
      <c r="AW194" s="455">
        <v>5.0000000000000001E-3</v>
      </c>
      <c r="AX194" s="456">
        <v>-0.09</v>
      </c>
      <c r="AY194" s="404"/>
      <c r="AZ194" s="432">
        <v>0.75</v>
      </c>
      <c r="BA194" s="432"/>
      <c r="BB194" s="457">
        <v>-0.63300000000000001</v>
      </c>
      <c r="BC194" s="389"/>
      <c r="BD194" s="390">
        <v>4.2015000000000002</v>
      </c>
      <c r="BE194" s="380">
        <v>3.5251687775864333</v>
      </c>
      <c r="BF194" s="380"/>
      <c r="BG194" s="425">
        <v>0.55000000000000004</v>
      </c>
      <c r="BH194" s="380"/>
      <c r="BI194" s="458">
        <v>2.5000000000000001E-3</v>
      </c>
      <c r="BJ194" s="380"/>
      <c r="BK194" s="381"/>
      <c r="BL194" s="380"/>
      <c r="BM194" s="380"/>
      <c r="BN194" s="383"/>
      <c r="BO194" s="383"/>
      <c r="BP194" s="382"/>
      <c r="BQ194" s="380"/>
      <c r="BR194" s="382"/>
      <c r="BS194" s="380"/>
      <c r="BT194" s="380"/>
      <c r="BU194" s="380"/>
      <c r="BV194" s="380"/>
      <c r="BW194" s="380"/>
      <c r="BX194" s="380"/>
      <c r="BY194" s="380"/>
      <c r="BZ194" s="380"/>
      <c r="CA194" s="380"/>
      <c r="CB194" s="380"/>
      <c r="CC194" s="380"/>
      <c r="CD194" s="380"/>
      <c r="CE194" s="380"/>
      <c r="CF194" s="380"/>
      <c r="CG194" s="380"/>
    </row>
    <row r="195" spans="1:85" s="531" customFormat="1" x14ac:dyDescent="0.25">
      <c r="A195" s="503">
        <v>41852</v>
      </c>
      <c r="B195" s="475">
        <v>4.2015000000000002</v>
      </c>
      <c r="C195" s="486">
        <v>-0.63300000000000001</v>
      </c>
      <c r="D195" s="504">
        <v>-0.5462325041657583</v>
      </c>
      <c r="E195" s="504">
        <v>-0.56625577243519887</v>
      </c>
      <c r="F195" s="463">
        <v>0.125</v>
      </c>
      <c r="G195" s="464">
        <v>0.125</v>
      </c>
      <c r="H195" s="464">
        <v>0.16</v>
      </c>
      <c r="I195" s="465">
        <v>0.12</v>
      </c>
      <c r="J195" s="464">
        <v>0.04</v>
      </c>
      <c r="K195" s="464">
        <v>0.11</v>
      </c>
      <c r="L195" s="464">
        <v>0.41</v>
      </c>
      <c r="M195" s="463">
        <v>-0.37</v>
      </c>
      <c r="N195" s="464">
        <v>0.43</v>
      </c>
      <c r="O195" s="467">
        <v>0</v>
      </c>
      <c r="P195" s="501">
        <v>-0.1</v>
      </c>
      <c r="Q195" s="505">
        <v>0.16250000000000001</v>
      </c>
      <c r="R195" s="435">
        <v>0.17</v>
      </c>
      <c r="S195" s="506">
        <v>0.17</v>
      </c>
      <c r="T195" s="507">
        <v>0.55000000000000004</v>
      </c>
      <c r="U195" s="508">
        <v>0.17</v>
      </c>
      <c r="V195" s="509">
        <v>3.5685000000000002</v>
      </c>
      <c r="W195" s="509">
        <v>3.6552674958342419</v>
      </c>
      <c r="X195" s="510">
        <v>3.6352442275648014</v>
      </c>
      <c r="Y195" s="511"/>
      <c r="Z195" s="439">
        <v>0.13</v>
      </c>
      <c r="AA195" s="512">
        <v>0.1</v>
      </c>
      <c r="AB195" s="513">
        <v>5.3465297752309784</v>
      </c>
      <c r="AC195" s="514">
        <v>5.4765297752309783</v>
      </c>
      <c r="AD195" s="515">
        <v>5.446529775230978</v>
      </c>
      <c r="AE195" s="516">
        <v>4.1015000000000006</v>
      </c>
      <c r="AF195" s="517">
        <v>3.8315000000000001</v>
      </c>
      <c r="AG195" s="518">
        <v>4.2015000000000002</v>
      </c>
      <c r="AH195" s="447">
        <v>-0.19500000000000001</v>
      </c>
      <c r="AI195" s="448">
        <v>1.5807449400409399</v>
      </c>
      <c r="AJ195" s="449">
        <v>5.8179393637585605E-2</v>
      </c>
      <c r="AK195" s="449">
        <v>5.7780438353000299E-2</v>
      </c>
      <c r="AL195" s="519">
        <v>0.48359753207701511</v>
      </c>
      <c r="AM195" s="520">
        <v>0.48597860893008638</v>
      </c>
      <c r="AN195" s="451">
        <v>0.125</v>
      </c>
      <c r="AO195" s="521">
        <v>0.12</v>
      </c>
      <c r="AP195" s="522"/>
      <c r="AQ195" s="523">
        <v>-4.1002836706741137</v>
      </c>
      <c r="AR195" s="524">
        <v>-3.4672836706741137</v>
      </c>
      <c r="AS195" s="522"/>
      <c r="AT195" s="525">
        <v>7.4999999999999997E-3</v>
      </c>
      <c r="AU195" s="522"/>
      <c r="AV195" s="451">
        <v>2.5000000000000001E-3</v>
      </c>
      <c r="AW195" s="455">
        <v>5.0000000000000001E-3</v>
      </c>
      <c r="AX195" s="456">
        <v>-0.09</v>
      </c>
      <c r="AY195" s="519"/>
      <c r="AZ195" s="432">
        <v>0.8</v>
      </c>
      <c r="BA195" s="526"/>
      <c r="BB195" s="527">
        <v>-0.63300000000000001</v>
      </c>
      <c r="BC195" s="389"/>
      <c r="BD195" s="390">
        <v>4.2465000000000002</v>
      </c>
      <c r="BE195" s="380">
        <v>3.5701686056891204</v>
      </c>
      <c r="BF195" s="522"/>
      <c r="BG195" s="425">
        <v>0.6</v>
      </c>
      <c r="BH195" s="522"/>
      <c r="BI195" s="458">
        <v>2.5000000000000001E-3</v>
      </c>
      <c r="BJ195" s="522"/>
      <c r="BK195" s="528"/>
      <c r="BL195" s="522"/>
      <c r="BM195" s="522"/>
      <c r="BN195" s="529"/>
      <c r="BO195" s="529"/>
      <c r="BP195" s="530"/>
      <c r="BQ195" s="522"/>
      <c r="BR195" s="530"/>
      <c r="BS195" s="522"/>
      <c r="BT195" s="522"/>
      <c r="BU195" s="522"/>
      <c r="BV195" s="522"/>
      <c r="BW195" s="522"/>
      <c r="BX195" s="522"/>
      <c r="BY195" s="522"/>
      <c r="BZ195" s="522"/>
      <c r="CA195" s="522"/>
      <c r="CB195" s="522"/>
      <c r="CC195" s="522"/>
      <c r="CD195" s="522"/>
      <c r="CE195" s="522"/>
      <c r="CF195" s="522"/>
      <c r="CG195" s="522"/>
    </row>
    <row r="196" spans="1:85" s="531" customFormat="1" x14ac:dyDescent="0.25">
      <c r="A196" s="503">
        <v>41883</v>
      </c>
      <c r="B196" s="475">
        <v>4.1844999999999999</v>
      </c>
      <c r="C196" s="486">
        <v>-0.63300000000000001</v>
      </c>
      <c r="D196" s="504">
        <v>-0.54624152360577005</v>
      </c>
      <c r="E196" s="504">
        <v>-0.5662627104659772</v>
      </c>
      <c r="F196" s="463">
        <v>0.125</v>
      </c>
      <c r="G196" s="464">
        <v>0.125</v>
      </c>
      <c r="H196" s="464">
        <v>0.16</v>
      </c>
      <c r="I196" s="465">
        <v>0.12</v>
      </c>
      <c r="J196" s="464">
        <v>0.04</v>
      </c>
      <c r="K196" s="464">
        <v>0.11</v>
      </c>
      <c r="L196" s="464">
        <v>0.36</v>
      </c>
      <c r="M196" s="463">
        <v>-0.37</v>
      </c>
      <c r="N196" s="464">
        <v>0.43</v>
      </c>
      <c r="O196" s="467">
        <v>0</v>
      </c>
      <c r="P196" s="501">
        <v>-0.1</v>
      </c>
      <c r="Q196" s="505">
        <v>0.16250000000000001</v>
      </c>
      <c r="R196" s="435">
        <v>0.17</v>
      </c>
      <c r="S196" s="506">
        <v>0.17</v>
      </c>
      <c r="T196" s="507">
        <v>0.55000000000000004</v>
      </c>
      <c r="U196" s="508">
        <v>0.17</v>
      </c>
      <c r="V196" s="509">
        <v>3.5514999999999999</v>
      </c>
      <c r="W196" s="509">
        <v>3.6382584763942298</v>
      </c>
      <c r="X196" s="510">
        <v>3.6182372895340227</v>
      </c>
      <c r="Y196" s="511"/>
      <c r="Z196" s="439">
        <v>0.13</v>
      </c>
      <c r="AA196" s="512">
        <v>0.1</v>
      </c>
      <c r="AB196" s="513">
        <v>5.3216125869022983</v>
      </c>
      <c r="AC196" s="514">
        <v>5.4516125869022982</v>
      </c>
      <c r="AD196" s="515">
        <v>5.421612586902298</v>
      </c>
      <c r="AE196" s="516">
        <v>4.0845000000000002</v>
      </c>
      <c r="AF196" s="517">
        <v>3.8144999999999998</v>
      </c>
      <c r="AG196" s="518">
        <v>4.1844999999999999</v>
      </c>
      <c r="AH196" s="447">
        <v>-0.19500000000000001</v>
      </c>
      <c r="AI196" s="448">
        <v>1.58090927480974</v>
      </c>
      <c r="AJ196" s="449">
        <v>5.8240762060913602E-2</v>
      </c>
      <c r="AK196" s="449">
        <v>5.7836062628753702E-2</v>
      </c>
      <c r="AL196" s="519">
        <v>0.48088353021948199</v>
      </c>
      <c r="AM196" s="520">
        <v>0.48330148317052063</v>
      </c>
      <c r="AN196" s="451">
        <v>0.125</v>
      </c>
      <c r="AO196" s="521">
        <v>0.124</v>
      </c>
      <c r="AP196" s="522"/>
      <c r="AQ196" s="523">
        <v>-4.0832906058048835</v>
      </c>
      <c r="AR196" s="524">
        <v>-3.4502906058048834</v>
      </c>
      <c r="AS196" s="522"/>
      <c r="AT196" s="525">
        <v>7.4999999999999997E-3</v>
      </c>
      <c r="AU196" s="522"/>
      <c r="AV196" s="451">
        <v>2.5000000000000001E-3</v>
      </c>
      <c r="AW196" s="455">
        <v>5.0000000000000001E-3</v>
      </c>
      <c r="AX196" s="456">
        <v>-0.09</v>
      </c>
      <c r="AY196" s="519"/>
      <c r="AZ196" s="432">
        <v>0.8</v>
      </c>
      <c r="BA196" s="526"/>
      <c r="BB196" s="527">
        <v>-0.63300000000000001</v>
      </c>
      <c r="BC196" s="389"/>
      <c r="BD196" s="390">
        <v>4.2294999999999998</v>
      </c>
      <c r="BE196" s="380">
        <v>3.5531684322383503</v>
      </c>
      <c r="BF196" s="522"/>
      <c r="BG196" s="425">
        <v>0.6</v>
      </c>
      <c r="BH196" s="522"/>
      <c r="BI196" s="458">
        <v>2.5000000000000001E-3</v>
      </c>
      <c r="BJ196" s="522"/>
      <c r="BK196" s="528"/>
      <c r="BL196" s="522"/>
      <c r="BM196" s="522"/>
      <c r="BN196" s="529"/>
      <c r="BO196" s="529"/>
      <c r="BP196" s="530"/>
      <c r="BQ196" s="522"/>
      <c r="BR196" s="530"/>
      <c r="BS196" s="522"/>
      <c r="BT196" s="522"/>
      <c r="BU196" s="522"/>
      <c r="BV196" s="522"/>
      <c r="BW196" s="522"/>
      <c r="BX196" s="522"/>
      <c r="BY196" s="522"/>
      <c r="BZ196" s="522"/>
      <c r="CA196" s="522"/>
      <c r="CB196" s="522"/>
      <c r="CC196" s="522"/>
      <c r="CD196" s="522"/>
      <c r="CE196" s="522"/>
      <c r="CF196" s="522"/>
      <c r="CG196" s="522"/>
    </row>
    <row r="197" spans="1:85" s="531" customFormat="1" x14ac:dyDescent="0.25">
      <c r="A197" s="503">
        <v>41913</v>
      </c>
      <c r="B197" s="475">
        <v>4.2095000000000002</v>
      </c>
      <c r="C197" s="486">
        <v>-0.63300000000000001</v>
      </c>
      <c r="D197" s="504">
        <v>-0.54625032897870929</v>
      </c>
      <c r="E197" s="504">
        <v>-0.56626948382977682</v>
      </c>
      <c r="F197" s="463">
        <v>0.125</v>
      </c>
      <c r="G197" s="464">
        <v>0.125</v>
      </c>
      <c r="H197" s="464">
        <v>0.16</v>
      </c>
      <c r="I197" s="465">
        <v>0.12</v>
      </c>
      <c r="J197" s="464">
        <v>0.04</v>
      </c>
      <c r="K197" s="464">
        <v>0.11</v>
      </c>
      <c r="L197" s="464">
        <v>0.4</v>
      </c>
      <c r="M197" s="463">
        <v>-0.37</v>
      </c>
      <c r="N197" s="464">
        <v>0.43</v>
      </c>
      <c r="O197" s="467">
        <v>0</v>
      </c>
      <c r="P197" s="501">
        <v>-0.1</v>
      </c>
      <c r="Q197" s="505">
        <v>0.16250000000000001</v>
      </c>
      <c r="R197" s="435">
        <v>0.17</v>
      </c>
      <c r="S197" s="506">
        <v>0.17</v>
      </c>
      <c r="T197" s="507">
        <v>0.6</v>
      </c>
      <c r="U197" s="508">
        <v>0.17</v>
      </c>
      <c r="V197" s="509">
        <v>3.5765000000000002</v>
      </c>
      <c r="W197" s="509">
        <v>3.663249671021291</v>
      </c>
      <c r="X197" s="510">
        <v>3.6432305161702234</v>
      </c>
      <c r="Y197" s="511"/>
      <c r="Z197" s="439">
        <v>0.13</v>
      </c>
      <c r="AA197" s="512">
        <v>0.1</v>
      </c>
      <c r="AB197" s="513">
        <v>5.3596168668569444</v>
      </c>
      <c r="AC197" s="514">
        <v>5.4896168668569443</v>
      </c>
      <c r="AD197" s="515">
        <v>5.459616866856944</v>
      </c>
      <c r="AE197" s="516">
        <v>4.1095000000000006</v>
      </c>
      <c r="AF197" s="517">
        <v>3.8395000000000001</v>
      </c>
      <c r="AG197" s="518">
        <v>4.2095000000000002</v>
      </c>
      <c r="AH197" s="447">
        <v>-0.19500000000000001</v>
      </c>
      <c r="AI197" s="448">
        <v>1.5810697422280497</v>
      </c>
      <c r="AJ197" s="449">
        <v>5.8300150858875202E-2</v>
      </c>
      <c r="AK197" s="449">
        <v>5.7889892574010997E-2</v>
      </c>
      <c r="AL197" s="519">
        <v>0.47826698073799179</v>
      </c>
      <c r="AM197" s="520">
        <v>0.48072056703852895</v>
      </c>
      <c r="AN197" s="451">
        <v>0.125</v>
      </c>
      <c r="AO197" s="521">
        <v>0.12</v>
      </c>
      <c r="AP197" s="522"/>
      <c r="AQ197" s="523">
        <v>-4.1082973763375019</v>
      </c>
      <c r="AR197" s="524">
        <v>-3.4752973763375019</v>
      </c>
      <c r="AS197" s="522"/>
      <c r="AT197" s="525">
        <v>7.4999999999999997E-3</v>
      </c>
      <c r="AU197" s="522"/>
      <c r="AV197" s="451">
        <v>2.5000000000000001E-3</v>
      </c>
      <c r="AW197" s="455">
        <v>5.0000000000000001E-3</v>
      </c>
      <c r="AX197" s="456">
        <v>-0.09</v>
      </c>
      <c r="AY197" s="519"/>
      <c r="AZ197" s="432">
        <v>0.85</v>
      </c>
      <c r="BA197" s="526"/>
      <c r="BB197" s="527">
        <v>-0.63300000000000001</v>
      </c>
      <c r="BC197" s="389"/>
      <c r="BD197" s="390">
        <v>4.2545000000000002</v>
      </c>
      <c r="BE197" s="380">
        <v>3.5781682629042559</v>
      </c>
      <c r="BF197" s="522"/>
      <c r="BG197" s="425">
        <v>0.65</v>
      </c>
      <c r="BH197" s="522"/>
      <c r="BI197" s="458">
        <v>2.5000000000000001E-3</v>
      </c>
      <c r="BJ197" s="522"/>
      <c r="BK197" s="528"/>
      <c r="BL197" s="522"/>
      <c r="BM197" s="522"/>
      <c r="BN197" s="529"/>
      <c r="BO197" s="529"/>
      <c r="BP197" s="530"/>
      <c r="BQ197" s="522"/>
      <c r="BR197" s="530"/>
      <c r="BS197" s="522"/>
      <c r="BT197" s="522"/>
      <c r="BU197" s="522"/>
      <c r="BV197" s="522"/>
      <c r="BW197" s="522"/>
      <c r="BX197" s="522"/>
      <c r="BY197" s="522"/>
      <c r="BZ197" s="522"/>
      <c r="CA197" s="522"/>
      <c r="CB197" s="522"/>
      <c r="CC197" s="522"/>
      <c r="CD197" s="522"/>
      <c r="CE197" s="522"/>
      <c r="CF197" s="522"/>
      <c r="CG197" s="522"/>
    </row>
    <row r="198" spans="1:85" s="531" customFormat="1" x14ac:dyDescent="0.25">
      <c r="A198" s="532">
        <v>41944</v>
      </c>
      <c r="B198" s="475">
        <v>4.3615000000000004</v>
      </c>
      <c r="C198" s="495">
        <v>-0.59299999999999997</v>
      </c>
      <c r="D198" s="504">
        <v>-0.50625950727774693</v>
      </c>
      <c r="E198" s="504">
        <v>-0.25</v>
      </c>
      <c r="F198" s="463">
        <v>0</v>
      </c>
      <c r="G198" s="464">
        <v>0</v>
      </c>
      <c r="H198" s="464">
        <v>0</v>
      </c>
      <c r="I198" s="465">
        <v>0</v>
      </c>
      <c r="J198" s="464">
        <v>0</v>
      </c>
      <c r="K198" s="464">
        <v>0</v>
      </c>
      <c r="L198" s="464">
        <v>0.7</v>
      </c>
      <c r="M198" s="463">
        <v>-0.26</v>
      </c>
      <c r="N198" s="464">
        <v>0.35</v>
      </c>
      <c r="O198" s="467">
        <v>0</v>
      </c>
      <c r="P198" s="499">
        <v>0.248</v>
      </c>
      <c r="Q198" s="505">
        <v>0.16250000000000001</v>
      </c>
      <c r="R198" s="435">
        <v>0.17</v>
      </c>
      <c r="S198" s="506">
        <v>0.17</v>
      </c>
      <c r="T198" s="507">
        <v>0.8</v>
      </c>
      <c r="U198" s="508">
        <v>0.17</v>
      </c>
      <c r="V198" s="509">
        <v>3.7685000000000004</v>
      </c>
      <c r="W198" s="509">
        <v>3.8552404927222534</v>
      </c>
      <c r="X198" s="510">
        <v>4.1115000000000004</v>
      </c>
      <c r="Y198" s="511"/>
      <c r="Z198" s="439">
        <v>0.13</v>
      </c>
      <c r="AA198" s="440">
        <v>0.51406210180035927</v>
      </c>
      <c r="AB198" s="513">
        <v>5.64793886482407</v>
      </c>
      <c r="AC198" s="514">
        <v>5.7779388648240699</v>
      </c>
      <c r="AD198" s="493">
        <v>6.1620009666244293</v>
      </c>
      <c r="AE198" s="516">
        <v>4.6095000000000006</v>
      </c>
      <c r="AF198" s="517">
        <v>4.1015000000000006</v>
      </c>
      <c r="AG198" s="518">
        <v>4.3615000000000004</v>
      </c>
      <c r="AH198" s="447">
        <v>-0.13</v>
      </c>
      <c r="AI198" s="448">
        <v>1.5812370404579601</v>
      </c>
      <c r="AJ198" s="449">
        <v>5.8361519284668296E-2</v>
      </c>
      <c r="AK198" s="449">
        <v>5.7945516851789496E-2</v>
      </c>
      <c r="AL198" s="519">
        <v>0.47557344329796836</v>
      </c>
      <c r="AM198" s="520">
        <v>0.47806379148180633</v>
      </c>
      <c r="AN198" s="451">
        <v>0</v>
      </c>
      <c r="AO198" s="521">
        <v>0.124</v>
      </c>
      <c r="AP198" s="522"/>
      <c r="AQ198" s="523">
        <v>-3.9341285724555575</v>
      </c>
      <c r="AR198" s="524">
        <v>-3.3411285724555575</v>
      </c>
      <c r="AS198" s="522"/>
      <c r="AT198" s="525">
        <v>7.4999999999999997E-3</v>
      </c>
      <c r="AU198" s="522"/>
      <c r="AV198" s="451">
        <v>8.0000000000000002E-3</v>
      </c>
      <c r="AW198" s="455">
        <v>0.02</v>
      </c>
      <c r="AX198" s="456">
        <v>0</v>
      </c>
      <c r="AY198" s="519"/>
      <c r="AZ198" s="432">
        <v>1.05</v>
      </c>
      <c r="BA198" s="526"/>
      <c r="BB198" s="527">
        <v>-0.59299999999999997</v>
      </c>
      <c r="BC198" s="389"/>
      <c r="BD198" s="390">
        <v>4.3815</v>
      </c>
      <c r="BE198" s="380">
        <v>3.7738378764752158</v>
      </c>
      <c r="BF198" s="522"/>
      <c r="BG198" s="425">
        <v>0.8</v>
      </c>
      <c r="BH198" s="522"/>
      <c r="BI198" s="458">
        <v>2.5000000000000001E-3</v>
      </c>
      <c r="BJ198" s="522"/>
      <c r="BK198" s="528"/>
      <c r="BL198" s="522"/>
      <c r="BM198" s="522"/>
      <c r="BN198" s="529"/>
      <c r="BO198" s="529"/>
      <c r="BP198" s="530"/>
      <c r="BQ198" s="522"/>
      <c r="BR198" s="530"/>
      <c r="BS198" s="522"/>
      <c r="BT198" s="522"/>
      <c r="BU198" s="522"/>
      <c r="BV198" s="522"/>
      <c r="BW198" s="522"/>
      <c r="BX198" s="522"/>
      <c r="BY198" s="522"/>
      <c r="BZ198" s="522"/>
      <c r="CA198" s="522"/>
      <c r="CB198" s="522"/>
      <c r="CC198" s="522"/>
      <c r="CD198" s="522"/>
      <c r="CE198" s="522"/>
      <c r="CF198" s="522"/>
      <c r="CG198" s="522"/>
    </row>
    <row r="199" spans="1:85" s="531" customFormat="1" x14ac:dyDescent="0.25">
      <c r="A199" s="503">
        <v>41974</v>
      </c>
      <c r="B199" s="475">
        <v>4.5045000000000002</v>
      </c>
      <c r="C199" s="497">
        <v>-0.59299999999999997</v>
      </c>
      <c r="D199" s="504">
        <v>-0.50626846632401712</v>
      </c>
      <c r="E199" s="504">
        <v>-0.25</v>
      </c>
      <c r="F199" s="463">
        <v>0</v>
      </c>
      <c r="G199" s="464">
        <v>0</v>
      </c>
      <c r="H199" s="464">
        <v>0</v>
      </c>
      <c r="I199" s="465">
        <v>0</v>
      </c>
      <c r="J199" s="464">
        <v>0</v>
      </c>
      <c r="K199" s="464">
        <v>0</v>
      </c>
      <c r="L199" s="464">
        <v>0.98</v>
      </c>
      <c r="M199" s="463">
        <v>-0.26</v>
      </c>
      <c r="N199" s="464">
        <v>0.35</v>
      </c>
      <c r="O199" s="467">
        <v>0</v>
      </c>
      <c r="P199" s="499">
        <v>0.308</v>
      </c>
      <c r="Q199" s="505">
        <v>0.16250000000000001</v>
      </c>
      <c r="R199" s="435">
        <v>0.17</v>
      </c>
      <c r="S199" s="506">
        <v>0.17</v>
      </c>
      <c r="T199" s="507">
        <v>1</v>
      </c>
      <c r="U199" s="533">
        <v>0.17</v>
      </c>
      <c r="V199" s="509">
        <v>3.9115000000000002</v>
      </c>
      <c r="W199" s="534">
        <v>3.9982315336759831</v>
      </c>
      <c r="X199" s="535">
        <v>4.2545000000000002</v>
      </c>
      <c r="Y199" s="536"/>
      <c r="Z199" s="439">
        <v>0.13</v>
      </c>
      <c r="AA199" s="440">
        <v>0.51411520251194975</v>
      </c>
      <c r="AB199" s="513">
        <v>5.8628618502200904</v>
      </c>
      <c r="AC199" s="537">
        <v>5.9928618502200903</v>
      </c>
      <c r="AD199" s="493">
        <v>6.3769770527320402</v>
      </c>
      <c r="AE199" s="538">
        <v>4.8125</v>
      </c>
      <c r="AF199" s="539">
        <v>4.2445000000000004</v>
      </c>
      <c r="AG199" s="540">
        <v>4.5045000000000002</v>
      </c>
      <c r="AH199" s="447">
        <v>-0.13</v>
      </c>
      <c r="AI199" s="448">
        <v>1.5814003763890598</v>
      </c>
      <c r="AJ199" s="449">
        <v>5.8420908085014697E-2</v>
      </c>
      <c r="AK199" s="449">
        <v>5.7999346799007007E-2</v>
      </c>
      <c r="AL199" s="519">
        <v>0.47297669069265214</v>
      </c>
      <c r="AM199" s="520">
        <v>0.4755025535185069</v>
      </c>
      <c r="AN199" s="451">
        <v>0</v>
      </c>
      <c r="AO199" s="541">
        <v>0.12</v>
      </c>
      <c r="AP199" s="542"/>
      <c r="AQ199" s="543">
        <v>-4.0771156771656969</v>
      </c>
      <c r="AR199" s="544">
        <v>-3.4841156771656969</v>
      </c>
      <c r="AS199" s="522"/>
      <c r="AT199" s="525">
        <v>7.4999999999999997E-3</v>
      </c>
      <c r="AU199" s="522"/>
      <c r="AV199" s="451">
        <v>8.0000000000000002E-3</v>
      </c>
      <c r="AW199" s="455">
        <v>0.02</v>
      </c>
      <c r="AX199" s="456">
        <v>5.0000000000000001E-3</v>
      </c>
      <c r="AY199" s="519"/>
      <c r="AZ199" s="432">
        <v>1.25</v>
      </c>
      <c r="BA199" s="526"/>
      <c r="BB199" s="527">
        <v>-0.59299999999999997</v>
      </c>
      <c r="BC199" s="389"/>
      <c r="BD199" s="390">
        <v>4.5244999999999997</v>
      </c>
      <c r="BE199" s="380">
        <v>3.9168373251492916</v>
      </c>
      <c r="BF199" s="522"/>
      <c r="BG199" s="425">
        <v>1.1000000000000001</v>
      </c>
      <c r="BH199" s="522"/>
      <c r="BI199" s="458">
        <v>2.5000000000000001E-3</v>
      </c>
      <c r="BJ199" s="522"/>
      <c r="BK199" s="528"/>
      <c r="BL199" s="522"/>
      <c r="BM199" s="522"/>
      <c r="BN199" s="529"/>
      <c r="BO199" s="529"/>
      <c r="BP199" s="530"/>
      <c r="BQ199" s="522"/>
      <c r="BR199" s="530"/>
      <c r="BS199" s="522"/>
      <c r="BT199" s="522"/>
      <c r="BU199" s="522"/>
      <c r="BV199" s="522"/>
      <c r="BW199" s="522"/>
      <c r="BX199" s="522"/>
      <c r="BY199" s="522"/>
      <c r="BZ199" s="522"/>
      <c r="CA199" s="522"/>
      <c r="CB199" s="522"/>
      <c r="CC199" s="522"/>
      <c r="CD199" s="522"/>
      <c r="CE199" s="522"/>
      <c r="CF199" s="522"/>
      <c r="CG199" s="522"/>
    </row>
    <row r="200" spans="1:85" s="531" customFormat="1" x14ac:dyDescent="0.25">
      <c r="A200" s="545">
        <v>42005</v>
      </c>
      <c r="B200" s="475">
        <v>4.5434999999999999</v>
      </c>
      <c r="C200" s="497">
        <v>-0.59299999999999997</v>
      </c>
      <c r="D200" s="504">
        <v>-0.50627780335515382</v>
      </c>
      <c r="E200" s="504">
        <v>-0.25</v>
      </c>
      <c r="F200" s="463">
        <v>0</v>
      </c>
      <c r="G200" s="464">
        <v>0</v>
      </c>
      <c r="H200" s="464">
        <v>0</v>
      </c>
      <c r="I200" s="465">
        <v>0</v>
      </c>
      <c r="J200" s="464">
        <v>0</v>
      </c>
      <c r="K200" s="464">
        <v>0</v>
      </c>
      <c r="L200" s="464">
        <v>1.6</v>
      </c>
      <c r="M200" s="463">
        <v>-0.26</v>
      </c>
      <c r="N200" s="464">
        <v>0.35</v>
      </c>
      <c r="O200" s="467">
        <v>0</v>
      </c>
      <c r="P200" s="499">
        <v>0.37800000000000006</v>
      </c>
      <c r="Q200" s="505">
        <v>0.16250000000000001</v>
      </c>
      <c r="R200" s="435">
        <v>0.17</v>
      </c>
      <c r="S200" s="506">
        <v>0.17</v>
      </c>
      <c r="T200" s="507">
        <v>1</v>
      </c>
      <c r="U200" s="533">
        <v>0.17</v>
      </c>
      <c r="V200" s="509">
        <v>3.9504999999999999</v>
      </c>
      <c r="W200" s="534">
        <v>4.0372221966448461</v>
      </c>
      <c r="X200" s="535">
        <v>4.2934999999999999</v>
      </c>
      <c r="Y200" s="536"/>
      <c r="Z200" s="439">
        <v>0.13</v>
      </c>
      <c r="AA200" s="440">
        <v>0.5141705552340845</v>
      </c>
      <c r="AB200" s="513">
        <v>5.9219556223097758</v>
      </c>
      <c r="AC200" s="537">
        <v>6.0519556223097757</v>
      </c>
      <c r="AD200" s="493">
        <v>6.4361261775438603</v>
      </c>
      <c r="AE200" s="538">
        <v>4.9215</v>
      </c>
      <c r="AF200" s="539">
        <v>4.2835000000000001</v>
      </c>
      <c r="AG200" s="540">
        <v>4.5434999999999999</v>
      </c>
      <c r="AH200" s="447">
        <v>-0.13</v>
      </c>
      <c r="AI200" s="448">
        <v>1.58157063942581</v>
      </c>
      <c r="AJ200" s="449">
        <v>5.8482276513271501E-2</v>
      </c>
      <c r="AK200" s="449">
        <v>5.8054971078810504E-2</v>
      </c>
      <c r="AL200" s="519">
        <v>0.47030360181327446</v>
      </c>
      <c r="AM200" s="520">
        <v>0.47286609551435688</v>
      </c>
      <c r="AN200" s="451">
        <v>0</v>
      </c>
      <c r="AO200" s="541">
        <v>0.12</v>
      </c>
      <c r="AP200" s="542"/>
      <c r="AQ200" s="543">
        <v>-4.1211020000455942</v>
      </c>
      <c r="AR200" s="544">
        <v>-3.5281020000455943</v>
      </c>
      <c r="AS200" s="522"/>
      <c r="AT200" s="525">
        <v>7.4999999999999997E-3</v>
      </c>
      <c r="AU200" s="522"/>
      <c r="AV200" s="451" t="e">
        <v>#N/A</v>
      </c>
      <c r="AW200" s="455">
        <v>0.02</v>
      </c>
      <c r="AX200" s="456">
        <v>2.5000000000000001E-2</v>
      </c>
      <c r="AY200" s="519"/>
      <c r="AZ200" s="432">
        <v>1.25</v>
      </c>
      <c r="BA200" s="526"/>
      <c r="BB200" s="527">
        <v>-0.59299999999999997</v>
      </c>
      <c r="BC200" s="389"/>
      <c r="BD200" s="390">
        <v>4.5634999999999994</v>
      </c>
      <c r="BE200" s="380"/>
      <c r="BF200" s="522"/>
      <c r="BG200" s="425">
        <v>1.1000000000000001</v>
      </c>
      <c r="BH200" s="522"/>
      <c r="BI200" s="458">
        <v>2.5000000000000001E-3</v>
      </c>
      <c r="BJ200" s="528"/>
      <c r="BK200" s="522"/>
      <c r="BL200" s="522"/>
      <c r="BM200" s="529"/>
      <c r="BN200" s="529"/>
      <c r="BO200" s="530"/>
      <c r="BP200" s="522"/>
      <c r="BQ200" s="530"/>
      <c r="BR200" s="522"/>
      <c r="BS200" s="522"/>
      <c r="BT200" s="522"/>
      <c r="BU200" s="522"/>
      <c r="BV200" s="522"/>
      <c r="BW200" s="522"/>
      <c r="BX200" s="522"/>
      <c r="BY200" s="522"/>
      <c r="BZ200" s="522"/>
      <c r="CA200" s="522"/>
      <c r="CB200" s="522"/>
      <c r="CC200" s="522"/>
      <c r="CD200" s="522"/>
      <c r="CE200" s="522"/>
      <c r="CF200" s="522"/>
    </row>
    <row r="201" spans="1:85" s="531" customFormat="1" x14ac:dyDescent="0.25">
      <c r="A201" s="545">
        <v>42036</v>
      </c>
      <c r="B201" s="475">
        <v>4.4634999999999998</v>
      </c>
      <c r="C201" s="497">
        <v>-0.59299999999999997</v>
      </c>
      <c r="D201" s="504">
        <v>-0.50628722100424284</v>
      </c>
      <c r="E201" s="504">
        <v>-0.25</v>
      </c>
      <c r="F201" s="463">
        <v>0</v>
      </c>
      <c r="G201" s="464">
        <v>0</v>
      </c>
      <c r="H201" s="464">
        <v>0</v>
      </c>
      <c r="I201" s="465">
        <v>0</v>
      </c>
      <c r="J201" s="464">
        <v>0</v>
      </c>
      <c r="K201" s="464">
        <v>0</v>
      </c>
      <c r="L201" s="464">
        <v>1.6</v>
      </c>
      <c r="M201" s="463">
        <v>-0.26</v>
      </c>
      <c r="N201" s="464">
        <v>0.35</v>
      </c>
      <c r="O201" s="467">
        <v>0</v>
      </c>
      <c r="P201" s="499">
        <v>0.248</v>
      </c>
      <c r="Q201" s="505">
        <v>0.16250000000000001</v>
      </c>
      <c r="R201" s="435">
        <v>0.17</v>
      </c>
      <c r="S201" s="506">
        <v>0.17</v>
      </c>
      <c r="T201" s="507">
        <v>1</v>
      </c>
      <c r="U201" s="533">
        <v>0.17</v>
      </c>
      <c r="V201" s="509">
        <v>3.8704999999999998</v>
      </c>
      <c r="W201" s="534">
        <v>3.957212778995757</v>
      </c>
      <c r="X201" s="535">
        <v>4.2134999999999998</v>
      </c>
      <c r="Y201" s="536"/>
      <c r="Z201" s="439">
        <v>0.13</v>
      </c>
      <c r="AA201" s="440">
        <v>0.51422639795896519</v>
      </c>
      <c r="AB201" s="513">
        <v>5.8026626043736869</v>
      </c>
      <c r="AC201" s="537">
        <v>5.9326626043736868</v>
      </c>
      <c r="AD201" s="493">
        <v>6.316889002332652</v>
      </c>
      <c r="AE201" s="538">
        <v>4.7115</v>
      </c>
      <c r="AF201" s="539">
        <v>4.2035</v>
      </c>
      <c r="AG201" s="540">
        <v>4.4634999999999998</v>
      </c>
      <c r="AH201" s="447">
        <v>-0.13</v>
      </c>
      <c r="AI201" s="448">
        <v>1.5817424096938599</v>
      </c>
      <c r="AJ201" s="449">
        <v>5.8543644942780304E-2</v>
      </c>
      <c r="AK201" s="449">
        <v>5.8110595359642601E-2</v>
      </c>
      <c r="AL201" s="519">
        <v>0.4676408980305447</v>
      </c>
      <c r="AM201" s="520">
        <v>0.47023994972805416</v>
      </c>
      <c r="AN201" s="451">
        <v>0</v>
      </c>
      <c r="AO201" s="541">
        <v>0.12</v>
      </c>
      <c r="AP201" s="542"/>
      <c r="AQ201" s="543">
        <v>-4.0410879651585248</v>
      </c>
      <c r="AR201" s="544">
        <v>-3.4480879651585248</v>
      </c>
      <c r="AS201" s="522"/>
      <c r="AT201" s="525">
        <v>7.4999999999999997E-3</v>
      </c>
      <c r="AU201" s="522"/>
      <c r="AV201" s="451" t="e">
        <v>#N/A</v>
      </c>
      <c r="AW201" s="455">
        <v>0.02</v>
      </c>
      <c r="AX201" s="456">
        <v>0.02</v>
      </c>
      <c r="AY201" s="519"/>
      <c r="AZ201" s="432">
        <v>1.25</v>
      </c>
      <c r="BA201" s="526"/>
      <c r="BB201" s="527">
        <v>-0.59299999999999997</v>
      </c>
      <c r="BC201" s="389"/>
      <c r="BD201" s="390">
        <v>4.4834999999999994</v>
      </c>
      <c r="BE201" s="380"/>
      <c r="BF201" s="522"/>
      <c r="BG201" s="425">
        <v>1.1000000000000001</v>
      </c>
      <c r="BH201" s="522"/>
      <c r="BI201" s="458">
        <v>2.5000000000000001E-3</v>
      </c>
      <c r="BJ201" s="528"/>
      <c r="BK201" s="522"/>
      <c r="BL201" s="522"/>
      <c r="BM201" s="529"/>
      <c r="BN201" s="529"/>
      <c r="BO201" s="530"/>
      <c r="BP201" s="522"/>
      <c r="BQ201" s="530"/>
      <c r="BR201" s="522"/>
      <c r="BS201" s="522"/>
      <c r="BT201" s="522"/>
      <c r="BU201" s="522"/>
      <c r="BV201" s="522"/>
      <c r="BW201" s="522"/>
      <c r="BX201" s="522"/>
      <c r="BY201" s="522"/>
      <c r="BZ201" s="522"/>
      <c r="CA201" s="522"/>
      <c r="CB201" s="522"/>
      <c r="CC201" s="522"/>
      <c r="CD201" s="522"/>
      <c r="CE201" s="522"/>
      <c r="CF201" s="522"/>
    </row>
    <row r="202" spans="1:85" s="531" customFormat="1" x14ac:dyDescent="0.25">
      <c r="A202" s="545">
        <v>42064</v>
      </c>
      <c r="B202" s="475">
        <v>4.3334999999999999</v>
      </c>
      <c r="C202" s="497">
        <v>-0.59299999999999997</v>
      </c>
      <c r="D202" s="504">
        <v>-0.5062957965329753</v>
      </c>
      <c r="E202" s="504">
        <v>-0.25</v>
      </c>
      <c r="F202" s="463">
        <v>0</v>
      </c>
      <c r="G202" s="464">
        <v>0</v>
      </c>
      <c r="H202" s="464">
        <v>0</v>
      </c>
      <c r="I202" s="465">
        <v>0</v>
      </c>
      <c r="J202" s="464">
        <v>0</v>
      </c>
      <c r="K202" s="464">
        <v>0</v>
      </c>
      <c r="L202" s="464">
        <v>0.69</v>
      </c>
      <c r="M202" s="463">
        <v>-0.26</v>
      </c>
      <c r="N202" s="464">
        <v>0.35</v>
      </c>
      <c r="O202" s="467">
        <v>0</v>
      </c>
      <c r="P202" s="499">
        <v>6.8000000000000005E-2</v>
      </c>
      <c r="Q202" s="505">
        <v>0.16250000000000001</v>
      </c>
      <c r="R202" s="435">
        <v>0.17</v>
      </c>
      <c r="S202" s="506">
        <v>0.17</v>
      </c>
      <c r="T202" s="507">
        <v>0.75</v>
      </c>
      <c r="U202" s="533">
        <v>0.17</v>
      </c>
      <c r="V202" s="509">
        <v>3.7404999999999999</v>
      </c>
      <c r="W202" s="534">
        <v>3.8272042034670246</v>
      </c>
      <c r="X202" s="535">
        <v>4.0834999999999999</v>
      </c>
      <c r="Y202" s="536"/>
      <c r="Z202" s="439">
        <v>0.13</v>
      </c>
      <c r="AA202" s="440">
        <v>0.51427725781436262</v>
      </c>
      <c r="AB202" s="513">
        <v>5.6083209412671273</v>
      </c>
      <c r="AC202" s="537">
        <v>5.7383209412671272</v>
      </c>
      <c r="AD202" s="493">
        <v>6.1225981990814899</v>
      </c>
      <c r="AE202" s="538">
        <v>4.4014999999999995</v>
      </c>
      <c r="AF202" s="539">
        <v>4.0735000000000001</v>
      </c>
      <c r="AG202" s="540">
        <v>4.3334999999999999</v>
      </c>
      <c r="AH202" s="447">
        <v>-0.13</v>
      </c>
      <c r="AI202" s="448">
        <v>1.58189885282971</v>
      </c>
      <c r="AJ202" s="449">
        <v>5.8599074493091305E-2</v>
      </c>
      <c r="AK202" s="449">
        <v>5.8160836646440103E-2</v>
      </c>
      <c r="AL202" s="519">
        <v>0.46524479734756541</v>
      </c>
      <c r="AM202" s="520">
        <v>0.46787680305728491</v>
      </c>
      <c r="AN202" s="451">
        <v>0</v>
      </c>
      <c r="AO202" s="541">
        <v>0.12</v>
      </c>
      <c r="AP202" s="542"/>
      <c r="AQ202" s="543">
        <v>-3.911074980969266</v>
      </c>
      <c r="AR202" s="544">
        <v>-3.318074980969266</v>
      </c>
      <c r="AS202" s="522"/>
      <c r="AT202" s="525">
        <v>7.4999999999999997E-3</v>
      </c>
      <c r="AU202" s="522"/>
      <c r="AV202" s="451" t="e">
        <v>#N/A</v>
      </c>
      <c r="AW202" s="455">
        <v>0.02</v>
      </c>
      <c r="AX202" s="456">
        <v>0</v>
      </c>
      <c r="AY202" s="519"/>
      <c r="AZ202" s="432">
        <v>1</v>
      </c>
      <c r="BA202" s="526"/>
      <c r="BB202" s="527">
        <v>-0.59299999999999997</v>
      </c>
      <c r="BC202" s="389"/>
      <c r="BD202" s="390">
        <v>4.3534999999999995</v>
      </c>
      <c r="BE202" s="380"/>
      <c r="BF202" s="522"/>
      <c r="BG202" s="425">
        <v>0.75</v>
      </c>
      <c r="BH202" s="522"/>
      <c r="BI202" s="458">
        <v>2.5000000000000001E-3</v>
      </c>
      <c r="BJ202" s="528"/>
      <c r="BK202" s="522"/>
      <c r="BL202" s="522"/>
      <c r="BM202" s="529"/>
      <c r="BN202" s="529"/>
      <c r="BO202" s="530"/>
      <c r="BP202" s="522"/>
      <c r="BQ202" s="530"/>
      <c r="BR202" s="522"/>
      <c r="BS202" s="522"/>
      <c r="BT202" s="522"/>
      <c r="BU202" s="522"/>
      <c r="BV202" s="522"/>
      <c r="BW202" s="522"/>
      <c r="BX202" s="522"/>
      <c r="BY202" s="522"/>
      <c r="BZ202" s="522"/>
      <c r="CA202" s="522"/>
      <c r="CB202" s="522"/>
      <c r="CC202" s="522"/>
      <c r="CD202" s="522"/>
      <c r="CE202" s="522"/>
      <c r="CF202" s="522"/>
    </row>
    <row r="203" spans="1:85" s="531" customFormat="1" x14ac:dyDescent="0.25">
      <c r="A203" s="545">
        <v>42095</v>
      </c>
      <c r="B203" s="475">
        <v>4.1485000000000003</v>
      </c>
      <c r="C203" s="481">
        <v>-0.77800000000000002</v>
      </c>
      <c r="D203" s="504">
        <v>-0.69130536752366645</v>
      </c>
      <c r="E203" s="504">
        <v>-0.25</v>
      </c>
      <c r="F203" s="463">
        <v>0</v>
      </c>
      <c r="G203" s="464">
        <v>0</v>
      </c>
      <c r="H203" s="464">
        <v>0</v>
      </c>
      <c r="I203" s="465">
        <v>0</v>
      </c>
      <c r="J203" s="464">
        <v>0</v>
      </c>
      <c r="K203" s="464">
        <v>0</v>
      </c>
      <c r="L203" s="464">
        <v>0.38</v>
      </c>
      <c r="M203" s="463">
        <v>-0.37</v>
      </c>
      <c r="N203" s="464">
        <v>0.43</v>
      </c>
      <c r="O203" s="467">
        <v>0</v>
      </c>
      <c r="P203" s="500">
        <v>-0.25</v>
      </c>
      <c r="Q203" s="505">
        <v>0.16250000000000001</v>
      </c>
      <c r="R203" s="435">
        <v>0.17</v>
      </c>
      <c r="S203" s="506">
        <v>0.17</v>
      </c>
      <c r="T203" s="507">
        <v>0.4</v>
      </c>
      <c r="U203" s="533">
        <v>0.17</v>
      </c>
      <c r="V203" s="509">
        <v>3.3705000000000003</v>
      </c>
      <c r="W203" s="534">
        <v>3.4571946324763339</v>
      </c>
      <c r="X203" s="535">
        <v>3.8985000000000003</v>
      </c>
      <c r="Y203" s="536"/>
      <c r="Z203" s="439">
        <v>0.13</v>
      </c>
      <c r="AA203" s="440">
        <v>0.79174451796353207</v>
      </c>
      <c r="AB203" s="513">
        <v>5.0541191246138046</v>
      </c>
      <c r="AC203" s="537">
        <v>5.1841191246138045</v>
      </c>
      <c r="AD203" s="493">
        <v>5.8458636425773367</v>
      </c>
      <c r="AE203" s="538">
        <v>3.8985000000000003</v>
      </c>
      <c r="AF203" s="539">
        <v>3.7785000000000002</v>
      </c>
      <c r="AG203" s="540">
        <v>4.1485000000000003</v>
      </c>
      <c r="AH203" s="447">
        <v>-0.19500000000000001</v>
      </c>
      <c r="AI203" s="448">
        <v>1.5820734926979798</v>
      </c>
      <c r="AJ203" s="449">
        <v>5.86604429249835E-2</v>
      </c>
      <c r="AK203" s="449">
        <v>5.8216460929231002E-2</v>
      </c>
      <c r="AL203" s="519">
        <v>0.46260184479282362</v>
      </c>
      <c r="AM203" s="520">
        <v>0.46527025830890828</v>
      </c>
      <c r="AN203" s="451">
        <v>0</v>
      </c>
      <c r="AO203" s="541">
        <v>0.12</v>
      </c>
      <c r="AP203" s="542"/>
      <c r="AQ203" s="543">
        <v>-3.5910809669070276</v>
      </c>
      <c r="AR203" s="544">
        <v>-2.8130809669070276</v>
      </c>
      <c r="AS203" s="522"/>
      <c r="AT203" s="525">
        <v>7.4999999999999997E-3</v>
      </c>
      <c r="AU203" s="522"/>
      <c r="AV203" s="451" t="e">
        <v>#N/A</v>
      </c>
      <c r="AW203" s="455">
        <v>5.0000000000000001E-3</v>
      </c>
      <c r="AX203" s="456">
        <v>-0.09</v>
      </c>
      <c r="AY203" s="519"/>
      <c r="AZ203" s="432">
        <v>0.65</v>
      </c>
      <c r="BA203" s="526"/>
      <c r="BB203" s="527">
        <v>-0.77800000000000002</v>
      </c>
      <c r="BC203" s="389"/>
      <c r="BD203" s="390">
        <v>4.1535000000000002</v>
      </c>
      <c r="BE203" s="380"/>
      <c r="BF203" s="522"/>
      <c r="BG203" s="425">
        <v>0.45</v>
      </c>
      <c r="BH203" s="522"/>
      <c r="BI203" s="458">
        <v>2.5000000000000001E-3</v>
      </c>
      <c r="BJ203" s="522"/>
      <c r="BK203" s="522"/>
      <c r="BL203" s="522"/>
      <c r="BM203" s="522"/>
      <c r="BN203" s="522"/>
      <c r="BO203" s="522"/>
      <c r="BP203" s="522"/>
      <c r="BQ203" s="522"/>
      <c r="BR203" s="522"/>
      <c r="BS203" s="522"/>
      <c r="BT203" s="522"/>
      <c r="BU203" s="522"/>
      <c r="BV203" s="522"/>
      <c r="BW203" s="522"/>
      <c r="BX203" s="522"/>
      <c r="BY203" s="522"/>
      <c r="BZ203" s="522"/>
      <c r="CA203" s="522"/>
      <c r="CB203" s="522"/>
      <c r="CC203" s="522"/>
      <c r="CD203" s="522"/>
      <c r="CE203" s="522"/>
      <c r="CF203" s="522"/>
    </row>
    <row r="204" spans="1:85" s="531" customFormat="1" x14ac:dyDescent="0.25">
      <c r="A204" s="545">
        <v>42125</v>
      </c>
      <c r="B204" s="475">
        <v>4.1465000000000005</v>
      </c>
      <c r="C204" s="486">
        <v>-0.77800000000000002</v>
      </c>
      <c r="D204" s="546"/>
      <c r="E204" s="547"/>
      <c r="F204" s="547"/>
      <c r="G204" s="548"/>
      <c r="H204" s="548"/>
      <c r="I204" s="548"/>
      <c r="J204" s="549">
        <v>0</v>
      </c>
      <c r="K204" s="548"/>
      <c r="L204" s="550"/>
      <c r="M204" s="463"/>
      <c r="N204" s="549"/>
      <c r="O204" s="551"/>
      <c r="P204" s="501">
        <v>-0.1</v>
      </c>
      <c r="Q204" s="549"/>
      <c r="R204" s="552"/>
      <c r="S204" s="549"/>
      <c r="T204" s="549"/>
      <c r="U204" s="549"/>
      <c r="V204" s="509">
        <v>3.3685000000000005</v>
      </c>
      <c r="W204" s="549"/>
      <c r="X204" s="549"/>
      <c r="Y204" s="550"/>
      <c r="Z204" s="522"/>
      <c r="AA204" s="553"/>
      <c r="AB204" s="513">
        <v>5.051664267506947</v>
      </c>
      <c r="AC204" s="522"/>
      <c r="AD204" s="554"/>
      <c r="AE204" s="522"/>
      <c r="AF204" s="522"/>
      <c r="AG204" s="555"/>
      <c r="AH204" s="522"/>
      <c r="AI204" s="448">
        <v>1.5822439351102298</v>
      </c>
      <c r="AJ204" s="449">
        <v>5.8719831731232304E-2</v>
      </c>
      <c r="AK204" s="449">
        <v>5.8270290881298405E-2</v>
      </c>
      <c r="AL204" s="519">
        <v>0.46005402234419157</v>
      </c>
      <c r="AM204" s="520">
        <v>0.46275758847880644</v>
      </c>
      <c r="AN204" s="522"/>
      <c r="AO204" s="522"/>
      <c r="AP204" s="522"/>
      <c r="AQ204" s="522"/>
      <c r="AR204" s="522"/>
      <c r="AS204" s="522"/>
      <c r="AT204" s="525"/>
      <c r="AU204" s="522"/>
      <c r="AV204" s="522"/>
      <c r="AW204" s="455">
        <v>5.0000000000000001E-3</v>
      </c>
      <c r="AX204" s="519"/>
      <c r="AY204" s="522"/>
      <c r="AZ204" s="556"/>
      <c r="BA204" s="557"/>
      <c r="BB204" s="557"/>
      <c r="BC204" s="558"/>
      <c r="BD204" s="390">
        <v>4.1515000000000004</v>
      </c>
      <c r="BE204" s="380"/>
      <c r="BF204" s="522"/>
      <c r="BG204" s="425">
        <v>0.5</v>
      </c>
      <c r="BH204" s="522"/>
      <c r="BI204" s="458">
        <v>2.5000000000000001E-3</v>
      </c>
      <c r="BJ204" s="522"/>
      <c r="BK204" s="522"/>
      <c r="BL204" s="522"/>
      <c r="BM204" s="522"/>
      <c r="BN204" s="522"/>
      <c r="BO204" s="522"/>
      <c r="BP204" s="522"/>
      <c r="BQ204" s="522"/>
      <c r="BR204" s="522"/>
      <c r="BS204" s="522"/>
      <c r="BT204" s="522"/>
      <c r="BU204" s="522"/>
      <c r="BV204" s="522"/>
      <c r="BW204" s="522"/>
      <c r="BX204" s="522"/>
      <c r="BY204" s="522"/>
      <c r="BZ204" s="522"/>
      <c r="CA204" s="522"/>
      <c r="CB204" s="522"/>
      <c r="CC204" s="522"/>
      <c r="CD204" s="522"/>
      <c r="CE204" s="522"/>
      <c r="CF204" s="522"/>
    </row>
    <row r="205" spans="1:85" s="531" customFormat="1" x14ac:dyDescent="0.25">
      <c r="A205" s="545">
        <v>42156</v>
      </c>
      <c r="B205" s="475">
        <v>4.1965000000000003</v>
      </c>
      <c r="C205" s="486">
        <v>-0.77800000000000002</v>
      </c>
      <c r="D205" s="522"/>
      <c r="E205" s="522"/>
      <c r="F205" s="522"/>
      <c r="G205" s="548"/>
      <c r="H205" s="548"/>
      <c r="I205" s="548"/>
      <c r="J205" s="549"/>
      <c r="K205" s="548"/>
      <c r="L205" s="550"/>
      <c r="M205" s="463"/>
      <c r="N205" s="549"/>
      <c r="O205" s="551"/>
      <c r="P205" s="501">
        <v>-0.1</v>
      </c>
      <c r="Q205" s="549"/>
      <c r="R205" s="552"/>
      <c r="S205" s="549"/>
      <c r="T205" s="549"/>
      <c r="U205" s="549"/>
      <c r="V205" s="509">
        <v>3.4185000000000003</v>
      </c>
      <c r="W205" s="549"/>
      <c r="X205" s="549"/>
      <c r="Y205" s="529"/>
      <c r="Z205" s="522"/>
      <c r="AA205" s="559"/>
      <c r="AB205" s="513">
        <v>5.1272236218954728</v>
      </c>
      <c r="AC205" s="522"/>
      <c r="AD205" s="554"/>
      <c r="AE205" s="522"/>
      <c r="AF205" s="522"/>
      <c r="AG205" s="555"/>
      <c r="AH205" s="522"/>
      <c r="AI205" s="448">
        <v>1.5824215432565598</v>
      </c>
      <c r="AJ205" s="449">
        <v>5.8781200165588701E-2</v>
      </c>
      <c r="AK205" s="449">
        <v>5.8325915166114004E-2</v>
      </c>
      <c r="AL205" s="519">
        <v>0.45743146953275249</v>
      </c>
      <c r="AM205" s="520">
        <v>0.46017127269684205</v>
      </c>
      <c r="AN205" s="522"/>
      <c r="AO205" s="522"/>
      <c r="AP205" s="522"/>
      <c r="AQ205" s="522"/>
      <c r="AR205" s="522"/>
      <c r="AS205" s="522"/>
      <c r="AT205" s="525"/>
      <c r="AU205" s="522"/>
      <c r="AV205" s="522"/>
      <c r="AW205" s="455">
        <v>5.0000000000000001E-3</v>
      </c>
      <c r="AX205" s="522"/>
      <c r="AY205" s="522"/>
      <c r="AZ205" s="556"/>
      <c r="BA205" s="556"/>
      <c r="BB205" s="556"/>
      <c r="BC205" s="522"/>
      <c r="BD205" s="390">
        <v>4.2015000000000002</v>
      </c>
      <c r="BE205" s="380"/>
      <c r="BF205" s="522"/>
      <c r="BG205" s="425">
        <v>0.5</v>
      </c>
      <c r="BH205" s="522"/>
      <c r="BI205" s="458">
        <v>2.5000000000000001E-3</v>
      </c>
      <c r="BJ205" s="522"/>
      <c r="BK205" s="522"/>
      <c r="BL205" s="522"/>
      <c r="BM205" s="522"/>
      <c r="BN205" s="522"/>
      <c r="BO205" s="522"/>
      <c r="BP205" s="522"/>
      <c r="BQ205" s="522"/>
      <c r="BR205" s="522"/>
      <c r="BS205" s="522"/>
      <c r="BT205" s="522"/>
      <c r="BU205" s="522"/>
      <c r="BV205" s="522"/>
      <c r="BW205" s="522"/>
      <c r="BX205" s="522"/>
      <c r="BY205" s="522"/>
      <c r="BZ205" s="522"/>
      <c r="CA205" s="522"/>
      <c r="CB205" s="522"/>
      <c r="CC205" s="522"/>
      <c r="CD205" s="522"/>
      <c r="CE205" s="522"/>
      <c r="CF205" s="522"/>
    </row>
    <row r="206" spans="1:85" s="531" customFormat="1" x14ac:dyDescent="0.25">
      <c r="A206" s="545">
        <v>42186</v>
      </c>
      <c r="B206" s="475">
        <v>4.2415000000000003</v>
      </c>
      <c r="C206" s="486">
        <v>-0.77800000000000002</v>
      </c>
      <c r="D206" s="522"/>
      <c r="E206" s="522"/>
      <c r="F206" s="522"/>
      <c r="G206" s="548"/>
      <c r="H206" s="548"/>
      <c r="I206" s="548"/>
      <c r="J206" s="549"/>
      <c r="K206" s="548"/>
      <c r="L206" s="550"/>
      <c r="M206" s="463"/>
      <c r="N206" s="549"/>
      <c r="O206" s="551"/>
      <c r="P206" s="501">
        <v>-0.1</v>
      </c>
      <c r="Q206" s="549"/>
      <c r="R206" s="552"/>
      <c r="S206" s="549"/>
      <c r="T206" s="549"/>
      <c r="U206" s="549"/>
      <c r="V206" s="509">
        <v>3.4635000000000002</v>
      </c>
      <c r="W206" s="549"/>
      <c r="X206" s="549"/>
      <c r="Y206" s="522"/>
      <c r="Z206" s="522"/>
      <c r="AA206" s="559"/>
      <c r="AB206" s="513">
        <v>5.1952856472005013</v>
      </c>
      <c r="AC206" s="522"/>
      <c r="AD206" s="554"/>
      <c r="AE206" s="522"/>
      <c r="AF206" s="522"/>
      <c r="AG206" s="555"/>
      <c r="AH206" s="522"/>
      <c r="AI206" s="448">
        <v>1.5825948588978698</v>
      </c>
      <c r="AJ206" s="449">
        <v>5.8840588974222306E-2</v>
      </c>
      <c r="AK206" s="449">
        <v>5.8379745120141102E-2</v>
      </c>
      <c r="AL206" s="519">
        <v>0.45490337765635486</v>
      </c>
      <c r="AM206" s="520">
        <v>0.45767816069562867</v>
      </c>
      <c r="AN206" s="522"/>
      <c r="AO206" s="522"/>
      <c r="AP206" s="522"/>
      <c r="AQ206" s="522"/>
      <c r="AR206" s="522"/>
      <c r="AS206" s="522"/>
      <c r="AT206" s="525"/>
      <c r="AU206" s="522"/>
      <c r="AV206" s="522"/>
      <c r="AW206" s="455">
        <v>5.0000000000000001E-3</v>
      </c>
      <c r="AX206" s="522"/>
      <c r="AY206" s="522"/>
      <c r="AZ206" s="556"/>
      <c r="BA206" s="556"/>
      <c r="BB206" s="556"/>
      <c r="BC206" s="522"/>
      <c r="BD206" s="390">
        <v>4.2465000000000002</v>
      </c>
      <c r="BE206" s="380"/>
      <c r="BF206" s="522"/>
      <c r="BG206" s="425">
        <v>0.55000000000000004</v>
      </c>
      <c r="BH206" s="522"/>
      <c r="BI206" s="458">
        <v>2.5000000000000001E-3</v>
      </c>
      <c r="BJ206" s="522"/>
      <c r="BK206" s="522"/>
      <c r="BL206" s="522"/>
      <c r="BM206" s="522"/>
      <c r="BN206" s="522"/>
      <c r="BO206" s="522"/>
      <c r="BP206" s="522"/>
      <c r="BQ206" s="522"/>
      <c r="BR206" s="522"/>
      <c r="BS206" s="522"/>
      <c r="BT206" s="522"/>
      <c r="BU206" s="522"/>
      <c r="BV206" s="522"/>
      <c r="BW206" s="522"/>
      <c r="BX206" s="522"/>
      <c r="BY206" s="522"/>
      <c r="BZ206" s="522"/>
      <c r="CA206" s="522"/>
      <c r="CB206" s="522"/>
      <c r="CC206" s="522"/>
      <c r="CD206" s="522"/>
      <c r="CE206" s="522"/>
      <c r="CF206" s="522"/>
    </row>
    <row r="207" spans="1:85" s="531" customFormat="1" x14ac:dyDescent="0.25">
      <c r="A207" s="545">
        <v>42217</v>
      </c>
      <c r="B207" s="475">
        <v>4.2865000000000002</v>
      </c>
      <c r="C207" s="486">
        <v>-0.77800000000000002</v>
      </c>
      <c r="D207" s="522"/>
      <c r="E207" s="522"/>
      <c r="F207" s="522"/>
      <c r="G207" s="548"/>
      <c r="H207" s="548"/>
      <c r="I207" s="548"/>
      <c r="J207" s="549"/>
      <c r="K207" s="548"/>
      <c r="L207" s="550"/>
      <c r="M207" s="463"/>
      <c r="N207" s="549"/>
      <c r="O207" s="551"/>
      <c r="P207" s="501">
        <v>-0.1</v>
      </c>
      <c r="Q207" s="549"/>
      <c r="R207" s="552"/>
      <c r="S207" s="549"/>
      <c r="T207" s="549"/>
      <c r="U207" s="549"/>
      <c r="V207" s="509">
        <v>3.5085000000000002</v>
      </c>
      <c r="W207" s="549"/>
      <c r="X207" s="549"/>
      <c r="Y207" s="522"/>
      <c r="Z207" s="522"/>
      <c r="AA207" s="559"/>
      <c r="AB207" s="513">
        <v>5.2633866069160486</v>
      </c>
      <c r="AC207" s="522"/>
      <c r="AD207" s="554"/>
      <c r="AE207" s="522"/>
      <c r="AF207" s="522"/>
      <c r="AG207" s="555"/>
      <c r="AH207" s="522"/>
      <c r="AI207" s="448">
        <v>1.5827754367810798</v>
      </c>
      <c r="AJ207" s="449">
        <v>5.8901957411042503E-2</v>
      </c>
      <c r="AK207" s="449">
        <v>5.8435369406980797E-2</v>
      </c>
      <c r="AL207" s="519">
        <v>0.4523012010762123</v>
      </c>
      <c r="AM207" s="520">
        <v>0.45511203502225728</v>
      </c>
      <c r="AN207" s="522"/>
      <c r="AO207" s="522"/>
      <c r="AP207" s="522"/>
      <c r="AQ207" s="522"/>
      <c r="AR207" s="522"/>
      <c r="AS207" s="522"/>
      <c r="AT207" s="525"/>
      <c r="AU207" s="522"/>
      <c r="AV207" s="522"/>
      <c r="AW207" s="455">
        <v>5.0000000000000001E-3</v>
      </c>
      <c r="AX207" s="522"/>
      <c r="AY207" s="522"/>
      <c r="AZ207" s="556"/>
      <c r="BA207" s="556"/>
      <c r="BB207" s="556"/>
      <c r="BC207" s="522"/>
      <c r="BD207" s="390">
        <v>4.2915000000000001</v>
      </c>
      <c r="BE207" s="380"/>
      <c r="BF207" s="522"/>
      <c r="BG207" s="425">
        <v>0.6</v>
      </c>
      <c r="BH207" s="522"/>
      <c r="BI207" s="458">
        <v>2.5000000000000001E-3</v>
      </c>
      <c r="BJ207" s="522"/>
      <c r="BK207" s="522"/>
      <c r="BL207" s="522"/>
      <c r="BM207" s="522"/>
      <c r="BN207" s="522"/>
      <c r="BO207" s="522"/>
      <c r="BP207" s="522"/>
      <c r="BQ207" s="522"/>
      <c r="BR207" s="522"/>
      <c r="BS207" s="522"/>
      <c r="BT207" s="522"/>
      <c r="BU207" s="522"/>
      <c r="BV207" s="522"/>
      <c r="BW207" s="522"/>
      <c r="BX207" s="522"/>
      <c r="BY207" s="522"/>
      <c r="BZ207" s="522"/>
      <c r="CA207" s="522"/>
      <c r="CB207" s="522"/>
      <c r="CC207" s="522"/>
      <c r="CD207" s="522"/>
      <c r="CE207" s="522"/>
      <c r="CF207" s="522"/>
    </row>
    <row r="208" spans="1:85" s="531" customFormat="1" x14ac:dyDescent="0.25">
      <c r="A208" s="545">
        <v>42248</v>
      </c>
      <c r="B208" s="475">
        <v>4.2694999999999999</v>
      </c>
      <c r="C208" s="486">
        <v>-0.77800000000000002</v>
      </c>
      <c r="D208" s="522"/>
      <c r="E208" s="522"/>
      <c r="F208" s="522"/>
      <c r="G208" s="548"/>
      <c r="H208" s="548"/>
      <c r="I208" s="548"/>
      <c r="J208" s="549"/>
      <c r="K208" s="548"/>
      <c r="L208" s="550"/>
      <c r="M208" s="463"/>
      <c r="N208" s="549"/>
      <c r="O208" s="551"/>
      <c r="P208" s="501">
        <v>-0.1</v>
      </c>
      <c r="Q208" s="549"/>
      <c r="R208" s="552"/>
      <c r="S208" s="549"/>
      <c r="T208" s="549"/>
      <c r="U208" s="549"/>
      <c r="V208" s="509">
        <v>3.4914999999999998</v>
      </c>
      <c r="W208" s="549"/>
      <c r="X208" s="549"/>
      <c r="Y208" s="522"/>
      <c r="Z208" s="522"/>
      <c r="AA208" s="559"/>
      <c r="AB208" s="513">
        <v>5.2384861055691285</v>
      </c>
      <c r="AC208" s="522"/>
      <c r="AD208" s="554"/>
      <c r="AE208" s="522"/>
      <c r="AF208" s="522"/>
      <c r="AG208" s="555"/>
      <c r="AH208" s="522"/>
      <c r="AI208" s="448">
        <v>1.5829575244443199</v>
      </c>
      <c r="AJ208" s="449">
        <v>5.89633258491142E-2</v>
      </c>
      <c r="AK208" s="449">
        <v>5.8490993694849398E-2</v>
      </c>
      <c r="AL208" s="519">
        <v>0.44970936993288063</v>
      </c>
      <c r="AM208" s="520">
        <v>0.4525561544490585</v>
      </c>
      <c r="AN208" s="522"/>
      <c r="AO208" s="522"/>
      <c r="AP208" s="522"/>
      <c r="AQ208" s="522"/>
      <c r="AR208" s="522"/>
      <c r="AS208" s="522"/>
      <c r="AT208" s="525"/>
      <c r="AU208" s="522"/>
      <c r="AV208" s="522"/>
      <c r="AW208" s="455">
        <v>5.0000000000000001E-3</v>
      </c>
      <c r="AX208" s="522"/>
      <c r="AY208" s="522"/>
      <c r="AZ208" s="556"/>
      <c r="BA208" s="556"/>
      <c r="BB208" s="556"/>
      <c r="BC208" s="522"/>
      <c r="BD208" s="390">
        <v>4.2744999999999997</v>
      </c>
      <c r="BE208" s="380"/>
      <c r="BF208" s="522"/>
      <c r="BG208" s="425">
        <v>0.6</v>
      </c>
      <c r="BH208" s="522"/>
      <c r="BI208" s="458">
        <v>2.5000000000000001E-3</v>
      </c>
      <c r="BJ208" s="522"/>
      <c r="BK208" s="522"/>
      <c r="BL208" s="522"/>
      <c r="BM208" s="522"/>
      <c r="BN208" s="522"/>
      <c r="BO208" s="522"/>
      <c r="BP208" s="522"/>
      <c r="BQ208" s="522"/>
      <c r="BR208" s="522"/>
      <c r="BS208" s="522"/>
      <c r="BT208" s="522"/>
      <c r="BU208" s="522"/>
      <c r="BV208" s="522"/>
      <c r="BW208" s="522"/>
      <c r="BX208" s="522"/>
      <c r="BY208" s="522"/>
      <c r="BZ208" s="522"/>
      <c r="CA208" s="522"/>
      <c r="CB208" s="522"/>
      <c r="CC208" s="522"/>
      <c r="CD208" s="522"/>
      <c r="CE208" s="522"/>
      <c r="CF208" s="522"/>
    </row>
    <row r="209" spans="1:84" s="531" customFormat="1" x14ac:dyDescent="0.25">
      <c r="A209" s="545">
        <v>42278</v>
      </c>
      <c r="B209" s="475">
        <v>4.2945000000000002</v>
      </c>
      <c r="C209" s="486">
        <v>-0.77800000000000002</v>
      </c>
      <c r="D209" s="522"/>
      <c r="E209" s="522"/>
      <c r="F209" s="522"/>
      <c r="G209" s="548"/>
      <c r="H209" s="548"/>
      <c r="I209" s="548"/>
      <c r="J209" s="549"/>
      <c r="K209" s="548"/>
      <c r="L209" s="550"/>
      <c r="M209" s="463"/>
      <c r="N209" s="549"/>
      <c r="O209" s="551"/>
      <c r="P209" s="501">
        <v>-0.1</v>
      </c>
      <c r="Q209" s="549"/>
      <c r="R209" s="552"/>
      <c r="S209" s="549"/>
      <c r="T209" s="549"/>
      <c r="U209" s="549"/>
      <c r="V209" s="509">
        <v>3.5165000000000002</v>
      </c>
      <c r="W209" s="549"/>
      <c r="X209" s="549"/>
      <c r="Y209" s="522"/>
      <c r="Z209" s="522"/>
      <c r="AA209" s="559"/>
      <c r="AB209" s="513">
        <v>5.2765870693817982</v>
      </c>
      <c r="AC209" s="522"/>
      <c r="AD209" s="554"/>
      <c r="AE209" s="522"/>
      <c r="AF209" s="522"/>
      <c r="AG209" s="555"/>
      <c r="AH209" s="522"/>
      <c r="AI209" s="448">
        <v>1.58313517619044</v>
      </c>
      <c r="AJ209" s="449">
        <v>5.9022714661343102E-2</v>
      </c>
      <c r="AK209" s="449">
        <v>5.8544823651831605E-2</v>
      </c>
      <c r="AL209" s="519">
        <v>0.44721098997950348</v>
      </c>
      <c r="AM209" s="520">
        <v>0.45009246625270161</v>
      </c>
      <c r="AN209" s="522"/>
      <c r="AO209" s="522"/>
      <c r="AP209" s="522"/>
      <c r="AQ209" s="522"/>
      <c r="AR209" s="522"/>
      <c r="AS209" s="522"/>
      <c r="AT209" s="525"/>
      <c r="AU209" s="522"/>
      <c r="AV209" s="522"/>
      <c r="AW209" s="455">
        <v>5.0000000000000001E-3</v>
      </c>
      <c r="AX209" s="522"/>
      <c r="AY209" s="522"/>
      <c r="AZ209" s="556"/>
      <c r="BA209" s="556"/>
      <c r="BB209" s="556"/>
      <c r="BC209" s="522"/>
      <c r="BD209" s="390">
        <v>4.2995000000000001</v>
      </c>
      <c r="BE209" s="380"/>
      <c r="BF209" s="522"/>
      <c r="BG209" s="425">
        <v>0.65</v>
      </c>
      <c r="BH209" s="522"/>
      <c r="BI209" s="458">
        <v>2.5000000000000001E-3</v>
      </c>
      <c r="BJ209" s="522"/>
      <c r="BK209" s="522"/>
      <c r="BL209" s="522"/>
      <c r="BM209" s="522"/>
      <c r="BN209" s="522"/>
      <c r="BO209" s="522"/>
      <c r="BP209" s="522"/>
      <c r="BQ209" s="522"/>
      <c r="BR209" s="522"/>
      <c r="BS209" s="522"/>
      <c r="BT209" s="522"/>
      <c r="BU209" s="522"/>
      <c r="BV209" s="522"/>
      <c r="BW209" s="522"/>
      <c r="BX209" s="522"/>
      <c r="BY209" s="522"/>
      <c r="BZ209" s="522"/>
      <c r="CA209" s="522"/>
      <c r="CB209" s="522"/>
      <c r="CC209" s="522"/>
      <c r="CD209" s="522"/>
      <c r="CE209" s="522"/>
      <c r="CF209" s="522"/>
    </row>
    <row r="210" spans="1:84" s="531" customFormat="1" x14ac:dyDescent="0.25">
      <c r="A210" s="545">
        <v>42309</v>
      </c>
      <c r="B210" s="475">
        <v>4.4465000000000003</v>
      </c>
      <c r="C210" s="495">
        <v>-0.67800000000000005</v>
      </c>
      <c r="D210" s="522"/>
      <c r="E210" s="522"/>
      <c r="F210" s="522"/>
      <c r="G210" s="548"/>
      <c r="H210" s="548"/>
      <c r="I210" s="548"/>
      <c r="J210" s="549"/>
      <c r="K210" s="548"/>
      <c r="L210" s="550"/>
      <c r="M210" s="463"/>
      <c r="N210" s="549"/>
      <c r="O210" s="560"/>
      <c r="P210" s="549"/>
      <c r="Q210" s="549"/>
      <c r="R210" s="552"/>
      <c r="S210" s="549"/>
      <c r="T210" s="549"/>
      <c r="U210" s="549"/>
      <c r="V210" s="509">
        <v>3.7685000000000004</v>
      </c>
      <c r="W210" s="549"/>
      <c r="X210" s="549"/>
      <c r="Y210" s="522"/>
      <c r="Z210" s="522"/>
      <c r="AA210" s="559"/>
      <c r="AB210" s="513">
        <v>5.6553797227915688</v>
      </c>
      <c r="AC210" s="522"/>
      <c r="AD210" s="554"/>
      <c r="AE210" s="522"/>
      <c r="AF210" s="522"/>
      <c r="AG210" s="555"/>
      <c r="AH210" s="522"/>
      <c r="AI210" s="448">
        <v>1.5833202358523499</v>
      </c>
      <c r="AJ210" s="449">
        <v>5.9084083101879105E-2</v>
      </c>
      <c r="AK210" s="449">
        <v>5.8600447941724802E-2</v>
      </c>
      <c r="AL210" s="519">
        <v>0.44463949556918986</v>
      </c>
      <c r="AM210" s="520">
        <v>0.44755671391855006</v>
      </c>
      <c r="AN210" s="522"/>
      <c r="AO210" s="522"/>
      <c r="AP210" s="522"/>
      <c r="AQ210" s="522"/>
      <c r="AR210" s="522"/>
      <c r="AS210" s="522"/>
      <c r="AT210" s="525"/>
      <c r="AU210" s="522"/>
      <c r="AV210" s="522"/>
      <c r="AW210" s="455">
        <v>0.02</v>
      </c>
      <c r="AX210" s="522"/>
      <c r="AY210" s="522"/>
      <c r="AZ210" s="556"/>
      <c r="BA210" s="556"/>
      <c r="BB210" s="556"/>
      <c r="BC210" s="522"/>
      <c r="BD210" s="390">
        <v>4.4664999999999999</v>
      </c>
      <c r="BE210" s="380"/>
      <c r="BF210" s="522"/>
      <c r="BG210" s="425">
        <v>0.8</v>
      </c>
      <c r="BH210" s="522"/>
      <c r="BI210" s="458">
        <v>2.5000000000000001E-3</v>
      </c>
      <c r="BJ210" s="522"/>
      <c r="BK210" s="522"/>
      <c r="BL210" s="522"/>
      <c r="BM210" s="522"/>
      <c r="BN210" s="522"/>
      <c r="BO210" s="522"/>
      <c r="BP210" s="522"/>
      <c r="BQ210" s="522"/>
      <c r="BR210" s="522"/>
      <c r="BS210" s="522"/>
      <c r="BT210" s="522"/>
      <c r="BU210" s="522"/>
      <c r="BV210" s="522"/>
      <c r="BW210" s="522"/>
      <c r="BX210" s="522"/>
      <c r="BY210" s="522"/>
      <c r="BZ210" s="522"/>
      <c r="CA210" s="522"/>
      <c r="CB210" s="522"/>
      <c r="CC210" s="522"/>
      <c r="CD210" s="522"/>
      <c r="CE210" s="522"/>
      <c r="CF210" s="522"/>
    </row>
    <row r="211" spans="1:84" s="531" customFormat="1" x14ac:dyDescent="0.25">
      <c r="A211" s="545">
        <v>42339</v>
      </c>
      <c r="B211" s="475">
        <v>4.5895000000000001</v>
      </c>
      <c r="C211" s="497">
        <v>-0.67800000000000005</v>
      </c>
      <c r="D211" s="522"/>
      <c r="E211" s="522"/>
      <c r="F211" s="522"/>
      <c r="G211" s="548"/>
      <c r="H211" s="548"/>
      <c r="I211" s="548"/>
      <c r="J211" s="549"/>
      <c r="K211" s="548"/>
      <c r="L211" s="550"/>
      <c r="M211" s="463"/>
      <c r="N211" s="549"/>
      <c r="O211" s="560"/>
      <c r="P211" s="549"/>
      <c r="Q211" s="549"/>
      <c r="R211" s="552"/>
      <c r="S211" s="549"/>
      <c r="T211" s="549"/>
      <c r="U211" s="549"/>
      <c r="V211" s="509">
        <v>3.9115000000000002</v>
      </c>
      <c r="W211" s="549"/>
      <c r="X211" s="549"/>
      <c r="Y211" s="522"/>
      <c r="Z211" s="522"/>
      <c r="AA211" s="559"/>
      <c r="AB211" s="513">
        <v>5.8706487998886603</v>
      </c>
      <c r="AC211" s="522"/>
      <c r="AD211" s="554"/>
      <c r="AE211" s="522"/>
      <c r="AF211" s="522"/>
      <c r="AG211" s="555"/>
      <c r="AH211" s="522"/>
      <c r="AI211" s="448">
        <v>1.58350076446768</v>
      </c>
      <c r="AJ211" s="449">
        <v>5.9143471916492302E-2</v>
      </c>
      <c r="AK211" s="449">
        <v>5.8654277900665401E-2</v>
      </c>
      <c r="AL211" s="519">
        <v>0.44216078263115582</v>
      </c>
      <c r="AM211" s="520">
        <v>0.44511248398859588</v>
      </c>
      <c r="AN211" s="522"/>
      <c r="AO211" s="522"/>
      <c r="AP211" s="522"/>
      <c r="AQ211" s="522"/>
      <c r="AR211" s="522"/>
      <c r="AS211" s="522"/>
      <c r="AT211" s="525"/>
      <c r="AU211" s="522"/>
      <c r="AV211" s="522"/>
      <c r="AW211" s="455">
        <v>0.02</v>
      </c>
      <c r="AX211" s="522"/>
      <c r="AY211" s="522"/>
      <c r="AZ211" s="556"/>
      <c r="BA211" s="556"/>
      <c r="BB211" s="556"/>
      <c r="BC211" s="522"/>
      <c r="BD211" s="390">
        <v>4.6094999999999997</v>
      </c>
      <c r="BE211" s="380"/>
      <c r="BF211" s="522"/>
      <c r="BG211" s="425">
        <v>1.1000000000000001</v>
      </c>
      <c r="BH211" s="522"/>
      <c r="BI211" s="458">
        <v>2.5000000000000001E-3</v>
      </c>
      <c r="BJ211" s="522"/>
      <c r="BK211" s="522"/>
      <c r="BL211" s="522"/>
      <c r="BM211" s="522"/>
      <c r="BN211" s="522"/>
      <c r="BO211" s="522"/>
      <c r="BP211" s="522"/>
      <c r="BQ211" s="522"/>
      <c r="BR211" s="522"/>
      <c r="BS211" s="522"/>
      <c r="BT211" s="522"/>
      <c r="BU211" s="522"/>
      <c r="BV211" s="522"/>
      <c r="BW211" s="522"/>
      <c r="BX211" s="522"/>
      <c r="BY211" s="522"/>
      <c r="BZ211" s="522"/>
      <c r="CA211" s="522"/>
      <c r="CB211" s="522"/>
      <c r="CC211" s="522"/>
      <c r="CD211" s="522"/>
      <c r="CE211" s="522"/>
      <c r="CF211" s="522"/>
    </row>
    <row r="212" spans="1:84" s="531" customFormat="1" x14ac:dyDescent="0.25">
      <c r="A212" s="545">
        <v>42370</v>
      </c>
      <c r="B212" s="475">
        <v>4.6284999999999998</v>
      </c>
      <c r="C212" s="497">
        <v>-0.67800000000000005</v>
      </c>
      <c r="D212" s="522"/>
      <c r="E212" s="522"/>
      <c r="F212" s="522"/>
      <c r="G212" s="548"/>
      <c r="H212" s="548"/>
      <c r="I212" s="548"/>
      <c r="J212" s="549"/>
      <c r="K212" s="548"/>
      <c r="L212" s="550"/>
      <c r="M212" s="463"/>
      <c r="N212" s="549"/>
      <c r="O212" s="560"/>
      <c r="P212" s="549"/>
      <c r="Q212" s="549"/>
      <c r="R212" s="552"/>
      <c r="S212" s="549"/>
      <c r="T212" s="549"/>
      <c r="U212" s="549"/>
      <c r="V212" s="509">
        <v>3.9504999999999999</v>
      </c>
      <c r="W212" s="549"/>
      <c r="X212" s="549"/>
      <c r="Y212" s="522"/>
      <c r="Z212" s="522"/>
      <c r="AA212" s="559"/>
      <c r="AB212" s="513">
        <v>5.9298867502678094</v>
      </c>
      <c r="AC212" s="522"/>
      <c r="AD212" s="554"/>
      <c r="AE212" s="522"/>
      <c r="AF212" s="522"/>
      <c r="AG212" s="555"/>
      <c r="AH212" s="522"/>
      <c r="AI212" s="448">
        <v>1.5836887976687899</v>
      </c>
      <c r="AJ212" s="449">
        <v>5.9204840359491098E-2</v>
      </c>
      <c r="AK212" s="449">
        <v>5.8709902192582805E-2</v>
      </c>
      <c r="AL212" s="519">
        <v>0.43960959612945</v>
      </c>
      <c r="AM212" s="520">
        <v>0.4425968167437449</v>
      </c>
      <c r="AN212" s="522"/>
      <c r="AO212" s="522"/>
      <c r="AP212" s="522"/>
      <c r="AQ212" s="522"/>
      <c r="AR212" s="522"/>
      <c r="AS212" s="522"/>
      <c r="AT212" s="525"/>
      <c r="AU212" s="522"/>
      <c r="AV212" s="522"/>
      <c r="AW212" s="455">
        <v>0.02</v>
      </c>
      <c r="AX212" s="522"/>
      <c r="AY212" s="522"/>
      <c r="AZ212" s="556"/>
      <c r="BA212" s="556"/>
      <c r="BB212" s="556"/>
      <c r="BC212" s="522"/>
      <c r="BD212" s="390">
        <v>4.6484999999999994</v>
      </c>
      <c r="BE212" s="380"/>
      <c r="BF212" s="522"/>
      <c r="BG212" s="425">
        <v>1.1000000000000001</v>
      </c>
      <c r="BH212" s="522"/>
      <c r="BI212" s="458">
        <v>2.5000000000000001E-3</v>
      </c>
      <c r="BJ212" s="522"/>
      <c r="BK212" s="522"/>
      <c r="BL212" s="522"/>
      <c r="BM212" s="522"/>
      <c r="BN212" s="522"/>
      <c r="BO212" s="522"/>
      <c r="BP212" s="522"/>
      <c r="BQ212" s="522"/>
      <c r="BR212" s="522"/>
      <c r="BS212" s="522"/>
      <c r="BT212" s="522"/>
      <c r="BU212" s="522"/>
      <c r="BV212" s="522"/>
      <c r="BW212" s="522"/>
      <c r="BX212" s="522"/>
      <c r="BY212" s="522"/>
      <c r="BZ212" s="522"/>
      <c r="CA212" s="522"/>
      <c r="CB212" s="522"/>
      <c r="CC212" s="522"/>
      <c r="CD212" s="522"/>
      <c r="CE212" s="522"/>
      <c r="CF212" s="522"/>
    </row>
    <row r="213" spans="1:84" s="531" customFormat="1" x14ac:dyDescent="0.25">
      <c r="A213" s="545">
        <v>42401</v>
      </c>
      <c r="B213" s="475">
        <v>4.5485000000000007</v>
      </c>
      <c r="C213" s="497">
        <v>-0.67800000000000005</v>
      </c>
      <c r="D213" s="522"/>
      <c r="E213" s="522"/>
      <c r="F213" s="522"/>
      <c r="G213" s="548"/>
      <c r="H213" s="548"/>
      <c r="I213" s="548"/>
      <c r="J213" s="549"/>
      <c r="K213" s="548"/>
      <c r="L213" s="550"/>
      <c r="M213" s="463"/>
      <c r="N213" s="549"/>
      <c r="O213" s="560"/>
      <c r="P213" s="549"/>
      <c r="Q213" s="549"/>
      <c r="R213" s="552"/>
      <c r="S213" s="549"/>
      <c r="T213" s="549"/>
      <c r="U213" s="549"/>
      <c r="V213" s="509">
        <v>3.8705000000000007</v>
      </c>
      <c r="W213" s="549"/>
      <c r="X213" s="549"/>
      <c r="Y213" s="522"/>
      <c r="Z213" s="522"/>
      <c r="AA213" s="559"/>
      <c r="AB213" s="513">
        <v>5.8104983290801044</v>
      </c>
      <c r="AC213" s="522"/>
      <c r="AD213" s="554"/>
      <c r="AE213" s="522"/>
      <c r="AF213" s="522"/>
      <c r="AG213" s="555"/>
      <c r="AH213" s="522"/>
      <c r="AI213" s="448">
        <v>1.5838783426135998</v>
      </c>
      <c r="AJ213" s="449">
        <v>5.9266208803741401E-2</v>
      </c>
      <c r="AK213" s="449">
        <v>5.8765526485529102E-2</v>
      </c>
      <c r="AL213" s="519">
        <v>0.43706871833019878</v>
      </c>
      <c r="AM213" s="520">
        <v>0.44009133960399388</v>
      </c>
      <c r="AN213" s="522"/>
      <c r="AO213" s="522"/>
      <c r="AP213" s="522"/>
      <c r="AQ213" s="522"/>
      <c r="AR213" s="522"/>
      <c r="AS213" s="522"/>
      <c r="AT213" s="525"/>
      <c r="AU213" s="522"/>
      <c r="AV213" s="522"/>
      <c r="AW213" s="455">
        <v>0.02</v>
      </c>
      <c r="AX213" s="522"/>
      <c r="AY213" s="522"/>
      <c r="AZ213" s="556"/>
      <c r="BA213" s="556"/>
      <c r="BB213" s="556"/>
      <c r="BC213" s="522"/>
      <c r="BD213" s="390">
        <v>4.5685000000000002</v>
      </c>
      <c r="BE213" s="380"/>
      <c r="BF213" s="522"/>
      <c r="BG213" s="425">
        <v>1.1000000000000001</v>
      </c>
      <c r="BH213" s="522"/>
      <c r="BI213" s="458">
        <v>2.5000000000000001E-3</v>
      </c>
      <c r="BJ213" s="522"/>
      <c r="BK213" s="522"/>
      <c r="BL213" s="522"/>
      <c r="BM213" s="522"/>
      <c r="BN213" s="522"/>
      <c r="BO213" s="522"/>
      <c r="BP213" s="522"/>
      <c r="BQ213" s="522"/>
      <c r="BR213" s="522"/>
      <c r="BS213" s="522"/>
      <c r="BT213" s="522"/>
      <c r="BU213" s="522"/>
      <c r="BV213" s="522"/>
      <c r="BW213" s="522"/>
      <c r="BX213" s="522"/>
      <c r="BY213" s="522"/>
      <c r="BZ213" s="522"/>
      <c r="CA213" s="522"/>
      <c r="CB213" s="522"/>
      <c r="CC213" s="522"/>
      <c r="CD213" s="522"/>
      <c r="CE213" s="522"/>
      <c r="CF213" s="522"/>
    </row>
    <row r="214" spans="1:84" s="531" customFormat="1" x14ac:dyDescent="0.25">
      <c r="A214" s="545">
        <v>42430</v>
      </c>
      <c r="B214" s="475">
        <v>4.4184999999999999</v>
      </c>
      <c r="C214" s="497">
        <v>-0.67800000000000005</v>
      </c>
      <c r="D214" s="522"/>
      <c r="E214" s="522"/>
      <c r="F214" s="522"/>
      <c r="G214" s="548"/>
      <c r="H214" s="548"/>
      <c r="I214" s="548"/>
      <c r="J214" s="549"/>
      <c r="K214" s="548"/>
      <c r="L214" s="550"/>
      <c r="M214" s="463"/>
      <c r="N214" s="549"/>
      <c r="O214" s="560"/>
      <c r="P214" s="549"/>
      <c r="Q214" s="549"/>
      <c r="R214" s="552"/>
      <c r="S214" s="549"/>
      <c r="T214" s="549"/>
      <c r="U214" s="549"/>
      <c r="V214" s="509">
        <v>3.7404999999999999</v>
      </c>
      <c r="W214" s="549"/>
      <c r="X214" s="549"/>
      <c r="Y214" s="522"/>
      <c r="Z214" s="522"/>
      <c r="AA214" s="559"/>
      <c r="AB214" s="513">
        <v>5.615972339398108</v>
      </c>
      <c r="AC214" s="522"/>
      <c r="AD214" s="554"/>
      <c r="AE214" s="522"/>
      <c r="AF214" s="522"/>
      <c r="AG214" s="555"/>
      <c r="AH214" s="522"/>
      <c r="AI214" s="448">
        <v>1.5840570278080499</v>
      </c>
      <c r="AJ214" s="449">
        <v>5.9323617994657699E-2</v>
      </c>
      <c r="AK214" s="449">
        <v>5.88175621153453E-2</v>
      </c>
      <c r="AL214" s="519">
        <v>0.43470109336901408</v>
      </c>
      <c r="AM214" s="520">
        <v>0.43775672088177425</v>
      </c>
      <c r="AN214" s="522"/>
      <c r="AO214" s="522"/>
      <c r="AP214" s="522"/>
      <c r="AQ214" s="522"/>
      <c r="AR214" s="522"/>
      <c r="AS214" s="522"/>
      <c r="AT214" s="525"/>
      <c r="AU214" s="522"/>
      <c r="AV214" s="522"/>
      <c r="AW214" s="455">
        <v>0.02</v>
      </c>
      <c r="AX214" s="522"/>
      <c r="AY214" s="522"/>
      <c r="AZ214" s="556"/>
      <c r="BA214" s="556"/>
      <c r="BB214" s="556"/>
      <c r="BC214" s="522"/>
      <c r="BD214" s="390">
        <v>4.4384999999999994</v>
      </c>
      <c r="BE214" s="380"/>
      <c r="BF214" s="522"/>
      <c r="BG214" s="425">
        <v>0.75</v>
      </c>
      <c r="BH214" s="522"/>
      <c r="BI214" s="458">
        <v>0</v>
      </c>
      <c r="BJ214" s="522"/>
      <c r="BK214" s="522"/>
      <c r="BL214" s="522"/>
      <c r="BM214" s="522"/>
      <c r="BN214" s="522"/>
      <c r="BO214" s="522"/>
      <c r="BP214" s="522"/>
      <c r="BQ214" s="522"/>
      <c r="BR214" s="522"/>
      <c r="BS214" s="522"/>
      <c r="BT214" s="522"/>
      <c r="BU214" s="522"/>
      <c r="BV214" s="522"/>
      <c r="BW214" s="522"/>
      <c r="BX214" s="522"/>
      <c r="BY214" s="522"/>
      <c r="BZ214" s="522"/>
      <c r="CA214" s="522"/>
      <c r="CB214" s="522"/>
      <c r="CC214" s="522"/>
      <c r="CD214" s="522"/>
      <c r="CE214" s="522"/>
      <c r="CF214" s="522"/>
    </row>
    <row r="215" spans="1:84" s="531" customFormat="1" x14ac:dyDescent="0.25">
      <c r="A215" s="545">
        <v>42461</v>
      </c>
      <c r="B215" s="475">
        <v>4.2335000000000003</v>
      </c>
      <c r="C215" s="481">
        <v>-0.77800000000000002</v>
      </c>
      <c r="D215" s="522"/>
      <c r="E215" s="522"/>
      <c r="F215" s="522"/>
      <c r="G215" s="548"/>
      <c r="H215" s="548"/>
      <c r="I215" s="548"/>
      <c r="J215" s="549"/>
      <c r="K215" s="548"/>
      <c r="L215" s="550"/>
      <c r="M215" s="463"/>
      <c r="N215" s="549"/>
      <c r="O215" s="560"/>
      <c r="P215" s="549"/>
      <c r="Q215" s="549"/>
      <c r="R215" s="552"/>
      <c r="S215" s="549"/>
      <c r="T215" s="549"/>
      <c r="U215" s="549"/>
      <c r="V215" s="509">
        <v>3.4555000000000002</v>
      </c>
      <c r="W215" s="549"/>
      <c r="X215" s="549"/>
      <c r="Y215" s="522"/>
      <c r="Z215" s="522"/>
      <c r="AA215" s="559"/>
      <c r="AB215" s="513">
        <v>5.1887048145599524</v>
      </c>
      <c r="AC215" s="522"/>
      <c r="AD215" s="554"/>
      <c r="AE215" s="522"/>
      <c r="AF215" s="522"/>
      <c r="AG215" s="555"/>
      <c r="AH215" s="522"/>
      <c r="AI215" s="448">
        <v>1.5842494998785601</v>
      </c>
      <c r="AJ215" s="449">
        <v>5.9384986441330903E-2</v>
      </c>
      <c r="AK215" s="449">
        <v>5.8873186410282004E-2</v>
      </c>
      <c r="AL215" s="519">
        <v>0.43218014423156259</v>
      </c>
      <c r="AM215" s="520">
        <v>0.43527093283935187</v>
      </c>
      <c r="AN215" s="522"/>
      <c r="AO215" s="522"/>
      <c r="AP215" s="522"/>
      <c r="AQ215" s="522"/>
      <c r="AR215" s="522"/>
      <c r="AS215" s="522"/>
      <c r="AT215" s="525"/>
      <c r="AU215" s="522"/>
      <c r="AV215" s="522"/>
      <c r="AW215" s="455">
        <v>5.0000000000000001E-3</v>
      </c>
      <c r="AX215" s="522"/>
      <c r="AY215" s="522"/>
      <c r="AZ215" s="556"/>
      <c r="BA215" s="556"/>
      <c r="BB215" s="556"/>
      <c r="BC215" s="522"/>
      <c r="BD215" s="390">
        <v>4.2385000000000002</v>
      </c>
      <c r="BE215" s="380"/>
      <c r="BF215" s="522"/>
      <c r="BG215" s="425">
        <v>0.45</v>
      </c>
      <c r="BH215" s="522"/>
      <c r="BI215" s="458">
        <v>0</v>
      </c>
      <c r="BJ215" s="522"/>
      <c r="BK215" s="522"/>
      <c r="BL215" s="522"/>
      <c r="BM215" s="522"/>
      <c r="BN215" s="522"/>
      <c r="BO215" s="522"/>
      <c r="BP215" s="522"/>
      <c r="BQ215" s="522"/>
      <c r="BR215" s="522"/>
      <c r="BS215" s="522"/>
      <c r="BT215" s="522"/>
      <c r="BU215" s="522"/>
      <c r="BV215" s="522"/>
      <c r="BW215" s="522"/>
      <c r="BX215" s="522"/>
      <c r="BY215" s="522"/>
      <c r="BZ215" s="522"/>
      <c r="CA215" s="522"/>
      <c r="CB215" s="522"/>
      <c r="CC215" s="522"/>
      <c r="CD215" s="522"/>
      <c r="CE215" s="522"/>
      <c r="CF215" s="522"/>
    </row>
    <row r="216" spans="1:84" s="531" customFormat="1" x14ac:dyDescent="0.25">
      <c r="A216" s="545">
        <v>42491</v>
      </c>
      <c r="B216" s="475">
        <v>4.2315000000000005</v>
      </c>
      <c r="C216" s="486">
        <v>-0.77800000000000002</v>
      </c>
      <c r="D216" s="522"/>
      <c r="E216" s="522"/>
      <c r="F216" s="522"/>
      <c r="G216" s="548"/>
      <c r="H216" s="548"/>
      <c r="I216" s="548"/>
      <c r="J216" s="549"/>
      <c r="K216" s="548"/>
      <c r="L216" s="550"/>
      <c r="M216" s="463"/>
      <c r="N216" s="549"/>
      <c r="O216" s="560"/>
      <c r="P216" s="549"/>
      <c r="Q216" s="549"/>
      <c r="R216" s="552"/>
      <c r="S216" s="549"/>
      <c r="T216" s="549"/>
      <c r="U216" s="549"/>
      <c r="V216" s="509">
        <v>3.4535000000000005</v>
      </c>
      <c r="W216" s="549"/>
      <c r="X216" s="549"/>
      <c r="Y216" s="522"/>
      <c r="Z216" s="522"/>
      <c r="AA216" s="559"/>
      <c r="AB216" s="513">
        <v>5.1863160656953493</v>
      </c>
      <c r="AC216" s="522"/>
      <c r="AD216" s="554"/>
      <c r="AE216" s="522"/>
      <c r="AF216" s="522"/>
      <c r="AG216" s="555"/>
      <c r="AH216" s="522"/>
      <c r="AI216" s="448">
        <v>1.5844372037087799</v>
      </c>
      <c r="AJ216" s="449">
        <v>5.9444375261884307E-2</v>
      </c>
      <c r="AK216" s="449">
        <v>5.8927016374104003E-2</v>
      </c>
      <c r="AL216" s="519">
        <v>0.42975030761245681</v>
      </c>
      <c r="AM216" s="520">
        <v>0.43287500043640598</v>
      </c>
      <c r="AN216" s="522"/>
      <c r="AO216" s="522"/>
      <c r="AP216" s="522"/>
      <c r="AQ216" s="522"/>
      <c r="AR216" s="522"/>
      <c r="AS216" s="522"/>
      <c r="AT216" s="525"/>
      <c r="AU216" s="522"/>
      <c r="AV216" s="522"/>
      <c r="AW216" s="455">
        <v>5.0000000000000001E-3</v>
      </c>
      <c r="AX216" s="522"/>
      <c r="AY216" s="522"/>
      <c r="AZ216" s="556"/>
      <c r="BA216" s="556"/>
      <c r="BB216" s="556"/>
      <c r="BC216" s="522"/>
      <c r="BD216" s="390">
        <v>4.2365000000000004</v>
      </c>
      <c r="BE216" s="380"/>
      <c r="BF216" s="522"/>
      <c r="BG216" s="425">
        <v>0.5</v>
      </c>
      <c r="BH216" s="522"/>
      <c r="BI216" s="458">
        <v>0</v>
      </c>
      <c r="BJ216" s="522"/>
      <c r="BK216" s="522"/>
      <c r="BL216" s="522"/>
      <c r="BM216" s="522"/>
      <c r="BN216" s="522"/>
      <c r="BO216" s="522"/>
      <c r="BP216" s="522"/>
      <c r="BQ216" s="522"/>
      <c r="BR216" s="522"/>
      <c r="BS216" s="522"/>
      <c r="BT216" s="522"/>
      <c r="BU216" s="522"/>
      <c r="BV216" s="522"/>
      <c r="BW216" s="522"/>
      <c r="BX216" s="522"/>
      <c r="BY216" s="522"/>
      <c r="BZ216" s="522"/>
      <c r="CA216" s="522"/>
      <c r="CB216" s="522"/>
      <c r="CC216" s="522"/>
      <c r="CD216" s="522"/>
      <c r="CE216" s="522"/>
      <c r="CF216" s="522"/>
    </row>
    <row r="217" spans="1:84" s="531" customFormat="1" x14ac:dyDescent="0.25">
      <c r="A217" s="545">
        <v>42522</v>
      </c>
      <c r="B217" s="475">
        <v>4.2815000000000003</v>
      </c>
      <c r="C217" s="486">
        <v>-0.77800000000000002</v>
      </c>
      <c r="D217" s="522"/>
      <c r="E217" s="522"/>
      <c r="F217" s="522"/>
      <c r="G217" s="548"/>
      <c r="H217" s="548"/>
      <c r="I217" s="548"/>
      <c r="J217" s="549"/>
      <c r="K217" s="548"/>
      <c r="L217" s="550"/>
      <c r="M217" s="463"/>
      <c r="N217" s="549"/>
      <c r="O217" s="560"/>
      <c r="P217" s="549"/>
      <c r="Q217" s="549"/>
      <c r="R217" s="552"/>
      <c r="S217" s="549"/>
      <c r="T217" s="549"/>
      <c r="U217" s="549"/>
      <c r="V217" s="509">
        <v>3.5035000000000003</v>
      </c>
      <c r="W217" s="549"/>
      <c r="X217" s="549"/>
      <c r="Y217" s="522"/>
      <c r="Z217" s="522"/>
      <c r="AA217" s="559"/>
      <c r="AB217" s="513">
        <v>5.2620529155168407</v>
      </c>
      <c r="AC217" s="522"/>
      <c r="AD217" s="554"/>
      <c r="AE217" s="522"/>
      <c r="AF217" s="522"/>
      <c r="AG217" s="555"/>
      <c r="AH217" s="522"/>
      <c r="AI217" s="448">
        <v>1.5846326532991397</v>
      </c>
      <c r="AJ217" s="449">
        <v>5.9505743711020499E-2</v>
      </c>
      <c r="AK217" s="449">
        <v>5.8982640671065005E-2</v>
      </c>
      <c r="AL217" s="519">
        <v>0.42724958562407356</v>
      </c>
      <c r="AM217" s="520">
        <v>0.43040918276442014</v>
      </c>
      <c r="AN217" s="522"/>
      <c r="AO217" s="522"/>
      <c r="AP217" s="522"/>
      <c r="AQ217" s="522"/>
      <c r="AR217" s="522"/>
      <c r="AS217" s="522"/>
      <c r="AT217" s="525"/>
      <c r="AU217" s="522"/>
      <c r="AV217" s="522"/>
      <c r="AW217" s="455">
        <v>5.0000000000000001E-3</v>
      </c>
      <c r="AX217" s="522"/>
      <c r="AY217" s="522"/>
      <c r="AZ217" s="556"/>
      <c r="BA217" s="556"/>
      <c r="BB217" s="556"/>
      <c r="BC217" s="522"/>
      <c r="BD217" s="390">
        <v>4.2865000000000002</v>
      </c>
      <c r="BE217" s="380"/>
      <c r="BF217" s="522"/>
      <c r="BG217" s="425">
        <v>0.5</v>
      </c>
      <c r="BH217" s="522"/>
      <c r="BI217" s="458">
        <v>0</v>
      </c>
      <c r="BJ217" s="522"/>
      <c r="BK217" s="522"/>
      <c r="BL217" s="522"/>
      <c r="BM217" s="522"/>
      <c r="BN217" s="522"/>
      <c r="BO217" s="522"/>
      <c r="BP217" s="522"/>
      <c r="BQ217" s="522"/>
      <c r="BR217" s="522"/>
      <c r="BS217" s="522"/>
      <c r="BT217" s="522"/>
      <c r="BU217" s="522"/>
      <c r="BV217" s="522"/>
      <c r="BW217" s="522"/>
      <c r="BX217" s="522"/>
      <c r="BY217" s="522"/>
      <c r="BZ217" s="522"/>
      <c r="CA217" s="522"/>
      <c r="CB217" s="522"/>
      <c r="CC217" s="522"/>
      <c r="CD217" s="522"/>
      <c r="CE217" s="522"/>
      <c r="CF217" s="522"/>
    </row>
    <row r="218" spans="1:84" s="531" customFormat="1" x14ac:dyDescent="0.25">
      <c r="A218" s="545">
        <v>42552</v>
      </c>
      <c r="B218" s="475">
        <v>4.3265000000000002</v>
      </c>
      <c r="C218" s="486">
        <v>-0.77800000000000002</v>
      </c>
      <c r="D218" s="522"/>
      <c r="E218" s="522"/>
      <c r="F218" s="522"/>
      <c r="G218" s="548"/>
      <c r="H218" s="548"/>
      <c r="I218" s="548"/>
      <c r="J218" s="549"/>
      <c r="K218" s="548"/>
      <c r="L218" s="550"/>
      <c r="M218" s="463"/>
      <c r="N218" s="549"/>
      <c r="O218" s="560"/>
      <c r="P218" s="561"/>
      <c r="Q218" s="562"/>
      <c r="R218" s="552"/>
      <c r="S218" s="562"/>
      <c r="T218" s="529"/>
      <c r="U218" s="519"/>
      <c r="V218" s="509">
        <v>3.5485000000000002</v>
      </c>
      <c r="W218" s="522"/>
      <c r="X218" s="522"/>
      <c r="Y218" s="522"/>
      <c r="Z218" s="522"/>
      <c r="AA218" s="559"/>
      <c r="AB218" s="513">
        <v>5.3302812978641576</v>
      </c>
      <c r="AC218" s="522"/>
      <c r="AD218" s="554"/>
      <c r="AE218" s="522"/>
      <c r="AF218" s="522"/>
      <c r="AG218" s="555"/>
      <c r="AH218" s="522"/>
      <c r="AI218" s="448">
        <v>1.5848232393967498</v>
      </c>
      <c r="AJ218" s="449">
        <v>5.9565132533956802E-2</v>
      </c>
      <c r="AK218" s="449">
        <v>5.9036470636845799E-2</v>
      </c>
      <c r="AL218" s="519">
        <v>0.42483930652543661</v>
      </c>
      <c r="AM218" s="520">
        <v>0.42803255307737442</v>
      </c>
      <c r="AN218" s="522"/>
      <c r="AO218" s="522"/>
      <c r="AP218" s="522"/>
      <c r="AQ218" s="522"/>
      <c r="AR218" s="522"/>
      <c r="AS218" s="522"/>
      <c r="AT218" s="525"/>
      <c r="AU218" s="522"/>
      <c r="AV218" s="522"/>
      <c r="AW218" s="455">
        <v>0</v>
      </c>
      <c r="AX218" s="522"/>
      <c r="AY218" s="522"/>
      <c r="AZ218" s="556"/>
      <c r="BA218" s="556"/>
      <c r="BB218" s="556"/>
      <c r="BC218" s="522"/>
      <c r="BD218" s="390">
        <v>4.3265000000000002</v>
      </c>
      <c r="BE218" s="380"/>
      <c r="BF218" s="522"/>
      <c r="BG218" s="425">
        <v>0.55000000000000004</v>
      </c>
      <c r="BH218" s="522"/>
      <c r="BI218" s="458">
        <v>0</v>
      </c>
      <c r="BJ218" s="522"/>
      <c r="BK218" s="522"/>
      <c r="BL218" s="522"/>
      <c r="BM218" s="522"/>
      <c r="BN218" s="522"/>
      <c r="BO218" s="522"/>
      <c r="BP218" s="522"/>
      <c r="BQ218" s="522"/>
      <c r="BR218" s="522"/>
      <c r="BS218" s="522"/>
      <c r="BT218" s="522"/>
      <c r="BU218" s="522"/>
      <c r="BV218" s="522"/>
      <c r="BW218" s="522"/>
      <c r="BX218" s="522"/>
      <c r="BY218" s="522"/>
      <c r="BZ218" s="522"/>
      <c r="CA218" s="522"/>
      <c r="CB218" s="522"/>
      <c r="CC218" s="522"/>
      <c r="CD218" s="522"/>
      <c r="CE218" s="522"/>
      <c r="CF218" s="522"/>
    </row>
    <row r="219" spans="1:84" s="531" customFormat="1" x14ac:dyDescent="0.25">
      <c r="A219" s="545">
        <v>42583</v>
      </c>
      <c r="B219" s="475">
        <v>4.3715000000000002</v>
      </c>
      <c r="C219" s="486">
        <v>-0.77800000000000002</v>
      </c>
      <c r="D219" s="522"/>
      <c r="E219" s="522"/>
      <c r="F219" s="522"/>
      <c r="G219" s="548"/>
      <c r="H219" s="548"/>
      <c r="I219" s="548"/>
      <c r="J219" s="549"/>
      <c r="K219" s="548"/>
      <c r="L219" s="550"/>
      <c r="M219" s="463"/>
      <c r="N219" s="549"/>
      <c r="O219" s="560"/>
      <c r="P219" s="561"/>
      <c r="Q219" s="562"/>
      <c r="R219" s="552"/>
      <c r="S219" s="562"/>
      <c r="T219" s="529"/>
      <c r="U219" s="519"/>
      <c r="V219" s="509">
        <v>3.5935000000000001</v>
      </c>
      <c r="W219" s="522"/>
      <c r="X219" s="522"/>
      <c r="Y219" s="522"/>
      <c r="Z219" s="522"/>
      <c r="AA219" s="559"/>
      <c r="AB219" s="513">
        <v>5.3985526498481997</v>
      </c>
      <c r="AC219" s="522"/>
      <c r="AD219" s="554"/>
      <c r="AE219" s="522"/>
      <c r="AF219" s="522"/>
      <c r="AG219" s="555"/>
      <c r="AH219" s="522"/>
      <c r="AI219" s="448">
        <v>1.5850216681614699</v>
      </c>
      <c r="AJ219" s="449">
        <v>5.9626500985556302E-2</v>
      </c>
      <c r="AK219" s="449">
        <v>5.9092094935830897E-2</v>
      </c>
      <c r="AL219" s="519">
        <v>0.42235877576537145</v>
      </c>
      <c r="AM219" s="520">
        <v>0.42558665691434711</v>
      </c>
      <c r="AN219" s="522"/>
      <c r="AO219" s="522"/>
      <c r="AP219" s="522"/>
      <c r="AQ219" s="522"/>
      <c r="AR219" s="522"/>
      <c r="AS219" s="522"/>
      <c r="AT219" s="525"/>
      <c r="AU219" s="522"/>
      <c r="AV219" s="522"/>
      <c r="AW219" s="455">
        <v>0</v>
      </c>
      <c r="AX219" s="522"/>
      <c r="AY219" s="522"/>
      <c r="AZ219" s="556"/>
      <c r="BA219" s="556"/>
      <c r="BB219" s="556"/>
      <c r="BC219" s="522"/>
      <c r="BD219" s="390">
        <v>4.3715000000000002</v>
      </c>
      <c r="BE219" s="380"/>
      <c r="BF219" s="522"/>
      <c r="BG219" s="425">
        <v>0.6</v>
      </c>
      <c r="BH219" s="522"/>
      <c r="BI219" s="458">
        <v>0</v>
      </c>
      <c r="BJ219" s="522"/>
      <c r="BK219" s="522"/>
      <c r="BL219" s="522"/>
      <c r="BM219" s="522"/>
      <c r="BN219" s="522"/>
      <c r="BO219" s="522"/>
      <c r="BP219" s="522"/>
      <c r="BQ219" s="522"/>
      <c r="BR219" s="522"/>
      <c r="BS219" s="522"/>
      <c r="BT219" s="522"/>
      <c r="BU219" s="522"/>
      <c r="BV219" s="522"/>
      <c r="BW219" s="522"/>
      <c r="BX219" s="522"/>
      <c r="BY219" s="522"/>
      <c r="BZ219" s="522"/>
      <c r="CA219" s="522"/>
      <c r="CB219" s="522"/>
      <c r="CC219" s="522"/>
      <c r="CD219" s="522"/>
      <c r="CE219" s="522"/>
      <c r="CF219" s="522"/>
    </row>
    <row r="220" spans="1:84" s="531" customFormat="1" x14ac:dyDescent="0.25">
      <c r="A220" s="545">
        <v>42614</v>
      </c>
      <c r="B220" s="475">
        <v>4.3544999999999998</v>
      </c>
      <c r="C220" s="486">
        <v>-0.77800000000000002</v>
      </c>
      <c r="D220" s="522"/>
      <c r="E220" s="522"/>
      <c r="F220" s="522"/>
      <c r="G220" s="548"/>
      <c r="H220" s="548"/>
      <c r="I220" s="548"/>
      <c r="J220" s="549"/>
      <c r="K220" s="548"/>
      <c r="L220" s="550"/>
      <c r="M220" s="463"/>
      <c r="N220" s="549"/>
      <c r="O220" s="560"/>
      <c r="P220" s="561"/>
      <c r="Q220" s="562"/>
      <c r="R220" s="552"/>
      <c r="S220" s="562"/>
      <c r="T220" s="529"/>
      <c r="U220" s="519"/>
      <c r="V220" s="509">
        <v>3.5764999999999998</v>
      </c>
      <c r="W220" s="522"/>
      <c r="X220" s="522"/>
      <c r="Y220" s="522"/>
      <c r="Z220" s="522"/>
      <c r="AA220" s="559"/>
      <c r="AB220" s="513">
        <v>5.3736911536510856</v>
      </c>
      <c r="AC220" s="522"/>
      <c r="AD220" s="554"/>
      <c r="AE220" s="522"/>
      <c r="AF220" s="522"/>
      <c r="AG220" s="555"/>
      <c r="AH220" s="522"/>
      <c r="AI220" s="448">
        <v>1.5852216115773801</v>
      </c>
      <c r="AJ220" s="449">
        <v>5.9687869438407301E-2</v>
      </c>
      <c r="AK220" s="449">
        <v>5.9147719235844498E-2</v>
      </c>
      <c r="AL220" s="519">
        <v>0.41988849172381459</v>
      </c>
      <c r="AM220" s="520">
        <v>0.42315086556466502</v>
      </c>
      <c r="AN220" s="522"/>
      <c r="AO220" s="522"/>
      <c r="AP220" s="522"/>
      <c r="AQ220" s="522"/>
      <c r="AR220" s="522"/>
      <c r="AS220" s="522"/>
      <c r="AT220" s="525"/>
      <c r="AU220" s="522"/>
      <c r="AV220" s="522"/>
      <c r="AW220" s="455">
        <v>0</v>
      </c>
      <c r="AX220" s="522"/>
      <c r="AY220" s="522"/>
      <c r="AZ220" s="556"/>
      <c r="BA220" s="556"/>
      <c r="BB220" s="556"/>
      <c r="BC220" s="522"/>
      <c r="BD220" s="390">
        <v>4.3544999999999998</v>
      </c>
      <c r="BE220" s="380"/>
      <c r="BF220" s="522"/>
      <c r="BG220" s="425">
        <v>0.6</v>
      </c>
      <c r="BH220" s="522"/>
      <c r="BI220" s="458">
        <v>0</v>
      </c>
      <c r="BJ220" s="522"/>
      <c r="BK220" s="522"/>
      <c r="BL220" s="522"/>
      <c r="BM220" s="522"/>
      <c r="BN220" s="522"/>
      <c r="BO220" s="522"/>
      <c r="BP220" s="522"/>
      <c r="BQ220" s="522"/>
      <c r="BR220" s="522"/>
      <c r="BS220" s="522"/>
      <c r="BT220" s="522"/>
      <c r="BU220" s="522"/>
      <c r="BV220" s="522"/>
      <c r="BW220" s="522"/>
      <c r="BX220" s="522"/>
      <c r="BY220" s="522"/>
      <c r="BZ220" s="522"/>
      <c r="CA220" s="522"/>
      <c r="CB220" s="522"/>
      <c r="CC220" s="522"/>
      <c r="CD220" s="522"/>
      <c r="CE220" s="522"/>
      <c r="CF220" s="522"/>
    </row>
    <row r="221" spans="1:84" s="531" customFormat="1" x14ac:dyDescent="0.25">
      <c r="A221" s="545">
        <v>42644</v>
      </c>
      <c r="B221" s="475">
        <v>4.3795000000000002</v>
      </c>
      <c r="C221" s="486">
        <v>-0.77800000000000002</v>
      </c>
      <c r="D221" s="522"/>
      <c r="E221" s="522"/>
      <c r="F221" s="522"/>
      <c r="G221" s="548"/>
      <c r="H221" s="548"/>
      <c r="I221" s="548"/>
      <c r="J221" s="549"/>
      <c r="K221" s="548"/>
      <c r="L221" s="550"/>
      <c r="M221" s="463"/>
      <c r="N221" s="549"/>
      <c r="O221" s="560"/>
      <c r="P221" s="561"/>
      <c r="Q221" s="562"/>
      <c r="R221" s="552"/>
      <c r="S221" s="562"/>
      <c r="T221" s="522"/>
      <c r="U221" s="522"/>
      <c r="V221" s="509">
        <v>3.6015000000000001</v>
      </c>
      <c r="W221" s="522"/>
      <c r="X221" s="522"/>
      <c r="Y221" s="522"/>
      <c r="Z221" s="522"/>
      <c r="AA221" s="559"/>
      <c r="AB221" s="513">
        <v>5.411919079928226</v>
      </c>
      <c r="AC221" s="522"/>
      <c r="AD221" s="554"/>
      <c r="AE221" s="522"/>
      <c r="AF221" s="522"/>
      <c r="AG221" s="555"/>
      <c r="AH221" s="522"/>
      <c r="AI221" s="448">
        <v>1.5854165477697499</v>
      </c>
      <c r="AJ221" s="449">
        <v>5.9747258264938104E-2</v>
      </c>
      <c r="AK221" s="449">
        <v>5.9201549204578506E-2</v>
      </c>
      <c r="AL221" s="519">
        <v>0.41750764104934518</v>
      </c>
      <c r="AM221" s="520">
        <v>0.42080325679589559</v>
      </c>
      <c r="AN221" s="522"/>
      <c r="AO221" s="522"/>
      <c r="AP221" s="522"/>
      <c r="AQ221" s="522"/>
      <c r="AR221" s="522"/>
      <c r="AS221" s="522"/>
      <c r="AT221" s="525"/>
      <c r="AU221" s="522"/>
      <c r="AV221" s="522"/>
      <c r="AW221" s="455">
        <v>0</v>
      </c>
      <c r="AX221" s="522"/>
      <c r="AY221" s="522"/>
      <c r="AZ221" s="556"/>
      <c r="BA221" s="556"/>
      <c r="BB221" s="556"/>
      <c r="BC221" s="522"/>
      <c r="BD221" s="390">
        <v>4.3795000000000002</v>
      </c>
      <c r="BE221" s="380"/>
      <c r="BF221" s="522"/>
      <c r="BG221" s="425">
        <v>0.65</v>
      </c>
      <c r="BH221" s="522"/>
      <c r="BI221" s="458">
        <v>0</v>
      </c>
      <c r="BJ221" s="522"/>
      <c r="BK221" s="522"/>
      <c r="BL221" s="522"/>
      <c r="BM221" s="522"/>
      <c r="BN221" s="522"/>
      <c r="BO221" s="522"/>
      <c r="BP221" s="522"/>
      <c r="BQ221" s="522"/>
      <c r="BR221" s="522"/>
      <c r="BS221" s="522"/>
      <c r="BT221" s="522"/>
      <c r="BU221" s="522"/>
      <c r="BV221" s="522"/>
      <c r="BW221" s="522"/>
      <c r="BX221" s="522"/>
      <c r="BY221" s="522"/>
      <c r="BZ221" s="522"/>
      <c r="CA221" s="522"/>
      <c r="CB221" s="522"/>
      <c r="CC221" s="522"/>
      <c r="CD221" s="522"/>
      <c r="CE221" s="522"/>
      <c r="CF221" s="522"/>
    </row>
    <row r="222" spans="1:84" s="531" customFormat="1" x14ac:dyDescent="0.25">
      <c r="A222" s="545">
        <v>42675</v>
      </c>
      <c r="B222" s="475">
        <v>4.5315000000000003</v>
      </c>
      <c r="C222" s="495">
        <v>-0.67800000000000005</v>
      </c>
      <c r="D222" s="522"/>
      <c r="E222" s="522"/>
      <c r="F222" s="522"/>
      <c r="G222" s="548"/>
      <c r="H222" s="548"/>
      <c r="I222" s="548"/>
      <c r="J222" s="549"/>
      <c r="K222" s="548"/>
      <c r="L222" s="550"/>
      <c r="M222" s="463"/>
      <c r="N222" s="549"/>
      <c r="O222" s="560"/>
      <c r="P222" s="561"/>
      <c r="Q222" s="562"/>
      <c r="R222" s="552"/>
      <c r="S222" s="562"/>
      <c r="T222" s="522"/>
      <c r="U222" s="522"/>
      <c r="V222" s="509">
        <v>3.8535000000000004</v>
      </c>
      <c r="W222" s="522"/>
      <c r="X222" s="522"/>
      <c r="Y222" s="522"/>
      <c r="Z222" s="522"/>
      <c r="AA222" s="559"/>
      <c r="AB222" s="513">
        <v>5.7913368000241476</v>
      </c>
      <c r="AC222" s="522"/>
      <c r="AD222" s="554"/>
      <c r="AE222" s="522"/>
      <c r="AF222" s="522"/>
      <c r="AG222" s="555"/>
      <c r="AH222" s="522"/>
      <c r="AI222" s="448">
        <v>1.58561947291716</v>
      </c>
      <c r="AJ222" s="449">
        <v>5.9808626720251598E-2</v>
      </c>
      <c r="AK222" s="449">
        <v>5.9257173506615898E-2</v>
      </c>
      <c r="AL222" s="519">
        <v>0.41505749034799544</v>
      </c>
      <c r="AM222" s="520">
        <v>0.41838731028347437</v>
      </c>
      <c r="AN222" s="522"/>
      <c r="AO222" s="522"/>
      <c r="AP222" s="522"/>
      <c r="AQ222" s="522"/>
      <c r="AR222" s="522"/>
      <c r="AS222" s="522"/>
      <c r="AT222" s="525"/>
      <c r="AU222" s="522"/>
      <c r="AV222" s="522"/>
      <c r="AW222" s="455">
        <v>0</v>
      </c>
      <c r="AX222" s="522"/>
      <c r="AY222" s="522"/>
      <c r="AZ222" s="556"/>
      <c r="BA222" s="556"/>
      <c r="BB222" s="556"/>
      <c r="BC222" s="522"/>
      <c r="BD222" s="390">
        <v>4.5315000000000003</v>
      </c>
      <c r="BE222" s="380"/>
      <c r="BF222" s="522"/>
      <c r="BG222" s="425">
        <v>0.8</v>
      </c>
      <c r="BH222" s="522"/>
      <c r="BI222" s="458">
        <v>0</v>
      </c>
      <c r="BJ222" s="522"/>
      <c r="BK222" s="522"/>
      <c r="BL222" s="522"/>
      <c r="BM222" s="522"/>
      <c r="BN222" s="522"/>
      <c r="BO222" s="522"/>
      <c r="BP222" s="522"/>
      <c r="BQ222" s="522"/>
      <c r="BR222" s="522"/>
      <c r="BS222" s="522"/>
      <c r="BT222" s="522"/>
      <c r="BU222" s="522"/>
      <c r="BV222" s="522"/>
      <c r="BW222" s="522"/>
      <c r="BX222" s="522"/>
      <c r="BY222" s="522"/>
      <c r="BZ222" s="522"/>
      <c r="CA222" s="522"/>
      <c r="CB222" s="522"/>
      <c r="CC222" s="522"/>
      <c r="CD222" s="522"/>
      <c r="CE222" s="522"/>
      <c r="CF222" s="522"/>
    </row>
    <row r="223" spans="1:84" s="531" customFormat="1" x14ac:dyDescent="0.25">
      <c r="A223" s="545">
        <v>42705</v>
      </c>
      <c r="B223" s="475">
        <v>4.6745000000000001</v>
      </c>
      <c r="C223" s="497">
        <v>-0.67800000000000005</v>
      </c>
      <c r="D223" s="522"/>
      <c r="E223" s="522"/>
      <c r="F223" s="522"/>
      <c r="G223" s="548"/>
      <c r="H223" s="548"/>
      <c r="I223" s="548"/>
      <c r="J223" s="549"/>
      <c r="K223" s="548"/>
      <c r="L223" s="550"/>
      <c r="M223" s="463"/>
      <c r="N223" s="549"/>
      <c r="O223" s="560"/>
      <c r="P223" s="561"/>
      <c r="Q223" s="562"/>
      <c r="R223" s="552"/>
      <c r="S223" s="562"/>
      <c r="T223" s="522"/>
      <c r="U223" s="522"/>
      <c r="V223" s="509">
        <v>3.9965000000000002</v>
      </c>
      <c r="W223" s="522"/>
      <c r="X223" s="522"/>
      <c r="Y223" s="522"/>
      <c r="Z223" s="522"/>
      <c r="AA223" s="559"/>
      <c r="AB223" s="513">
        <v>6.0068928186100923</v>
      </c>
      <c r="AC223" s="522"/>
      <c r="AD223" s="554"/>
      <c r="AE223" s="522"/>
      <c r="AF223" s="522"/>
      <c r="AG223" s="555"/>
      <c r="AH223" s="522"/>
      <c r="AI223" s="448">
        <v>1.5857896433457999</v>
      </c>
      <c r="AJ223" s="449">
        <v>5.9866818537380996E-2</v>
      </c>
      <c r="AK223" s="449">
        <v>5.9311003477308305E-2</v>
      </c>
      <c r="AL223" s="519">
        <v>0.41270330041334308</v>
      </c>
      <c r="AM223" s="520">
        <v>0.41605888084558562</v>
      </c>
      <c r="AN223" s="522"/>
      <c r="AO223" s="522"/>
      <c r="AP223" s="522"/>
      <c r="AQ223" s="522"/>
      <c r="AR223" s="522"/>
      <c r="AS223" s="522"/>
      <c r="AT223" s="525"/>
      <c r="AU223" s="522"/>
      <c r="AV223" s="522"/>
      <c r="AW223" s="455">
        <v>0</v>
      </c>
      <c r="AX223" s="522"/>
      <c r="AY223" s="522"/>
      <c r="AZ223" s="556"/>
      <c r="BA223" s="556"/>
      <c r="BB223" s="556"/>
      <c r="BC223" s="522"/>
      <c r="BD223" s="390">
        <v>4.6745000000000001</v>
      </c>
      <c r="BE223" s="380"/>
      <c r="BF223" s="522"/>
      <c r="BG223" s="425">
        <v>1.1000000000000001</v>
      </c>
      <c r="BH223" s="522"/>
      <c r="BI223" s="458">
        <v>0</v>
      </c>
      <c r="BJ223" s="522"/>
      <c r="BK223" s="522"/>
      <c r="BL223" s="522"/>
      <c r="BM223" s="522"/>
      <c r="BN223" s="522"/>
      <c r="BO223" s="522"/>
      <c r="BP223" s="522"/>
      <c r="BQ223" s="522"/>
      <c r="BR223" s="522"/>
      <c r="BS223" s="522"/>
      <c r="BT223" s="522"/>
      <c r="BU223" s="522"/>
      <c r="BV223" s="522"/>
      <c r="BW223" s="522"/>
      <c r="BX223" s="522"/>
      <c r="BY223" s="522"/>
      <c r="BZ223" s="522"/>
      <c r="CA223" s="522"/>
      <c r="CB223" s="522"/>
      <c r="CC223" s="522"/>
      <c r="CD223" s="522"/>
      <c r="CE223" s="522"/>
      <c r="CF223" s="522"/>
    </row>
    <row r="224" spans="1:84" s="531" customFormat="1" x14ac:dyDescent="0.25">
      <c r="A224" s="545">
        <v>42736</v>
      </c>
      <c r="B224" s="475">
        <v>4.7134999999999998</v>
      </c>
      <c r="C224" s="497">
        <v>-0.67800000000000005</v>
      </c>
      <c r="D224" s="522"/>
      <c r="E224" s="522"/>
      <c r="F224" s="522"/>
      <c r="G224" s="548"/>
      <c r="H224" s="548"/>
      <c r="I224" s="548"/>
      <c r="J224" s="549"/>
      <c r="K224" s="548"/>
      <c r="L224" s="550"/>
      <c r="M224" s="463"/>
      <c r="N224" s="549"/>
      <c r="O224" s="560"/>
      <c r="P224" s="561"/>
      <c r="Q224" s="562"/>
      <c r="R224" s="552"/>
      <c r="S224" s="562"/>
      <c r="T224" s="522"/>
      <c r="U224" s="522"/>
      <c r="V224" s="509">
        <v>4.0354999999999999</v>
      </c>
      <c r="W224" s="522"/>
      <c r="X224" s="522"/>
      <c r="Y224" s="522"/>
      <c r="Z224" s="522"/>
      <c r="AA224" s="559"/>
      <c r="AB224" s="513">
        <v>6.063001524826392</v>
      </c>
      <c r="AC224" s="522"/>
      <c r="AD224" s="554"/>
      <c r="AE224" s="522"/>
      <c r="AF224" s="522"/>
      <c r="AG224" s="555"/>
      <c r="AH224" s="522"/>
      <c r="AI224" s="448">
        <v>1.5851334746071699</v>
      </c>
      <c r="AJ224" s="449">
        <v>5.9891079629293305E-2</v>
      </c>
      <c r="AK224" s="449">
        <v>5.9366627781368905E-2</v>
      </c>
      <c r="AL224" s="519">
        <v>0.41049632667766373</v>
      </c>
      <c r="AM224" s="520">
        <v>0.41366272639545143</v>
      </c>
      <c r="AN224" s="522"/>
      <c r="AO224" s="522"/>
      <c r="AP224" s="522"/>
      <c r="AQ224" s="522"/>
      <c r="AR224" s="522"/>
      <c r="AS224" s="522"/>
      <c r="AT224" s="525"/>
      <c r="AU224" s="522"/>
      <c r="AV224" s="522"/>
      <c r="AW224" s="455">
        <v>0</v>
      </c>
      <c r="AX224" s="522"/>
      <c r="AY224" s="522"/>
      <c r="AZ224" s="556"/>
      <c r="BA224" s="556"/>
      <c r="BB224" s="556"/>
      <c r="BC224" s="522"/>
      <c r="BD224" s="390">
        <v>4.7134999999999998</v>
      </c>
      <c r="BE224" s="380"/>
      <c r="BF224" s="522"/>
      <c r="BG224" s="425">
        <v>1.1000000000000001</v>
      </c>
      <c r="BH224" s="522"/>
      <c r="BI224" s="458">
        <v>0</v>
      </c>
      <c r="BJ224" s="522"/>
      <c r="BK224" s="522"/>
      <c r="BL224" s="522"/>
      <c r="BM224" s="522"/>
      <c r="BN224" s="522"/>
      <c r="BO224" s="522"/>
      <c r="BP224" s="522"/>
      <c r="BQ224" s="522"/>
      <c r="BR224" s="522"/>
      <c r="BS224" s="522"/>
      <c r="BT224" s="522"/>
      <c r="BU224" s="522"/>
      <c r="BV224" s="522"/>
      <c r="BW224" s="522"/>
      <c r="BX224" s="522"/>
      <c r="BY224" s="522"/>
      <c r="BZ224" s="522"/>
      <c r="CA224" s="522"/>
      <c r="CB224" s="522"/>
      <c r="CC224" s="522"/>
      <c r="CD224" s="522"/>
      <c r="CE224" s="522"/>
      <c r="CF224" s="522"/>
    </row>
    <row r="225" spans="1:84" s="531" customFormat="1" x14ac:dyDescent="0.25">
      <c r="A225" s="545">
        <v>42767</v>
      </c>
      <c r="B225" s="475">
        <v>4.6335000000000006</v>
      </c>
      <c r="C225" s="497">
        <v>-0.67800000000000005</v>
      </c>
      <c r="D225" s="522"/>
      <c r="E225" s="522"/>
      <c r="F225" s="522"/>
      <c r="G225" s="548"/>
      <c r="H225" s="548"/>
      <c r="I225" s="548"/>
      <c r="J225" s="549"/>
      <c r="K225" s="548"/>
      <c r="L225" s="550"/>
      <c r="M225" s="463"/>
      <c r="N225" s="549"/>
      <c r="O225" s="560"/>
      <c r="P225" s="561"/>
      <c r="Q225" s="562"/>
      <c r="R225" s="552"/>
      <c r="S225" s="562"/>
      <c r="T225" s="522"/>
      <c r="U225" s="522"/>
      <c r="V225" s="509">
        <v>3.9555000000000007</v>
      </c>
      <c r="W225" s="522"/>
      <c r="X225" s="522"/>
      <c r="Y225" s="522"/>
      <c r="Z225" s="522"/>
      <c r="AA225" s="559"/>
      <c r="AB225" s="513">
        <v>5.9403185784958064</v>
      </c>
      <c r="AC225" s="522"/>
      <c r="AD225" s="554"/>
      <c r="AE225" s="522"/>
      <c r="AF225" s="522"/>
      <c r="AG225" s="555"/>
      <c r="AH225" s="522"/>
      <c r="AI225" s="448">
        <v>1.5844694117440199</v>
      </c>
      <c r="AJ225" s="449">
        <v>5.9915340721401505E-2</v>
      </c>
      <c r="AK225" s="449">
        <v>5.9422252086458502E-2</v>
      </c>
      <c r="AL225" s="519">
        <v>0.40829952408050341</v>
      </c>
      <c r="AM225" s="520">
        <v>0.41127660949472172</v>
      </c>
      <c r="AN225" s="522"/>
      <c r="AO225" s="522"/>
      <c r="AP225" s="522"/>
      <c r="AQ225" s="522"/>
      <c r="AR225" s="522"/>
      <c r="AS225" s="522"/>
      <c r="AT225" s="525"/>
      <c r="AU225" s="522"/>
      <c r="AV225" s="522"/>
      <c r="AW225" s="455">
        <v>0</v>
      </c>
      <c r="AX225" s="522"/>
      <c r="AY225" s="522"/>
      <c r="AZ225" s="556"/>
      <c r="BA225" s="556"/>
      <c r="BB225" s="556"/>
      <c r="BC225" s="522"/>
      <c r="BD225" s="390">
        <v>4.6335000000000006</v>
      </c>
      <c r="BE225" s="380"/>
      <c r="BF225" s="522"/>
      <c r="BG225" s="425">
        <v>1.1000000000000001</v>
      </c>
      <c r="BH225" s="522"/>
      <c r="BI225" s="458">
        <v>0</v>
      </c>
      <c r="BJ225" s="522"/>
      <c r="BK225" s="522"/>
      <c r="BL225" s="522"/>
      <c r="BM225" s="522"/>
      <c r="BN225" s="522"/>
      <c r="BO225" s="522"/>
      <c r="BP225" s="522"/>
      <c r="BQ225" s="522"/>
      <c r="BR225" s="522"/>
      <c r="BS225" s="522"/>
      <c r="BT225" s="522"/>
      <c r="BU225" s="522"/>
      <c r="BV225" s="522"/>
      <c r="BW225" s="522"/>
      <c r="BX225" s="522"/>
      <c r="BY225" s="522"/>
      <c r="BZ225" s="522"/>
      <c r="CA225" s="522"/>
      <c r="CB225" s="522"/>
      <c r="CC225" s="522"/>
      <c r="CD225" s="522"/>
      <c r="CE225" s="522"/>
      <c r="CF225" s="522"/>
    </row>
    <row r="226" spans="1:84" s="531" customFormat="1" x14ac:dyDescent="0.25">
      <c r="A226" s="545">
        <v>42795</v>
      </c>
      <c r="B226" s="475">
        <v>4.5034999999999998</v>
      </c>
      <c r="C226" s="497">
        <v>-0.67800000000000005</v>
      </c>
      <c r="D226" s="522"/>
      <c r="E226" s="522"/>
      <c r="F226" s="522"/>
      <c r="G226" s="548"/>
      <c r="H226" s="548"/>
      <c r="I226" s="548"/>
      <c r="J226" s="549"/>
      <c r="K226" s="548"/>
      <c r="L226" s="550"/>
      <c r="M226" s="463"/>
      <c r="N226" s="549"/>
      <c r="O226" s="560"/>
      <c r="P226" s="561"/>
      <c r="Q226" s="562"/>
      <c r="R226" s="552"/>
      <c r="S226" s="562"/>
      <c r="T226" s="522"/>
      <c r="U226" s="522"/>
      <c r="V226" s="509">
        <v>3.8254999999999999</v>
      </c>
      <c r="W226" s="522"/>
      <c r="X226" s="522"/>
      <c r="Y226" s="522"/>
      <c r="Z226" s="522"/>
      <c r="AA226" s="559"/>
      <c r="AB226" s="513">
        <v>5.7428869005809027</v>
      </c>
      <c r="AC226" s="522"/>
      <c r="AD226" s="554"/>
      <c r="AE226" s="522"/>
      <c r="AF226" s="522"/>
      <c r="AG226" s="555"/>
      <c r="AH226" s="522"/>
      <c r="AI226" s="448">
        <v>1.58386283669567</v>
      </c>
      <c r="AJ226" s="449">
        <v>5.9937253966054108E-2</v>
      </c>
      <c r="AK226" s="449">
        <v>5.9472493395164701E-2</v>
      </c>
      <c r="AL226" s="519">
        <v>0.40632402689840441</v>
      </c>
      <c r="AM226" s="520">
        <v>0.40913002279778365</v>
      </c>
      <c r="AN226" s="522"/>
      <c r="AO226" s="522"/>
      <c r="AP226" s="522"/>
      <c r="AQ226" s="522"/>
      <c r="AR226" s="522"/>
      <c r="AS226" s="522"/>
      <c r="AT226" s="525"/>
      <c r="AU226" s="522"/>
      <c r="AV226" s="522"/>
      <c r="AW226" s="455">
        <v>0</v>
      </c>
      <c r="AX226" s="522"/>
      <c r="AY226" s="522"/>
      <c r="AZ226" s="556"/>
      <c r="BA226" s="556"/>
      <c r="BB226" s="556"/>
      <c r="BC226" s="522"/>
      <c r="BD226" s="390">
        <v>4.5034999999999998</v>
      </c>
      <c r="BE226" s="380"/>
      <c r="BF226" s="522"/>
      <c r="BG226" s="425">
        <v>0.75</v>
      </c>
      <c r="BH226" s="522"/>
      <c r="BI226" s="458">
        <v>0</v>
      </c>
      <c r="BJ226" s="522"/>
      <c r="BK226" s="522"/>
      <c r="BL226" s="522"/>
      <c r="BM226" s="522"/>
      <c r="BN226" s="522"/>
      <c r="BO226" s="522"/>
      <c r="BP226" s="522"/>
      <c r="BQ226" s="522"/>
      <c r="BR226" s="522"/>
      <c r="BS226" s="522"/>
      <c r="BT226" s="522"/>
      <c r="BU226" s="522"/>
      <c r="BV226" s="522"/>
      <c r="BW226" s="522"/>
      <c r="BX226" s="522"/>
      <c r="BY226" s="522"/>
      <c r="BZ226" s="522"/>
      <c r="CA226" s="522"/>
      <c r="CB226" s="522"/>
      <c r="CC226" s="522"/>
      <c r="CD226" s="522"/>
      <c r="CE226" s="522"/>
      <c r="CF226" s="522"/>
    </row>
    <row r="227" spans="1:84" s="531" customFormat="1" x14ac:dyDescent="0.25">
      <c r="A227" s="545">
        <v>42826</v>
      </c>
      <c r="B227" s="475">
        <v>4.3185000000000002</v>
      </c>
      <c r="C227" s="481">
        <v>-0.77800000000000002</v>
      </c>
      <c r="D227" s="522"/>
      <c r="E227" s="522"/>
      <c r="F227" s="522"/>
      <c r="G227" s="548"/>
      <c r="H227" s="548"/>
      <c r="I227" s="548"/>
      <c r="J227" s="549"/>
      <c r="K227" s="548"/>
      <c r="L227" s="550"/>
      <c r="M227" s="463"/>
      <c r="N227" s="549"/>
      <c r="O227" s="560"/>
      <c r="P227" s="561"/>
      <c r="Q227" s="562"/>
      <c r="R227" s="552"/>
      <c r="S227" s="562"/>
      <c r="T227" s="522"/>
      <c r="U227" s="522"/>
      <c r="V227" s="509">
        <v>3.5405000000000002</v>
      </c>
      <c r="W227" s="522"/>
      <c r="X227" s="522"/>
      <c r="Y227" s="522"/>
      <c r="Z227" s="522"/>
      <c r="AA227" s="559"/>
      <c r="AB227" s="513">
        <v>5.3127627059448965</v>
      </c>
      <c r="AC227" s="522"/>
      <c r="AD227" s="554"/>
      <c r="AE227" s="522"/>
      <c r="AF227" s="522"/>
      <c r="AG227" s="555"/>
      <c r="AH227" s="522"/>
      <c r="AI227" s="448">
        <v>1.5831837789813299</v>
      </c>
      <c r="AJ227" s="449">
        <v>5.9961515058534004E-2</v>
      </c>
      <c r="AK227" s="449">
        <v>5.9528117702210899E-2</v>
      </c>
      <c r="AL227" s="519">
        <v>0.40414648039093376</v>
      </c>
      <c r="AM227" s="520">
        <v>0.40676297017630109</v>
      </c>
      <c r="AN227" s="522"/>
      <c r="AO227" s="522"/>
      <c r="AP227" s="522"/>
      <c r="AQ227" s="522"/>
      <c r="AR227" s="522"/>
      <c r="AS227" s="522"/>
      <c r="AT227" s="525"/>
      <c r="AU227" s="522"/>
      <c r="AV227" s="522"/>
      <c r="AW227" s="455">
        <v>0</v>
      </c>
      <c r="AX227" s="522"/>
      <c r="AY227" s="522"/>
      <c r="AZ227" s="556"/>
      <c r="BA227" s="556"/>
      <c r="BB227" s="556"/>
      <c r="BC227" s="522"/>
      <c r="BD227" s="390">
        <v>4.3185000000000002</v>
      </c>
      <c r="BE227" s="380"/>
      <c r="BF227" s="522"/>
      <c r="BG227" s="425">
        <v>0.45</v>
      </c>
      <c r="BH227" s="522"/>
      <c r="BI227" s="458">
        <v>0</v>
      </c>
      <c r="BJ227" s="522"/>
      <c r="BK227" s="522"/>
      <c r="BL227" s="522"/>
      <c r="BM227" s="522"/>
      <c r="BN227" s="522"/>
      <c r="BO227" s="522"/>
      <c r="BP227" s="522"/>
      <c r="BQ227" s="522"/>
      <c r="BR227" s="522"/>
      <c r="BS227" s="522"/>
      <c r="BT227" s="522"/>
      <c r="BU227" s="522"/>
      <c r="BV227" s="522"/>
      <c r="BW227" s="522"/>
      <c r="BX227" s="522"/>
      <c r="BY227" s="522"/>
      <c r="BZ227" s="522"/>
      <c r="CA227" s="522"/>
      <c r="CB227" s="522"/>
      <c r="CC227" s="522"/>
      <c r="CD227" s="522"/>
      <c r="CE227" s="522"/>
      <c r="CF227" s="522"/>
    </row>
    <row r="228" spans="1:84" s="531" customFormat="1" x14ac:dyDescent="0.25">
      <c r="A228" s="545">
        <v>42856</v>
      </c>
      <c r="B228" s="475">
        <v>4.3165000000000004</v>
      </c>
      <c r="C228" s="486">
        <v>-0.77800000000000002</v>
      </c>
      <c r="D228" s="522"/>
      <c r="E228" s="522"/>
      <c r="F228" s="522"/>
      <c r="G228" s="548"/>
      <c r="H228" s="548"/>
      <c r="I228" s="548"/>
      <c r="J228" s="549"/>
      <c r="K228" s="548"/>
      <c r="L228" s="550"/>
      <c r="M228" s="463"/>
      <c r="N228" s="549"/>
      <c r="O228" s="560"/>
      <c r="P228" s="561"/>
      <c r="Q228" s="562"/>
      <c r="R228" s="552"/>
      <c r="S228" s="562"/>
      <c r="T228" s="522"/>
      <c r="U228" s="522"/>
      <c r="V228" s="509">
        <v>3.5385000000000004</v>
      </c>
      <c r="W228" s="522"/>
      <c r="X228" s="522"/>
      <c r="Y228" s="522"/>
      <c r="Z228" s="522"/>
      <c r="AA228" s="559"/>
      <c r="AB228" s="513">
        <v>5.3075324681244354</v>
      </c>
      <c r="AC228" s="522"/>
      <c r="AD228" s="554"/>
      <c r="AE228" s="522"/>
      <c r="AF228" s="522"/>
      <c r="AG228" s="555"/>
      <c r="AH228" s="522"/>
      <c r="AI228" s="448">
        <v>1.5825191396607301</v>
      </c>
      <c r="AJ228" s="449">
        <v>5.9984993535314099E-2</v>
      </c>
      <c r="AK228" s="449">
        <v>5.9581947677750997E-2</v>
      </c>
      <c r="AL228" s="519">
        <v>0.40204876017096491</v>
      </c>
      <c r="AM228" s="520">
        <v>0.40448179151139219</v>
      </c>
      <c r="AN228" s="522"/>
      <c r="AO228" s="522"/>
      <c r="AP228" s="522"/>
      <c r="AQ228" s="522"/>
      <c r="AR228" s="522"/>
      <c r="AS228" s="522"/>
      <c r="AT228" s="525"/>
      <c r="AU228" s="522"/>
      <c r="AV228" s="522"/>
      <c r="AW228" s="455">
        <v>0</v>
      </c>
      <c r="AX228" s="522"/>
      <c r="AY228" s="522"/>
      <c r="AZ228" s="556"/>
      <c r="BA228" s="556"/>
      <c r="BB228" s="556"/>
      <c r="BC228" s="522"/>
      <c r="BD228" s="390">
        <v>4.3165000000000004</v>
      </c>
      <c r="BE228" s="380"/>
      <c r="BF228" s="522"/>
      <c r="BG228" s="425">
        <v>0.5</v>
      </c>
      <c r="BH228" s="522"/>
      <c r="BI228" s="458">
        <v>0</v>
      </c>
      <c r="BJ228" s="522"/>
      <c r="BK228" s="522"/>
      <c r="BL228" s="522"/>
      <c r="BM228" s="522"/>
      <c r="BN228" s="522"/>
      <c r="BO228" s="522"/>
      <c r="BP228" s="522"/>
      <c r="BQ228" s="522"/>
      <c r="BR228" s="522"/>
      <c r="BS228" s="522"/>
      <c r="BT228" s="522"/>
      <c r="BU228" s="522"/>
      <c r="BV228" s="522"/>
      <c r="BW228" s="522"/>
      <c r="BX228" s="522"/>
      <c r="BY228" s="522"/>
      <c r="BZ228" s="522"/>
      <c r="CA228" s="522"/>
      <c r="CB228" s="522"/>
      <c r="CC228" s="522"/>
      <c r="CD228" s="522"/>
      <c r="CE228" s="522"/>
      <c r="CF228" s="522"/>
    </row>
    <row r="229" spans="1:84" s="531" customFormat="1" x14ac:dyDescent="0.25">
      <c r="A229" s="545">
        <v>42887</v>
      </c>
      <c r="B229" s="475">
        <v>4.3665000000000003</v>
      </c>
      <c r="C229" s="486">
        <v>-0.77800000000000002</v>
      </c>
      <c r="D229" s="522"/>
      <c r="E229" s="522"/>
      <c r="F229" s="522"/>
      <c r="G229" s="548"/>
      <c r="H229" s="548"/>
      <c r="I229" s="548"/>
      <c r="J229" s="549"/>
      <c r="K229" s="548"/>
      <c r="L229" s="550"/>
      <c r="M229" s="463"/>
      <c r="N229" s="549"/>
      <c r="O229" s="560"/>
      <c r="P229" s="561"/>
      <c r="Q229" s="562"/>
      <c r="R229" s="552"/>
      <c r="S229" s="562"/>
      <c r="T229" s="522"/>
      <c r="U229" s="522"/>
      <c r="V229" s="509">
        <v>3.5885000000000002</v>
      </c>
      <c r="W229" s="522"/>
      <c r="X229" s="522"/>
      <c r="Y229" s="522"/>
      <c r="Z229" s="522"/>
      <c r="AA229" s="559"/>
      <c r="AB229" s="513">
        <v>5.3801671657987979</v>
      </c>
      <c r="AC229" s="522"/>
      <c r="AD229" s="554"/>
      <c r="AE229" s="522"/>
      <c r="AF229" s="522"/>
      <c r="AG229" s="555"/>
      <c r="AH229" s="522"/>
      <c r="AI229" s="448">
        <v>1.5818246201139798</v>
      </c>
      <c r="AJ229" s="449">
        <v>6.0009254628179E-2</v>
      </c>
      <c r="AK229" s="449">
        <v>5.9637571986821E-2</v>
      </c>
      <c r="AL229" s="519">
        <v>0.39989098252283861</v>
      </c>
      <c r="AM229" s="520">
        <v>0.40213439384373528</v>
      </c>
      <c r="AN229" s="522"/>
      <c r="AO229" s="522"/>
      <c r="AP229" s="522"/>
      <c r="AQ229" s="522"/>
      <c r="AR229" s="522"/>
      <c r="AS229" s="522"/>
      <c r="AT229" s="525"/>
      <c r="AU229" s="522"/>
      <c r="AV229" s="522"/>
      <c r="AW229" s="455">
        <v>0</v>
      </c>
      <c r="AX229" s="522"/>
      <c r="AY229" s="522"/>
      <c r="AZ229" s="556"/>
      <c r="BA229" s="556"/>
      <c r="BB229" s="556"/>
      <c r="BC229" s="522"/>
      <c r="BD229" s="390">
        <v>4.3665000000000003</v>
      </c>
      <c r="BE229" s="380"/>
      <c r="BF229" s="522"/>
      <c r="BG229" s="425">
        <v>0.5</v>
      </c>
      <c r="BH229" s="522"/>
      <c r="BI229" s="458">
        <v>0</v>
      </c>
      <c r="BJ229" s="522"/>
      <c r="BK229" s="522"/>
      <c r="BL229" s="522"/>
      <c r="BM229" s="522"/>
      <c r="BN229" s="522"/>
      <c r="BO229" s="522"/>
      <c r="BP229" s="522"/>
      <c r="BQ229" s="522"/>
      <c r="BR229" s="522"/>
      <c r="BS229" s="522"/>
      <c r="BT229" s="522"/>
      <c r="BU229" s="522"/>
      <c r="BV229" s="522"/>
      <c r="BW229" s="522"/>
      <c r="BX229" s="522"/>
      <c r="BY229" s="522"/>
      <c r="BZ229" s="522"/>
      <c r="CA229" s="522"/>
      <c r="CB229" s="522"/>
      <c r="CC229" s="522"/>
      <c r="CD229" s="522"/>
      <c r="CE229" s="522"/>
      <c r="CF229" s="522"/>
    </row>
    <row r="230" spans="1:84" s="531" customFormat="1" x14ac:dyDescent="0.25">
      <c r="A230" s="545">
        <v>42917</v>
      </c>
      <c r="B230" s="475">
        <v>4.4115000000000002</v>
      </c>
      <c r="C230" s="486">
        <v>-0.77800000000000002</v>
      </c>
      <c r="D230" s="522"/>
      <c r="E230" s="522"/>
      <c r="F230" s="522"/>
      <c r="G230" s="548"/>
      <c r="H230" s="548"/>
      <c r="I230" s="548"/>
      <c r="J230" s="549"/>
      <c r="K230" s="548"/>
      <c r="L230" s="550"/>
      <c r="M230" s="463"/>
      <c r="N230" s="549"/>
      <c r="O230" s="560"/>
      <c r="P230" s="561"/>
      <c r="Q230" s="562"/>
      <c r="R230" s="552"/>
      <c r="S230" s="562"/>
      <c r="T230" s="522"/>
      <c r="U230" s="522"/>
      <c r="V230" s="509">
        <v>3.6335000000000002</v>
      </c>
      <c r="W230" s="522"/>
      <c r="X230" s="522"/>
      <c r="Y230" s="522"/>
      <c r="Z230" s="522"/>
      <c r="AA230" s="559"/>
      <c r="AB230" s="513">
        <v>5.4452943700845946</v>
      </c>
      <c r="AC230" s="522"/>
      <c r="AD230" s="554"/>
      <c r="AE230" s="522"/>
      <c r="AF230" s="522"/>
      <c r="AG230" s="555"/>
      <c r="AH230" s="522"/>
      <c r="AI230" s="448">
        <v>1.58114503837181</v>
      </c>
      <c r="AJ230" s="449">
        <v>6.00327331053312E-2</v>
      </c>
      <c r="AK230" s="449">
        <v>5.9691401964319102E-2</v>
      </c>
      <c r="AL230" s="519">
        <v>0.39781232480402673</v>
      </c>
      <c r="AM230" s="520">
        <v>0.39987220824351072</v>
      </c>
      <c r="AN230" s="522"/>
      <c r="AO230" s="522"/>
      <c r="AP230" s="522"/>
      <c r="AQ230" s="522"/>
      <c r="AR230" s="522"/>
      <c r="AS230" s="522"/>
      <c r="AT230" s="525"/>
      <c r="AU230" s="522"/>
      <c r="AV230" s="522"/>
      <c r="AW230" s="455">
        <v>0</v>
      </c>
      <c r="AX230" s="522"/>
      <c r="AY230" s="522"/>
      <c r="AZ230" s="556"/>
      <c r="BA230" s="556"/>
      <c r="BB230" s="556"/>
      <c r="BC230" s="522"/>
      <c r="BD230" s="390">
        <v>4.4115000000000002</v>
      </c>
      <c r="BE230" s="380"/>
      <c r="BF230" s="522"/>
      <c r="BG230" s="425">
        <v>0.55000000000000004</v>
      </c>
      <c r="BH230" s="522"/>
      <c r="BI230" s="458">
        <v>0</v>
      </c>
      <c r="BJ230" s="522"/>
      <c r="BK230" s="522"/>
      <c r="BL230" s="522"/>
      <c r="BM230" s="522"/>
      <c r="BN230" s="522"/>
      <c r="BO230" s="522"/>
      <c r="BP230" s="522"/>
      <c r="BQ230" s="522"/>
      <c r="BR230" s="522"/>
      <c r="BS230" s="522"/>
      <c r="BT230" s="522"/>
      <c r="BU230" s="522"/>
      <c r="BV230" s="522"/>
      <c r="BW230" s="522"/>
      <c r="BX230" s="522"/>
      <c r="BY230" s="522"/>
      <c r="BZ230" s="522"/>
      <c r="CA230" s="522"/>
      <c r="CB230" s="522"/>
      <c r="CC230" s="522"/>
      <c r="CD230" s="522"/>
      <c r="CE230" s="522"/>
      <c r="CF230" s="522"/>
    </row>
    <row r="231" spans="1:84" s="531" customFormat="1" x14ac:dyDescent="0.25">
      <c r="A231" s="545">
        <v>42948</v>
      </c>
      <c r="B231" s="475">
        <v>4.4565000000000001</v>
      </c>
      <c r="C231" s="486">
        <v>-0.77800000000000002</v>
      </c>
      <c r="D231" s="522"/>
      <c r="E231" s="522"/>
      <c r="F231" s="522"/>
      <c r="G231" s="548"/>
      <c r="H231" s="548"/>
      <c r="I231" s="548"/>
      <c r="J231" s="549"/>
      <c r="K231" s="548"/>
      <c r="L231" s="550"/>
      <c r="M231" s="463"/>
      <c r="N231" s="549"/>
      <c r="O231" s="560"/>
      <c r="P231" s="561"/>
      <c r="Q231" s="562"/>
      <c r="R231" s="552"/>
      <c r="S231" s="562"/>
      <c r="T231" s="522"/>
      <c r="U231" s="522"/>
      <c r="V231" s="509">
        <v>3.6785000000000001</v>
      </c>
      <c r="W231" s="522"/>
      <c r="X231" s="522"/>
      <c r="Y231" s="522"/>
      <c r="Z231" s="522"/>
      <c r="AA231" s="559"/>
      <c r="AB231" s="513">
        <v>5.5102577634634713</v>
      </c>
      <c r="AC231" s="522"/>
      <c r="AD231" s="554"/>
      <c r="AE231" s="522"/>
      <c r="AF231" s="522"/>
      <c r="AG231" s="555"/>
      <c r="AH231" s="522"/>
      <c r="AI231" s="448">
        <v>1.5804350998746</v>
      </c>
      <c r="AJ231" s="449">
        <v>6.0056994198580703E-2</v>
      </c>
      <c r="AK231" s="449">
        <v>5.9747026275411799E-2</v>
      </c>
      <c r="AL231" s="519">
        <v>0.39567417427895396</v>
      </c>
      <c r="AM231" s="520">
        <v>0.39754440759336157</v>
      </c>
      <c r="AN231" s="522"/>
      <c r="AO231" s="522"/>
      <c r="AP231" s="522"/>
      <c r="AQ231" s="522"/>
      <c r="AR231" s="522"/>
      <c r="AS231" s="522"/>
      <c r="AT231" s="525"/>
      <c r="AU231" s="522"/>
      <c r="AV231" s="522"/>
      <c r="AW231" s="455">
        <v>0</v>
      </c>
      <c r="AX231" s="522"/>
      <c r="AY231" s="522"/>
      <c r="AZ231" s="556"/>
      <c r="BA231" s="556"/>
      <c r="BB231" s="556"/>
      <c r="BC231" s="522"/>
      <c r="BD231" s="390">
        <v>4.4565000000000001</v>
      </c>
      <c r="BE231" s="380"/>
      <c r="BF231" s="522"/>
      <c r="BG231" s="425">
        <v>0.6</v>
      </c>
      <c r="BH231" s="522"/>
      <c r="BI231" s="458">
        <v>0</v>
      </c>
      <c r="BJ231" s="522"/>
      <c r="BK231" s="522"/>
      <c r="BL231" s="522"/>
      <c r="BM231" s="522"/>
      <c r="BN231" s="522"/>
      <c r="BO231" s="522"/>
      <c r="BP231" s="522"/>
      <c r="BQ231" s="522"/>
      <c r="BR231" s="522"/>
      <c r="BS231" s="522"/>
      <c r="BT231" s="522"/>
      <c r="BU231" s="522"/>
      <c r="BV231" s="522"/>
      <c r="BW231" s="522"/>
      <c r="BX231" s="522"/>
      <c r="BY231" s="522"/>
      <c r="BZ231" s="522"/>
      <c r="CA231" s="522"/>
      <c r="CB231" s="522"/>
      <c r="CC231" s="522"/>
      <c r="CD231" s="522"/>
      <c r="CE231" s="522"/>
      <c r="CF231" s="522"/>
    </row>
    <row r="232" spans="1:84" s="531" customFormat="1" x14ac:dyDescent="0.25">
      <c r="A232" s="545">
        <v>42979</v>
      </c>
      <c r="B232" s="475">
        <v>4.4394999999999998</v>
      </c>
      <c r="C232" s="486">
        <v>-0.77800000000000002</v>
      </c>
      <c r="D232" s="522"/>
      <c r="E232" s="522"/>
      <c r="F232" s="522"/>
      <c r="G232" s="548"/>
      <c r="H232" s="548"/>
      <c r="I232" s="548"/>
      <c r="J232" s="549"/>
      <c r="K232" s="548"/>
      <c r="L232" s="550"/>
      <c r="M232" s="463"/>
      <c r="N232" s="549"/>
      <c r="O232" s="560"/>
      <c r="P232" s="561"/>
      <c r="Q232" s="562"/>
      <c r="R232" s="552"/>
      <c r="S232" s="562"/>
      <c r="T232" s="522"/>
      <c r="U232" s="522"/>
      <c r="V232" s="509">
        <v>3.6614999999999998</v>
      </c>
      <c r="W232" s="522"/>
      <c r="X232" s="522"/>
      <c r="Y232" s="522"/>
      <c r="Z232" s="522"/>
      <c r="AA232" s="559"/>
      <c r="AB232" s="513">
        <v>5.4823014594355897</v>
      </c>
      <c r="AC232" s="522"/>
      <c r="AD232" s="554"/>
      <c r="AE232" s="522"/>
      <c r="AF232" s="522"/>
      <c r="AG232" s="555"/>
      <c r="AH232" s="522"/>
      <c r="AI232" s="448">
        <v>1.5797173422330399</v>
      </c>
      <c r="AJ232" s="449">
        <v>6.0081255292026001E-2</v>
      </c>
      <c r="AK232" s="449">
        <v>5.9802650587533097E-2</v>
      </c>
      <c r="AL232" s="519">
        <v>0.39354594406309895</v>
      </c>
      <c r="AM232" s="520">
        <v>0.39522654342145547</v>
      </c>
      <c r="AN232" s="522"/>
      <c r="AO232" s="522"/>
      <c r="AP232" s="522"/>
      <c r="AQ232" s="522"/>
      <c r="AR232" s="522"/>
      <c r="AS232" s="522"/>
      <c r="AT232" s="525"/>
      <c r="AU232" s="522"/>
      <c r="AV232" s="522"/>
      <c r="AW232" s="455">
        <v>0</v>
      </c>
      <c r="AX232" s="522"/>
      <c r="AY232" s="522"/>
      <c r="AZ232" s="556"/>
      <c r="BA232" s="556"/>
      <c r="BB232" s="556"/>
      <c r="BC232" s="522"/>
      <c r="BD232" s="390">
        <v>4.4394999999999998</v>
      </c>
      <c r="BE232" s="380"/>
      <c r="BF232" s="522"/>
      <c r="BG232" s="425">
        <v>0.6</v>
      </c>
      <c r="BH232" s="522"/>
      <c r="BI232" s="458">
        <v>0</v>
      </c>
      <c r="BJ232" s="522"/>
      <c r="BK232" s="522"/>
      <c r="BL232" s="522"/>
      <c r="BM232" s="522"/>
      <c r="BN232" s="522"/>
      <c r="BO232" s="522"/>
      <c r="BP232" s="522"/>
      <c r="BQ232" s="522"/>
      <c r="BR232" s="522"/>
      <c r="BS232" s="522"/>
      <c r="BT232" s="522"/>
      <c r="BU232" s="522"/>
      <c r="BV232" s="522"/>
      <c r="BW232" s="522"/>
      <c r="BX232" s="522"/>
      <c r="BY232" s="522"/>
      <c r="BZ232" s="522"/>
      <c r="CA232" s="522"/>
      <c r="CB232" s="522"/>
      <c r="CC232" s="522"/>
      <c r="CD232" s="522"/>
      <c r="CE232" s="522"/>
      <c r="CF232" s="522"/>
    </row>
    <row r="233" spans="1:84" s="531" customFormat="1" x14ac:dyDescent="0.25">
      <c r="A233" s="545">
        <v>43009</v>
      </c>
      <c r="B233" s="475">
        <v>4.4645000000000001</v>
      </c>
      <c r="C233" s="486">
        <v>-0.77800000000000002</v>
      </c>
      <c r="D233" s="522"/>
      <c r="E233" s="522"/>
      <c r="F233" s="522"/>
      <c r="G233" s="548"/>
      <c r="H233" s="548"/>
      <c r="I233" s="548"/>
      <c r="J233" s="549"/>
      <c r="K233" s="548"/>
      <c r="L233" s="550"/>
      <c r="M233" s="463"/>
      <c r="N233" s="549"/>
      <c r="O233" s="560"/>
      <c r="P233" s="561"/>
      <c r="Q233" s="562"/>
      <c r="R233" s="552"/>
      <c r="S233" s="562"/>
      <c r="T233" s="522"/>
      <c r="U233" s="522"/>
      <c r="V233" s="509">
        <v>3.6865000000000001</v>
      </c>
      <c r="W233" s="522"/>
      <c r="X233" s="522"/>
      <c r="Y233" s="522"/>
      <c r="Z233" s="522"/>
      <c r="AA233" s="559"/>
      <c r="AB233" s="513">
        <v>5.5172805216130456</v>
      </c>
      <c r="AC233" s="522"/>
      <c r="AD233" s="554"/>
      <c r="AE233" s="522"/>
      <c r="AF233" s="522"/>
      <c r="AG233" s="555"/>
      <c r="AH233" s="522"/>
      <c r="AI233" s="448">
        <v>1.5790153039498098</v>
      </c>
      <c r="AJ233" s="449">
        <v>6.0104733769739994E-2</v>
      </c>
      <c r="AK233" s="449">
        <v>5.9856480567984004E-2</v>
      </c>
      <c r="AL233" s="519">
        <v>0.39149577762631843</v>
      </c>
      <c r="AM233" s="520">
        <v>0.39299289529795839</v>
      </c>
      <c r="AN233" s="522"/>
      <c r="AO233" s="522"/>
      <c r="AP233" s="522"/>
      <c r="AQ233" s="522"/>
      <c r="AR233" s="522"/>
      <c r="AS233" s="522"/>
      <c r="AT233" s="525"/>
      <c r="AU233" s="522"/>
      <c r="AV233" s="522"/>
      <c r="AW233" s="455">
        <v>0</v>
      </c>
      <c r="AX233" s="522"/>
      <c r="AY233" s="522"/>
      <c r="AZ233" s="556"/>
      <c r="BA233" s="556"/>
      <c r="BB233" s="556"/>
      <c r="BC233" s="522"/>
      <c r="BD233" s="390">
        <v>4.4645000000000001</v>
      </c>
      <c r="BE233" s="380"/>
      <c r="BF233" s="522"/>
      <c r="BG233" s="425">
        <v>0.65</v>
      </c>
      <c r="BH233" s="522"/>
      <c r="BI233" s="458">
        <v>0</v>
      </c>
      <c r="BJ233" s="522"/>
      <c r="BK233" s="522"/>
      <c r="BL233" s="522"/>
      <c r="BM233" s="522"/>
      <c r="BN233" s="522"/>
      <c r="BO233" s="522"/>
      <c r="BP233" s="522"/>
      <c r="BQ233" s="522"/>
      <c r="BR233" s="522"/>
      <c r="BS233" s="522"/>
      <c r="BT233" s="522"/>
      <c r="BU233" s="522"/>
      <c r="BV233" s="522"/>
      <c r="BW233" s="522"/>
      <c r="BX233" s="522"/>
      <c r="BY233" s="522"/>
      <c r="BZ233" s="522"/>
      <c r="CA233" s="522"/>
      <c r="CB233" s="522"/>
      <c r="CC233" s="522"/>
      <c r="CD233" s="522"/>
      <c r="CE233" s="522"/>
      <c r="CF233" s="522"/>
    </row>
    <row r="234" spans="1:84" s="531" customFormat="1" x14ac:dyDescent="0.25">
      <c r="A234" s="545">
        <v>43040</v>
      </c>
      <c r="B234" s="475">
        <v>4.6165000000000003</v>
      </c>
      <c r="C234" s="495">
        <v>-0.67800000000000005</v>
      </c>
      <c r="D234" s="522"/>
      <c r="E234" s="522"/>
      <c r="F234" s="522"/>
      <c r="G234" s="548"/>
      <c r="H234" s="548"/>
      <c r="I234" s="548"/>
      <c r="J234" s="549"/>
      <c r="K234" s="548"/>
      <c r="L234" s="550"/>
      <c r="M234" s="463"/>
      <c r="N234" s="549"/>
      <c r="O234" s="560"/>
      <c r="P234" s="561"/>
      <c r="Q234" s="562"/>
      <c r="R234" s="552"/>
      <c r="S234" s="562"/>
      <c r="T234" s="522"/>
      <c r="U234" s="522"/>
      <c r="V234" s="509">
        <v>3.9385000000000003</v>
      </c>
      <c r="W234" s="522"/>
      <c r="X234" s="522"/>
      <c r="Y234" s="522"/>
      <c r="Z234" s="522"/>
      <c r="AA234" s="559"/>
      <c r="AB234" s="513">
        <v>5.8916914551142403</v>
      </c>
      <c r="AC234" s="522"/>
      <c r="AD234" s="554"/>
      <c r="AE234" s="522"/>
      <c r="AF234" s="522"/>
      <c r="AG234" s="555"/>
      <c r="AH234" s="522"/>
      <c r="AI234" s="448">
        <v>1.5782821936948099</v>
      </c>
      <c r="AJ234" s="449">
        <v>6.0128994863569901E-2</v>
      </c>
      <c r="AK234" s="449">
        <v>5.99121048821281E-2</v>
      </c>
      <c r="AL234" s="519">
        <v>0.38938696187429445</v>
      </c>
      <c r="AM234" s="520">
        <v>0.39069453806936882</v>
      </c>
      <c r="AN234" s="522"/>
      <c r="AO234" s="522"/>
      <c r="AP234" s="522"/>
      <c r="AQ234" s="522"/>
      <c r="AR234" s="522"/>
      <c r="AS234" s="522"/>
      <c r="AT234" s="525"/>
      <c r="AU234" s="522"/>
      <c r="AV234" s="522"/>
      <c r="AW234" s="455" t="e">
        <v>#N/A</v>
      </c>
      <c r="AX234" s="522"/>
      <c r="AY234" s="522"/>
      <c r="AZ234" s="556"/>
      <c r="BA234" s="556"/>
      <c r="BB234" s="556"/>
      <c r="BC234" s="522"/>
      <c r="BD234" s="390" t="e">
        <v>#N/A</v>
      </c>
      <c r="BE234" s="380"/>
      <c r="BF234" s="522"/>
      <c r="BG234" s="425">
        <v>0.8</v>
      </c>
      <c r="BH234" s="522"/>
      <c r="BI234" s="458">
        <v>0</v>
      </c>
      <c r="BJ234" s="522"/>
      <c r="BK234" s="522"/>
      <c r="BL234" s="522"/>
      <c r="BM234" s="522"/>
      <c r="BN234" s="522"/>
      <c r="BO234" s="522"/>
      <c r="BP234" s="522"/>
      <c r="BQ234" s="522"/>
      <c r="BR234" s="522"/>
      <c r="BS234" s="522"/>
      <c r="BT234" s="522"/>
      <c r="BU234" s="522"/>
      <c r="BV234" s="522"/>
      <c r="BW234" s="522"/>
      <c r="BX234" s="522"/>
      <c r="BY234" s="522"/>
      <c r="BZ234" s="522"/>
      <c r="CA234" s="522"/>
      <c r="CB234" s="522"/>
      <c r="CC234" s="522"/>
      <c r="CD234" s="522"/>
      <c r="CE234" s="522"/>
      <c r="CF234" s="522"/>
    </row>
    <row r="235" spans="1:84" s="531" customFormat="1" x14ac:dyDescent="0.25">
      <c r="A235" s="545">
        <v>43070</v>
      </c>
      <c r="B235" s="475">
        <v>4.7595000000000001</v>
      </c>
      <c r="C235" s="497">
        <v>-0.67800000000000005</v>
      </c>
      <c r="D235" s="522"/>
      <c r="E235" s="522"/>
      <c r="F235" s="522"/>
      <c r="G235" s="548"/>
      <c r="H235" s="548"/>
      <c r="I235" s="548"/>
      <c r="J235" s="549"/>
      <c r="K235" s="548"/>
      <c r="L235" s="550"/>
      <c r="M235" s="463"/>
      <c r="N235" s="549"/>
      <c r="O235" s="560"/>
      <c r="P235" s="561"/>
      <c r="Q235" s="562"/>
      <c r="R235" s="552"/>
      <c r="S235" s="562"/>
      <c r="T235" s="522"/>
      <c r="U235" s="522"/>
      <c r="V235" s="509">
        <v>4.0815000000000001</v>
      </c>
      <c r="W235" s="522"/>
      <c r="X235" s="522"/>
      <c r="Y235" s="522"/>
      <c r="Z235" s="522"/>
      <c r="AA235" s="559"/>
      <c r="AB235" s="513">
        <v>6.1028351599942079</v>
      </c>
      <c r="AC235" s="522"/>
      <c r="AD235" s="554"/>
      <c r="AE235" s="522"/>
      <c r="AF235" s="522"/>
      <c r="AG235" s="555"/>
      <c r="AH235" s="522"/>
      <c r="AI235" s="448">
        <v>1.57756531975079</v>
      </c>
      <c r="AJ235" s="449">
        <v>6.0152473341656097E-2</v>
      </c>
      <c r="AK235" s="449">
        <v>5.9965934864536899E-2</v>
      </c>
      <c r="AL235" s="519">
        <v>0.3873555156866102</v>
      </c>
      <c r="AM235" s="520">
        <v>0.38847973805554714</v>
      </c>
      <c r="AN235" s="522"/>
      <c r="AO235" s="522"/>
      <c r="AP235" s="522"/>
      <c r="AQ235" s="522"/>
      <c r="AR235" s="522"/>
      <c r="AS235" s="522"/>
      <c r="AT235" s="525"/>
      <c r="AU235" s="522"/>
      <c r="AV235" s="522"/>
      <c r="AW235" s="455" t="e">
        <v>#N/A</v>
      </c>
      <c r="AX235" s="522"/>
      <c r="AY235" s="522"/>
      <c r="AZ235" s="556"/>
      <c r="BA235" s="556"/>
      <c r="BB235" s="556"/>
      <c r="BC235" s="522"/>
      <c r="BD235" s="390" t="e">
        <v>#N/A</v>
      </c>
      <c r="BE235" s="380"/>
      <c r="BF235" s="522"/>
      <c r="BG235" s="425">
        <v>1.1000000000000001</v>
      </c>
      <c r="BH235" s="522"/>
      <c r="BI235" s="458">
        <v>0</v>
      </c>
      <c r="BJ235" s="522"/>
      <c r="BK235" s="522"/>
      <c r="BL235" s="522"/>
      <c r="BM235" s="522"/>
      <c r="BN235" s="522"/>
      <c r="BO235" s="522"/>
      <c r="BP235" s="522"/>
      <c r="BQ235" s="522"/>
      <c r="BR235" s="522"/>
      <c r="BS235" s="522"/>
      <c r="BT235" s="522"/>
      <c r="BU235" s="522"/>
      <c r="BV235" s="522"/>
      <c r="BW235" s="522"/>
      <c r="BX235" s="522"/>
      <c r="BY235" s="522"/>
      <c r="BZ235" s="522"/>
      <c r="CA235" s="522"/>
      <c r="CB235" s="522"/>
      <c r="CC235" s="522"/>
      <c r="CD235" s="522"/>
      <c r="CE235" s="522"/>
      <c r="CF235" s="522"/>
    </row>
    <row r="236" spans="1:84" s="531" customFormat="1" x14ac:dyDescent="0.25">
      <c r="A236" s="545">
        <v>43101</v>
      </c>
      <c r="B236" s="475">
        <v>4.7985000000000007</v>
      </c>
      <c r="C236" s="497">
        <v>-0.67800000000000005</v>
      </c>
      <c r="D236" s="522"/>
      <c r="E236" s="522"/>
      <c r="F236" s="522"/>
      <c r="G236" s="548"/>
      <c r="H236" s="548"/>
      <c r="I236" s="548"/>
      <c r="J236" s="549"/>
      <c r="K236" s="548"/>
      <c r="L236" s="550"/>
      <c r="M236" s="463"/>
      <c r="N236" s="549"/>
      <c r="O236" s="560"/>
      <c r="P236" s="561"/>
      <c r="Q236" s="562"/>
      <c r="R236" s="552"/>
      <c r="S236" s="562"/>
      <c r="T236" s="522"/>
      <c r="U236" s="522"/>
      <c r="V236" s="509">
        <v>4.1205000000000007</v>
      </c>
      <c r="W236" s="522"/>
      <c r="X236" s="522"/>
      <c r="Y236" s="522"/>
      <c r="Z236" s="522"/>
      <c r="AA236" s="559"/>
      <c r="AB236" s="513">
        <v>6.1582267145405725</v>
      </c>
      <c r="AC236" s="522"/>
      <c r="AD236" s="554"/>
      <c r="AE236" s="522"/>
      <c r="AF236" s="522"/>
      <c r="AG236" s="555"/>
      <c r="AH236" s="522"/>
      <c r="AI236" s="448">
        <v>1.57681690196246</v>
      </c>
      <c r="AJ236" s="449">
        <v>6.0176734435871002E-2</v>
      </c>
      <c r="AK236" s="449">
        <v>6.0021559180704301E-2</v>
      </c>
      <c r="AL236" s="519">
        <v>0.38526597413384167</v>
      </c>
      <c r="AM236" s="520">
        <v>0.38620082629705682</v>
      </c>
      <c r="AN236" s="522"/>
      <c r="AO236" s="522"/>
      <c r="AP236" s="522"/>
      <c r="AQ236" s="522"/>
      <c r="AR236" s="522"/>
      <c r="AS236" s="522"/>
      <c r="AT236" s="525"/>
      <c r="AU236" s="522"/>
      <c r="AV236" s="522"/>
      <c r="AW236" s="455" t="e">
        <v>#N/A</v>
      </c>
      <c r="AX236" s="522"/>
      <c r="AY236" s="522"/>
      <c r="AZ236" s="556"/>
      <c r="BA236" s="556"/>
      <c r="BB236" s="556"/>
      <c r="BC236" s="522"/>
      <c r="BD236" s="390" t="e">
        <v>#N/A</v>
      </c>
      <c r="BE236" s="380"/>
      <c r="BF236" s="522"/>
      <c r="BG236" s="425">
        <v>1.1000000000000001</v>
      </c>
      <c r="BH236" s="522"/>
      <c r="BI236" s="458">
        <v>0</v>
      </c>
      <c r="BJ236" s="522"/>
      <c r="BK236" s="522"/>
      <c r="BL236" s="522"/>
      <c r="BM236" s="522"/>
      <c r="BN236" s="522"/>
      <c r="BO236" s="522"/>
      <c r="BP236" s="522"/>
      <c r="BQ236" s="522"/>
      <c r="BR236" s="522"/>
      <c r="BS236" s="522"/>
      <c r="BT236" s="522"/>
      <c r="BU236" s="522"/>
      <c r="BV236" s="522"/>
      <c r="BW236" s="522"/>
      <c r="BX236" s="522"/>
      <c r="BY236" s="522"/>
      <c r="BZ236" s="522"/>
      <c r="CA236" s="522"/>
      <c r="CB236" s="522"/>
      <c r="CC236" s="522"/>
      <c r="CD236" s="522"/>
      <c r="CE236" s="522"/>
      <c r="CF236" s="522"/>
    </row>
    <row r="237" spans="1:84" s="531" customFormat="1" x14ac:dyDescent="0.25">
      <c r="A237" s="545">
        <v>43132</v>
      </c>
      <c r="B237" s="475">
        <v>4.7185000000000006</v>
      </c>
      <c r="C237" s="497">
        <v>-0.67800000000000005</v>
      </c>
      <c r="D237" s="522"/>
      <c r="E237" s="522"/>
      <c r="F237" s="522"/>
      <c r="G237" s="548"/>
      <c r="H237" s="548"/>
      <c r="I237" s="548"/>
      <c r="J237" s="549"/>
      <c r="K237" s="548"/>
      <c r="L237" s="550"/>
      <c r="M237" s="463"/>
      <c r="N237" s="549"/>
      <c r="O237" s="560"/>
      <c r="P237" s="561"/>
      <c r="Q237" s="562"/>
      <c r="R237" s="552"/>
      <c r="S237" s="562"/>
      <c r="T237" s="522"/>
      <c r="U237" s="522"/>
      <c r="V237" s="509">
        <v>4.0405000000000006</v>
      </c>
      <c r="W237" s="522"/>
      <c r="X237" s="522"/>
      <c r="Y237" s="522"/>
      <c r="Z237" s="522"/>
      <c r="AA237" s="559"/>
      <c r="AB237" s="513">
        <v>6.0357681006717954</v>
      </c>
      <c r="AC237" s="522"/>
      <c r="AD237" s="554"/>
      <c r="AE237" s="522"/>
      <c r="AF237" s="522"/>
      <c r="AG237" s="555"/>
      <c r="AH237" s="522"/>
      <c r="AI237" s="448">
        <v>1.57606072249038</v>
      </c>
      <c r="AJ237" s="449">
        <v>6.0200995530281805E-2</v>
      </c>
      <c r="AK237" s="449">
        <v>6.0077183497899297E-2</v>
      </c>
      <c r="AL237" s="519">
        <v>0.38318617410161876</v>
      </c>
      <c r="AM237" s="520">
        <v>0.38393177266555939</v>
      </c>
      <c r="AN237" s="522"/>
      <c r="AO237" s="522"/>
      <c r="AP237" s="522"/>
      <c r="AQ237" s="522"/>
      <c r="AR237" s="522"/>
      <c r="AS237" s="522"/>
      <c r="AT237" s="525"/>
      <c r="AU237" s="522"/>
      <c r="AV237" s="522"/>
      <c r="AW237" s="455" t="e">
        <v>#N/A</v>
      </c>
      <c r="AX237" s="522"/>
      <c r="AY237" s="522"/>
      <c r="AZ237" s="556"/>
      <c r="BA237" s="556"/>
      <c r="BB237" s="556"/>
      <c r="BC237" s="522"/>
      <c r="BD237" s="390" t="e">
        <v>#N/A</v>
      </c>
      <c r="BE237" s="380"/>
      <c r="BF237" s="522"/>
      <c r="BG237" s="425">
        <v>1.1000000000000001</v>
      </c>
      <c r="BH237" s="522"/>
      <c r="BI237" s="458">
        <v>0</v>
      </c>
      <c r="BJ237" s="522"/>
      <c r="BK237" s="522"/>
      <c r="BL237" s="522"/>
      <c r="BM237" s="522"/>
      <c r="BN237" s="522"/>
      <c r="BO237" s="522"/>
      <c r="BP237" s="522"/>
      <c r="BQ237" s="522"/>
      <c r="BR237" s="522"/>
      <c r="BS237" s="522"/>
      <c r="BT237" s="522"/>
      <c r="BU237" s="522"/>
      <c r="BV237" s="522"/>
      <c r="BW237" s="522"/>
      <c r="BX237" s="522"/>
      <c r="BY237" s="522"/>
      <c r="BZ237" s="522"/>
      <c r="CA237" s="522"/>
      <c r="CB237" s="522"/>
      <c r="CC237" s="522"/>
      <c r="CD237" s="522"/>
      <c r="CE237" s="522"/>
      <c r="CF237" s="522"/>
    </row>
    <row r="238" spans="1:84" s="531" customFormat="1" x14ac:dyDescent="0.25">
      <c r="A238" s="545">
        <v>43160</v>
      </c>
      <c r="B238" s="475">
        <v>4.5884999999999998</v>
      </c>
      <c r="C238" s="497">
        <v>-0.67800000000000005</v>
      </c>
      <c r="D238" s="522"/>
      <c r="E238" s="522"/>
      <c r="F238" s="522"/>
      <c r="G238" s="548"/>
      <c r="H238" s="548"/>
      <c r="I238" s="548"/>
      <c r="J238" s="549"/>
      <c r="K238" s="548"/>
      <c r="L238" s="550"/>
      <c r="M238" s="463"/>
      <c r="N238" s="549"/>
      <c r="O238" s="560"/>
      <c r="P238" s="561"/>
      <c r="Q238" s="562"/>
      <c r="R238" s="552"/>
      <c r="S238" s="562"/>
      <c r="T238" s="522"/>
      <c r="U238" s="522"/>
      <c r="V238" s="509">
        <v>3.9104999999999999</v>
      </c>
      <c r="W238" s="522"/>
      <c r="X238" s="522"/>
      <c r="Y238" s="522"/>
      <c r="Z238" s="522"/>
      <c r="AA238" s="559"/>
      <c r="AB238" s="513">
        <v>5.8390156838414189</v>
      </c>
      <c r="AC238" s="522"/>
      <c r="AD238" s="554"/>
      <c r="AE238" s="522"/>
      <c r="AF238" s="522"/>
      <c r="AG238" s="555"/>
      <c r="AH238" s="522"/>
      <c r="AI238" s="448">
        <v>1.5753710603071198</v>
      </c>
      <c r="AJ238" s="449">
        <v>6.02229087770145E-2</v>
      </c>
      <c r="AK238" s="449">
        <v>6.0127424817540298E-2</v>
      </c>
      <c r="AL238" s="519">
        <v>0.38131598814310441</v>
      </c>
      <c r="AM238" s="520">
        <v>0.38189076449654169</v>
      </c>
      <c r="AN238" s="522"/>
      <c r="AO238" s="522"/>
      <c r="AP238" s="522"/>
      <c r="AQ238" s="522"/>
      <c r="AR238" s="522"/>
      <c r="AS238" s="522"/>
      <c r="AT238" s="525"/>
      <c r="AU238" s="522"/>
      <c r="AV238" s="522"/>
      <c r="AW238" s="455" t="e">
        <v>#N/A</v>
      </c>
      <c r="AX238" s="522"/>
      <c r="AY238" s="522"/>
      <c r="AZ238" s="556"/>
      <c r="BA238" s="556"/>
      <c r="BB238" s="556"/>
      <c r="BC238" s="522"/>
      <c r="BD238" s="390" t="e">
        <v>#N/A</v>
      </c>
      <c r="BE238" s="380"/>
      <c r="BF238" s="522"/>
      <c r="BG238" s="425">
        <v>0.75</v>
      </c>
      <c r="BH238" s="522"/>
      <c r="BI238" s="458">
        <v>0</v>
      </c>
      <c r="BJ238" s="522"/>
      <c r="BK238" s="522"/>
      <c r="BL238" s="522"/>
      <c r="BM238" s="522"/>
      <c r="BN238" s="522"/>
      <c r="BO238" s="522"/>
      <c r="BP238" s="522"/>
      <c r="BQ238" s="522"/>
      <c r="BR238" s="522"/>
      <c r="BS238" s="522"/>
      <c r="BT238" s="522"/>
      <c r="BU238" s="522"/>
      <c r="BV238" s="522"/>
      <c r="BW238" s="522"/>
      <c r="BX238" s="522"/>
      <c r="BY238" s="522"/>
      <c r="BZ238" s="522"/>
      <c r="CA238" s="522"/>
      <c r="CB238" s="522"/>
      <c r="CC238" s="522"/>
      <c r="CD238" s="522"/>
      <c r="CE238" s="522"/>
      <c r="CF238" s="522"/>
    </row>
    <row r="239" spans="1:84" s="531" customFormat="1" x14ac:dyDescent="0.25">
      <c r="A239" s="545">
        <v>43191</v>
      </c>
      <c r="B239" s="475">
        <v>4.4035000000000002</v>
      </c>
      <c r="C239" s="481">
        <v>-0.77800000000000002</v>
      </c>
      <c r="D239" s="522"/>
      <c r="E239" s="522"/>
      <c r="F239" s="522"/>
      <c r="G239" s="548"/>
      <c r="H239" s="548"/>
      <c r="I239" s="548"/>
      <c r="J239" s="549"/>
      <c r="K239" s="548"/>
      <c r="L239" s="550"/>
      <c r="M239" s="463"/>
      <c r="N239" s="549"/>
      <c r="O239" s="560"/>
      <c r="P239" s="561"/>
      <c r="Q239" s="562"/>
      <c r="R239" s="552"/>
      <c r="S239" s="562"/>
      <c r="T239" s="522"/>
      <c r="U239" s="522"/>
      <c r="V239" s="509">
        <v>3.6255000000000002</v>
      </c>
      <c r="W239" s="522"/>
      <c r="X239" s="522"/>
      <c r="Y239" s="522"/>
      <c r="Z239" s="522"/>
      <c r="AA239" s="559"/>
      <c r="AB239" s="513">
        <v>5.4108149842892912</v>
      </c>
      <c r="AC239" s="522"/>
      <c r="AD239" s="554"/>
      <c r="AE239" s="522"/>
      <c r="AF239" s="522"/>
      <c r="AG239" s="555"/>
      <c r="AH239" s="522"/>
      <c r="AI239" s="448">
        <v>1.57460014179129</v>
      </c>
      <c r="AJ239" s="449">
        <v>6.0247169871796603E-2</v>
      </c>
      <c r="AK239" s="449">
        <v>6.0183049136691903E-2</v>
      </c>
      <c r="AL239" s="519">
        <v>0.37925462904448809</v>
      </c>
      <c r="AM239" s="520">
        <v>0.37964042763410838</v>
      </c>
      <c r="AN239" s="522"/>
      <c r="AO239" s="522"/>
      <c r="AP239" s="522"/>
      <c r="AQ239" s="522"/>
      <c r="AR239" s="522"/>
      <c r="AS239" s="522"/>
      <c r="AT239" s="525"/>
      <c r="AU239" s="522"/>
      <c r="AV239" s="522"/>
      <c r="AW239" s="455" t="e">
        <v>#N/A</v>
      </c>
      <c r="AX239" s="522"/>
      <c r="AY239" s="522"/>
      <c r="AZ239" s="556"/>
      <c r="BA239" s="556"/>
      <c r="BB239" s="556"/>
      <c r="BC239" s="522"/>
      <c r="BD239" s="390" t="e">
        <v>#N/A</v>
      </c>
      <c r="BE239" s="380"/>
      <c r="BF239" s="522"/>
      <c r="BG239" s="425" t="e">
        <v>#N/A</v>
      </c>
      <c r="BH239" s="522"/>
      <c r="BI239" s="458" t="e">
        <v>#N/A</v>
      </c>
      <c r="BJ239" s="522"/>
      <c r="BK239" s="522"/>
      <c r="BL239" s="522"/>
      <c r="BM239" s="522"/>
      <c r="BN239" s="522"/>
      <c r="BO239" s="522"/>
      <c r="BP239" s="522"/>
      <c r="BQ239" s="522"/>
      <c r="BR239" s="522"/>
      <c r="BS239" s="522"/>
      <c r="BT239" s="522"/>
      <c r="BU239" s="522"/>
      <c r="BV239" s="522"/>
      <c r="BW239" s="522"/>
      <c r="BX239" s="522"/>
      <c r="BY239" s="522"/>
      <c r="BZ239" s="522"/>
      <c r="CA239" s="522"/>
      <c r="CB239" s="522"/>
      <c r="CC239" s="522"/>
      <c r="CD239" s="522"/>
      <c r="CE239" s="522"/>
      <c r="CF239" s="522"/>
    </row>
    <row r="240" spans="1:84" s="531" customFormat="1" x14ac:dyDescent="0.25">
      <c r="A240" s="545">
        <v>43221</v>
      </c>
      <c r="B240" s="475">
        <v>4.4015000000000004</v>
      </c>
      <c r="C240" s="486">
        <v>-0.77800000000000002</v>
      </c>
      <c r="D240" s="522"/>
      <c r="E240" s="522"/>
      <c r="F240" s="522"/>
      <c r="G240" s="548"/>
      <c r="H240" s="548"/>
      <c r="I240" s="548"/>
      <c r="J240" s="549"/>
      <c r="K240" s="548"/>
      <c r="L240" s="550"/>
      <c r="M240" s="463"/>
      <c r="N240" s="549"/>
      <c r="O240" s="560"/>
      <c r="P240" s="561"/>
      <c r="Q240" s="562"/>
      <c r="R240" s="552"/>
      <c r="S240" s="562"/>
      <c r="T240" s="522"/>
      <c r="U240" s="522"/>
      <c r="V240" s="509">
        <v>3.6235000000000004</v>
      </c>
      <c r="W240" s="522"/>
      <c r="X240" s="522"/>
      <c r="Y240" s="522"/>
      <c r="Z240" s="522"/>
      <c r="AA240" s="559"/>
      <c r="AB240" s="513">
        <v>5.405242606416043</v>
      </c>
      <c r="AC240" s="522"/>
      <c r="AD240" s="554"/>
      <c r="AE240" s="522"/>
      <c r="AF240" s="522"/>
      <c r="AG240" s="555"/>
      <c r="AH240" s="522"/>
      <c r="AI240" s="448">
        <v>1.57384673474676</v>
      </c>
      <c r="AJ240" s="449">
        <v>6.0270648350805103E-2</v>
      </c>
      <c r="AK240" s="449">
        <v>6.0236879123946298E-2</v>
      </c>
      <c r="AL240" s="519">
        <v>0.37726894169846703</v>
      </c>
      <c r="AM240" s="520">
        <v>0.37747202289478743</v>
      </c>
      <c r="AN240" s="522"/>
      <c r="AO240" s="522"/>
      <c r="AP240" s="522"/>
      <c r="AQ240" s="522"/>
      <c r="AR240" s="522"/>
      <c r="AS240" s="522"/>
      <c r="AT240" s="525"/>
      <c r="AU240" s="522"/>
      <c r="AV240" s="522"/>
      <c r="AW240" s="455" t="e">
        <v>#N/A</v>
      </c>
      <c r="AX240" s="522"/>
      <c r="AY240" s="522"/>
      <c r="AZ240" s="556"/>
      <c r="BA240" s="556"/>
      <c r="BB240" s="556"/>
      <c r="BC240" s="522"/>
      <c r="BD240" s="390" t="e">
        <v>#N/A</v>
      </c>
      <c r="BE240" s="380"/>
      <c r="BF240" s="522"/>
      <c r="BG240" s="425" t="e">
        <v>#N/A</v>
      </c>
      <c r="BH240" s="522"/>
      <c r="BI240" s="458" t="e">
        <v>#N/A</v>
      </c>
      <c r="BJ240" s="522"/>
      <c r="BK240" s="522"/>
      <c r="BL240" s="522"/>
      <c r="BM240" s="522"/>
      <c r="BN240" s="522"/>
      <c r="BO240" s="522"/>
      <c r="BP240" s="522"/>
      <c r="BQ240" s="522"/>
      <c r="BR240" s="522"/>
      <c r="BS240" s="522"/>
      <c r="BT240" s="522"/>
      <c r="BU240" s="522"/>
      <c r="BV240" s="522"/>
      <c r="BW240" s="522"/>
      <c r="BX240" s="522"/>
      <c r="BY240" s="522"/>
      <c r="BZ240" s="522"/>
      <c r="CA240" s="522"/>
      <c r="CB240" s="522"/>
      <c r="CC240" s="522"/>
      <c r="CD240" s="522"/>
      <c r="CE240" s="522"/>
      <c r="CF240" s="522"/>
    </row>
    <row r="241" spans="1:84" s="531" customFormat="1" x14ac:dyDescent="0.25">
      <c r="A241" s="545">
        <v>43252</v>
      </c>
      <c r="B241" s="475">
        <v>4.4515000000000002</v>
      </c>
      <c r="C241" s="486">
        <v>-0.77800000000000002</v>
      </c>
      <c r="D241" s="522"/>
      <c r="E241" s="522"/>
      <c r="F241" s="522"/>
      <c r="G241" s="548"/>
      <c r="H241" s="548"/>
      <c r="I241" s="548"/>
      <c r="J241" s="550"/>
      <c r="K241" s="548"/>
      <c r="L241" s="550"/>
      <c r="M241" s="463"/>
      <c r="N241" s="550"/>
      <c r="O241" s="560"/>
      <c r="P241" s="522"/>
      <c r="Q241" s="547"/>
      <c r="R241" s="552"/>
      <c r="S241" s="547"/>
      <c r="T241" s="522"/>
      <c r="U241" s="522"/>
      <c r="V241" s="509">
        <v>3.6735000000000002</v>
      </c>
      <c r="W241" s="522"/>
      <c r="X241" s="522"/>
      <c r="Y241" s="522"/>
      <c r="Z241" s="522"/>
      <c r="AA241" s="559"/>
      <c r="AB241" s="513">
        <v>5.4770914551633005</v>
      </c>
      <c r="AC241" s="522"/>
      <c r="AD241" s="554"/>
      <c r="AE241" s="522"/>
      <c r="AF241" s="522"/>
      <c r="AG241" s="555"/>
      <c r="AH241" s="522"/>
      <c r="AI241" s="448">
        <v>1.5730606240149099</v>
      </c>
      <c r="AJ241" s="449">
        <v>6.02949094459726E-2</v>
      </c>
      <c r="AK241" s="449">
        <v>6.0292503445120701E-2</v>
      </c>
      <c r="AL241" s="519">
        <v>0.37522651213474223</v>
      </c>
      <c r="AM241" s="520">
        <v>0.37524097350643359</v>
      </c>
      <c r="AN241" s="522"/>
      <c r="AO241" s="522"/>
      <c r="AP241" s="522"/>
      <c r="AQ241" s="522"/>
      <c r="AR241" s="522"/>
      <c r="AS241" s="522"/>
      <c r="AT241" s="525"/>
      <c r="AU241" s="522"/>
      <c r="AV241" s="522"/>
      <c r="AW241" s="455" t="e">
        <v>#N/A</v>
      </c>
      <c r="AX241" s="522"/>
      <c r="AY241" s="522"/>
      <c r="AZ241" s="556"/>
      <c r="BA241" s="556"/>
      <c r="BB241" s="556"/>
      <c r="BC241" s="522"/>
      <c r="BD241" s="390" t="e">
        <v>#N/A</v>
      </c>
      <c r="BE241" s="380"/>
      <c r="BF241" s="522"/>
      <c r="BG241" s="425" t="e">
        <v>#N/A</v>
      </c>
      <c r="BH241" s="522"/>
      <c r="BI241" s="458" t="e">
        <v>#N/A</v>
      </c>
      <c r="BJ241" s="522"/>
      <c r="BK241" s="522"/>
      <c r="BL241" s="522"/>
      <c r="BM241" s="522"/>
      <c r="BN241" s="522"/>
      <c r="BO241" s="522"/>
      <c r="BP241" s="522"/>
      <c r="BQ241" s="522"/>
      <c r="BR241" s="522"/>
      <c r="BS241" s="522"/>
      <c r="BT241" s="522"/>
      <c r="BU241" s="522"/>
      <c r="BV241" s="522"/>
      <c r="BW241" s="522"/>
      <c r="BX241" s="522"/>
      <c r="BY241" s="522"/>
      <c r="BZ241" s="522"/>
      <c r="CA241" s="522"/>
      <c r="CB241" s="522"/>
      <c r="CC241" s="522"/>
      <c r="CD241" s="522"/>
      <c r="CE241" s="522"/>
      <c r="CF241" s="522"/>
    </row>
    <row r="242" spans="1:84" s="531" customFormat="1" x14ac:dyDescent="0.25">
      <c r="A242" s="545">
        <v>43282</v>
      </c>
      <c r="B242" s="475">
        <v>4.4965000000000002</v>
      </c>
      <c r="C242" s="486">
        <v>-0.77800000000000002</v>
      </c>
      <c r="D242" s="522"/>
      <c r="E242" s="522"/>
      <c r="F242" s="522"/>
      <c r="G242" s="548"/>
      <c r="H242" s="548"/>
      <c r="I242" s="548"/>
      <c r="J242" s="550"/>
      <c r="K242" s="548"/>
      <c r="L242" s="550"/>
      <c r="M242" s="463"/>
      <c r="N242" s="550"/>
      <c r="O242" s="560"/>
      <c r="P242" s="522"/>
      <c r="Q242" s="547"/>
      <c r="R242" s="552"/>
      <c r="S242" s="547"/>
      <c r="T242" s="522"/>
      <c r="U242" s="522"/>
      <c r="V242" s="509">
        <v>3.7185000000000001</v>
      </c>
      <c r="W242" s="522"/>
      <c r="X242" s="522"/>
      <c r="Y242" s="522"/>
      <c r="Z242" s="522"/>
      <c r="AA242" s="559"/>
      <c r="AB242" s="513">
        <v>5.5414781798300252</v>
      </c>
      <c r="AC242" s="522"/>
      <c r="AD242" s="554"/>
      <c r="AE242" s="522"/>
      <c r="AF242" s="522"/>
      <c r="AG242" s="555"/>
      <c r="AH242" s="522"/>
      <c r="AI242" s="448">
        <v>1.57229253798541</v>
      </c>
      <c r="AJ242" s="449">
        <v>6.0318387925352795E-2</v>
      </c>
      <c r="AK242" s="449">
        <v>6.0346333434333002E-2</v>
      </c>
      <c r="AL242" s="519">
        <v>0.37325907674980124</v>
      </c>
      <c r="AM242" s="520">
        <v>0.37309120223079217</v>
      </c>
      <c r="AN242" s="522"/>
      <c r="AO242" s="522"/>
      <c r="AP242" s="522"/>
      <c r="AQ242" s="522"/>
      <c r="AR242" s="522"/>
      <c r="AS242" s="522"/>
      <c r="AT242" s="525"/>
      <c r="AU242" s="522"/>
      <c r="AV242" s="522"/>
      <c r="AW242" s="455" t="e">
        <v>#N/A</v>
      </c>
      <c r="AX242" s="522"/>
      <c r="AY242" s="522"/>
      <c r="AZ242" s="556"/>
      <c r="BA242" s="556"/>
      <c r="BB242" s="556"/>
      <c r="BC242" s="522"/>
      <c r="BD242" s="390" t="e">
        <v>#N/A</v>
      </c>
      <c r="BE242" s="380"/>
      <c r="BF242" s="522"/>
      <c r="BG242" s="425" t="e">
        <v>#N/A</v>
      </c>
      <c r="BH242" s="522"/>
      <c r="BI242" s="458" t="e">
        <v>#N/A</v>
      </c>
      <c r="BJ242" s="522"/>
      <c r="BK242" s="522"/>
      <c r="BL242" s="522"/>
      <c r="BM242" s="522"/>
      <c r="BN242" s="522"/>
      <c r="BO242" s="522"/>
      <c r="BP242" s="522"/>
      <c r="BQ242" s="522"/>
      <c r="BR242" s="522"/>
      <c r="BS242" s="522"/>
      <c r="BT242" s="522"/>
      <c r="BU242" s="522"/>
      <c r="BV242" s="522"/>
      <c r="BW242" s="522"/>
      <c r="BX242" s="522"/>
      <c r="BY242" s="522"/>
      <c r="BZ242" s="522"/>
      <c r="CA242" s="522"/>
      <c r="CB242" s="522"/>
      <c r="CC242" s="522"/>
      <c r="CD242" s="522"/>
      <c r="CE242" s="522"/>
      <c r="CF242" s="522"/>
    </row>
    <row r="243" spans="1:84" s="531" customFormat="1" x14ac:dyDescent="0.25">
      <c r="A243" s="545">
        <v>43313</v>
      </c>
      <c r="B243" s="475">
        <v>4.5415000000000001</v>
      </c>
      <c r="C243" s="486">
        <v>-0.77800000000000002</v>
      </c>
      <c r="D243" s="522"/>
      <c r="E243" s="522"/>
      <c r="F243" s="522"/>
      <c r="G243" s="548"/>
      <c r="H243" s="548"/>
      <c r="I243" s="548"/>
      <c r="J243" s="550"/>
      <c r="K243" s="548"/>
      <c r="L243" s="550"/>
      <c r="M243" s="463"/>
      <c r="N243" s="550"/>
      <c r="O243" s="560"/>
      <c r="P243" s="522"/>
      <c r="Q243" s="547"/>
      <c r="R243" s="552"/>
      <c r="S243" s="547"/>
      <c r="T243" s="522"/>
      <c r="U243" s="522"/>
      <c r="V243" s="509">
        <v>3.7635000000000001</v>
      </c>
      <c r="W243" s="522"/>
      <c r="X243" s="522"/>
      <c r="Y243" s="522"/>
      <c r="Z243" s="522"/>
      <c r="AA243" s="559"/>
      <c r="AB243" s="513">
        <v>5.6056810671706598</v>
      </c>
      <c r="AC243" s="522"/>
      <c r="AD243" s="554"/>
      <c r="AE243" s="522"/>
      <c r="AF243" s="522"/>
      <c r="AG243" s="555"/>
      <c r="AH243" s="522"/>
      <c r="AI243" s="448">
        <v>1.5714912831154</v>
      </c>
      <c r="AJ243" s="449">
        <v>6.0342649020904901E-2</v>
      </c>
      <c r="AK243" s="449">
        <v>6.0401957757529906E-2</v>
      </c>
      <c r="AL243" s="519">
        <v>0.37123543852107738</v>
      </c>
      <c r="AM243" s="520">
        <v>0.37087937420177708</v>
      </c>
      <c r="AN243" s="522"/>
      <c r="AO243" s="522"/>
      <c r="AP243" s="522"/>
      <c r="AQ243" s="522"/>
      <c r="AR243" s="522"/>
      <c r="AS243" s="522"/>
      <c r="AT243" s="525"/>
      <c r="AU243" s="522"/>
      <c r="AV243" s="522"/>
      <c r="AW243" s="455" t="e">
        <v>#N/A</v>
      </c>
      <c r="AX243" s="522"/>
      <c r="AY243" s="522"/>
      <c r="AZ243" s="556"/>
      <c r="BA243" s="556"/>
      <c r="BB243" s="556"/>
      <c r="BC243" s="522"/>
      <c r="BD243" s="390" t="e">
        <v>#N/A</v>
      </c>
      <c r="BE243" s="380"/>
      <c r="BF243" s="522"/>
      <c r="BG243" s="425" t="e">
        <v>#N/A</v>
      </c>
      <c r="BH243" s="522"/>
      <c r="BI243" s="458" t="e">
        <v>#N/A</v>
      </c>
      <c r="BJ243" s="522"/>
      <c r="BK243" s="522"/>
      <c r="BL243" s="522"/>
      <c r="BM243" s="522"/>
      <c r="BN243" s="522"/>
      <c r="BO243" s="522"/>
      <c r="BP243" s="522"/>
      <c r="BQ243" s="522"/>
      <c r="BR243" s="522"/>
      <c r="BS243" s="522"/>
      <c r="BT243" s="522"/>
      <c r="BU243" s="522"/>
      <c r="BV243" s="522"/>
      <c r="BW243" s="522"/>
      <c r="BX243" s="522"/>
      <c r="BY243" s="522"/>
      <c r="BZ243" s="522"/>
      <c r="CA243" s="522"/>
      <c r="CB243" s="522"/>
      <c r="CC243" s="522"/>
      <c r="CD243" s="522"/>
      <c r="CE243" s="522"/>
      <c r="CF243" s="522"/>
    </row>
    <row r="244" spans="1:84" s="531" customFormat="1" x14ac:dyDescent="0.25">
      <c r="A244" s="545">
        <v>43344</v>
      </c>
      <c r="B244" s="475">
        <v>4.5245000000000006</v>
      </c>
      <c r="C244" s="486">
        <v>-0.77800000000000002</v>
      </c>
      <c r="D244" s="522"/>
      <c r="E244" s="522"/>
      <c r="F244" s="522"/>
      <c r="G244" s="548"/>
      <c r="H244" s="548"/>
      <c r="I244" s="548"/>
      <c r="J244" s="550"/>
      <c r="K244" s="548"/>
      <c r="L244" s="550"/>
      <c r="M244" s="463"/>
      <c r="N244" s="550"/>
      <c r="O244" s="560"/>
      <c r="P244" s="522"/>
      <c r="Q244" s="547"/>
      <c r="R244" s="552"/>
      <c r="S244" s="547"/>
      <c r="T244" s="522"/>
      <c r="U244" s="522"/>
      <c r="V244" s="509">
        <v>3.7465000000000006</v>
      </c>
      <c r="W244" s="522"/>
      <c r="X244" s="522"/>
      <c r="Y244" s="522"/>
      <c r="Z244" s="522"/>
      <c r="AA244" s="559"/>
      <c r="AB244" s="513">
        <v>5.5774872869828505</v>
      </c>
      <c r="AC244" s="522"/>
      <c r="AD244" s="554"/>
      <c r="AE244" s="522"/>
      <c r="AF244" s="522"/>
      <c r="AG244" s="555"/>
      <c r="AH244" s="522"/>
      <c r="AI244" s="448">
        <v>1.57068235074202</v>
      </c>
      <c r="AJ244" s="449">
        <v>6.0366910116652801E-2</v>
      </c>
      <c r="AK244" s="449">
        <v>6.0457582081754807E-2</v>
      </c>
      <c r="AL244" s="519">
        <v>0.36922129721669328</v>
      </c>
      <c r="AM244" s="520">
        <v>0.36867728865628496</v>
      </c>
      <c r="AN244" s="522"/>
      <c r="AO244" s="522"/>
      <c r="AP244" s="522"/>
      <c r="AQ244" s="522"/>
      <c r="AR244" s="522"/>
      <c r="AS244" s="522"/>
      <c r="AT244" s="525"/>
      <c r="AU244" s="522"/>
      <c r="AV244" s="522"/>
      <c r="AW244" s="455" t="e">
        <v>#N/A</v>
      </c>
      <c r="AX244" s="522"/>
      <c r="AY244" s="522"/>
      <c r="AZ244" s="556"/>
      <c r="BA244" s="556"/>
      <c r="BB244" s="556"/>
      <c r="BC244" s="522"/>
      <c r="BD244" s="390" t="e">
        <v>#N/A</v>
      </c>
      <c r="BE244" s="380"/>
      <c r="BF244" s="522"/>
      <c r="BG244" s="425" t="e">
        <v>#N/A</v>
      </c>
      <c r="BH244" s="522"/>
      <c r="BI244" s="458" t="e">
        <v>#N/A</v>
      </c>
      <c r="BJ244" s="522"/>
      <c r="BK244" s="522"/>
      <c r="BL244" s="522"/>
      <c r="BM244" s="522"/>
      <c r="BN244" s="522"/>
      <c r="BO244" s="522"/>
      <c r="BP244" s="522"/>
      <c r="BQ244" s="522"/>
      <c r="BR244" s="522"/>
      <c r="BS244" s="522"/>
      <c r="BT244" s="522"/>
      <c r="BU244" s="522"/>
      <c r="BV244" s="522"/>
      <c r="BW244" s="522"/>
      <c r="BX244" s="522"/>
      <c r="BY244" s="522"/>
      <c r="BZ244" s="522"/>
      <c r="CA244" s="522"/>
      <c r="CB244" s="522"/>
      <c r="CC244" s="522"/>
      <c r="CD244" s="522"/>
      <c r="CE244" s="522"/>
      <c r="CF244" s="522"/>
    </row>
    <row r="245" spans="1:84" s="531" customFormat="1" x14ac:dyDescent="0.25">
      <c r="A245" s="545">
        <v>43374</v>
      </c>
      <c r="B245" s="475">
        <v>4.5495000000000001</v>
      </c>
      <c r="C245" s="486">
        <v>-0.77800000000000002</v>
      </c>
      <c r="D245" s="522"/>
      <c r="E245" s="522"/>
      <c r="F245" s="522"/>
      <c r="G245" s="548"/>
      <c r="H245" s="548"/>
      <c r="I245" s="548"/>
      <c r="J245" s="550"/>
      <c r="K245" s="548"/>
      <c r="L245" s="550"/>
      <c r="M245" s="463"/>
      <c r="N245" s="550"/>
      <c r="O245" s="560"/>
      <c r="P245" s="522"/>
      <c r="Q245" s="547"/>
      <c r="R245" s="552"/>
      <c r="S245" s="547"/>
      <c r="T245" s="522"/>
      <c r="U245" s="522"/>
      <c r="V245" s="509">
        <v>3.7715000000000001</v>
      </c>
      <c r="W245" s="522"/>
      <c r="X245" s="522"/>
      <c r="Y245" s="522"/>
      <c r="Z245" s="522"/>
      <c r="AA245" s="559"/>
      <c r="AB245" s="513">
        <v>5.6118807804795168</v>
      </c>
      <c r="AC245" s="522"/>
      <c r="AD245" s="554"/>
      <c r="AE245" s="522"/>
      <c r="AF245" s="522"/>
      <c r="AG245" s="555"/>
      <c r="AH245" s="522"/>
      <c r="AI245" s="448">
        <v>1.5698922149621097</v>
      </c>
      <c r="AJ245" s="449">
        <v>6.0390388596594798E-2</v>
      </c>
      <c r="AK245" s="449">
        <v>6.0511412073919003E-2</v>
      </c>
      <c r="AL245" s="519">
        <v>0.36728113715059529</v>
      </c>
      <c r="AM245" s="520">
        <v>0.36655549772101015</v>
      </c>
      <c r="AN245" s="522"/>
      <c r="AO245" s="522"/>
      <c r="AP245" s="522"/>
      <c r="AQ245" s="522"/>
      <c r="AR245" s="522"/>
      <c r="AS245" s="522"/>
      <c r="AT245" s="525"/>
      <c r="AU245" s="522"/>
      <c r="AV245" s="522"/>
      <c r="AW245" s="455" t="e">
        <v>#N/A</v>
      </c>
      <c r="AX245" s="522"/>
      <c r="AY245" s="522"/>
      <c r="AZ245" s="556"/>
      <c r="BA245" s="556"/>
      <c r="BB245" s="556"/>
      <c r="BC245" s="522"/>
      <c r="BD245" s="390" t="e">
        <v>#N/A</v>
      </c>
      <c r="BE245" s="380"/>
      <c r="BF245" s="522"/>
      <c r="BG245" s="425" t="e">
        <v>#N/A</v>
      </c>
      <c r="BH245" s="522"/>
      <c r="BI245" s="458" t="e">
        <v>#N/A</v>
      </c>
      <c r="BJ245" s="522"/>
      <c r="BK245" s="522"/>
      <c r="BL245" s="522"/>
      <c r="BM245" s="522"/>
      <c r="BN245" s="522"/>
      <c r="BO245" s="522"/>
      <c r="BP245" s="522"/>
      <c r="BQ245" s="522"/>
      <c r="BR245" s="522"/>
      <c r="BS245" s="522"/>
      <c r="BT245" s="522"/>
      <c r="BU245" s="522"/>
      <c r="BV245" s="522"/>
      <c r="BW245" s="522"/>
      <c r="BX245" s="522"/>
      <c r="BY245" s="522"/>
      <c r="BZ245" s="522"/>
      <c r="CA245" s="522"/>
      <c r="CB245" s="522"/>
      <c r="CC245" s="522"/>
      <c r="CD245" s="522"/>
      <c r="CE245" s="522"/>
      <c r="CF245" s="522"/>
    </row>
    <row r="246" spans="1:84" s="531" customFormat="1" x14ac:dyDescent="0.25">
      <c r="A246" s="545">
        <v>43405</v>
      </c>
      <c r="B246" s="475">
        <v>4.7015000000000002</v>
      </c>
      <c r="C246" s="495">
        <v>-0.67800000000000005</v>
      </c>
      <c r="D246" s="522"/>
      <c r="E246" s="522"/>
      <c r="F246" s="522"/>
      <c r="G246" s="548"/>
      <c r="H246" s="548"/>
      <c r="I246" s="548"/>
      <c r="J246" s="550"/>
      <c r="K246" s="548"/>
      <c r="L246" s="550"/>
      <c r="M246" s="463"/>
      <c r="N246" s="550"/>
      <c r="O246" s="560"/>
      <c r="P246" s="522"/>
      <c r="Q246" s="547"/>
      <c r="R246" s="552"/>
      <c r="S246" s="547"/>
      <c r="T246" s="522"/>
      <c r="U246" s="522"/>
      <c r="V246" s="509">
        <v>4.0235000000000003</v>
      </c>
      <c r="W246" s="522"/>
      <c r="X246" s="522"/>
      <c r="Y246" s="522"/>
      <c r="Z246" s="522"/>
      <c r="AA246" s="559"/>
      <c r="AB246" s="513">
        <v>5.9837069816949402</v>
      </c>
      <c r="AC246" s="522"/>
      <c r="AD246" s="554"/>
      <c r="AE246" s="522"/>
      <c r="AF246" s="522"/>
      <c r="AG246" s="555"/>
      <c r="AH246" s="522"/>
      <c r="AI246" s="448">
        <v>1.5690682125709299</v>
      </c>
      <c r="AJ246" s="449">
        <v>6.0414649692727397E-2</v>
      </c>
      <c r="AK246" s="449">
        <v>6.0567036400166203E-2</v>
      </c>
      <c r="AL246" s="519">
        <v>0.36528557988257904</v>
      </c>
      <c r="AM246" s="520">
        <v>0.36437253140768838</v>
      </c>
      <c r="AN246" s="522"/>
      <c r="AO246" s="522"/>
      <c r="AP246" s="522"/>
      <c r="AQ246" s="522"/>
      <c r="AR246" s="522"/>
      <c r="AS246" s="522"/>
      <c r="AT246" s="525"/>
      <c r="AU246" s="522"/>
      <c r="AV246" s="522"/>
      <c r="AW246" s="455" t="e">
        <v>#N/A</v>
      </c>
      <c r="AX246" s="522"/>
      <c r="AY246" s="522"/>
      <c r="AZ246" s="556"/>
      <c r="BA246" s="556"/>
      <c r="BB246" s="556"/>
      <c r="BC246" s="522"/>
      <c r="BD246" s="390" t="e">
        <v>#N/A</v>
      </c>
      <c r="BE246" s="380"/>
      <c r="BF246" s="522"/>
      <c r="BG246" s="425" t="e">
        <v>#N/A</v>
      </c>
      <c r="BH246" s="522"/>
      <c r="BI246" s="458" t="e">
        <v>#N/A</v>
      </c>
      <c r="BJ246" s="522"/>
      <c r="BK246" s="522"/>
      <c r="BL246" s="522"/>
      <c r="BM246" s="522"/>
      <c r="BN246" s="522"/>
      <c r="BO246" s="522"/>
      <c r="BP246" s="522"/>
      <c r="BQ246" s="522"/>
      <c r="BR246" s="522"/>
      <c r="BS246" s="522"/>
      <c r="BT246" s="522"/>
      <c r="BU246" s="522"/>
      <c r="BV246" s="522"/>
      <c r="BW246" s="522"/>
      <c r="BX246" s="522"/>
      <c r="BY246" s="522"/>
      <c r="BZ246" s="522"/>
      <c r="CA246" s="522"/>
      <c r="CB246" s="522"/>
      <c r="CC246" s="522"/>
      <c r="CD246" s="522"/>
      <c r="CE246" s="522"/>
      <c r="CF246" s="522"/>
    </row>
    <row r="247" spans="1:84" s="531" customFormat="1" x14ac:dyDescent="0.25">
      <c r="A247" s="545">
        <v>43435</v>
      </c>
      <c r="B247" s="475">
        <v>4.8445</v>
      </c>
      <c r="C247" s="497">
        <v>-0.67800000000000005</v>
      </c>
      <c r="D247" s="522"/>
      <c r="E247" s="522"/>
      <c r="F247" s="522"/>
      <c r="G247" s="548"/>
      <c r="H247" s="548"/>
      <c r="I247" s="548"/>
      <c r="J247" s="550"/>
      <c r="K247" s="548"/>
      <c r="L247" s="550"/>
      <c r="M247" s="463"/>
      <c r="N247" s="550"/>
      <c r="O247" s="560"/>
      <c r="P247" s="522"/>
      <c r="Q247" s="547"/>
      <c r="R247" s="552"/>
      <c r="S247" s="547"/>
      <c r="T247" s="522"/>
      <c r="U247" s="522"/>
      <c r="V247" s="509">
        <v>4.1665000000000001</v>
      </c>
      <c r="W247" s="522"/>
      <c r="X247" s="522"/>
      <c r="Y247" s="522"/>
      <c r="Z247" s="522"/>
      <c r="AA247" s="559"/>
      <c r="AB247" s="513">
        <v>6.1931972748067263</v>
      </c>
      <c r="AC247" s="522"/>
      <c r="AD247" s="554"/>
      <c r="AE247" s="522"/>
      <c r="AF247" s="522"/>
      <c r="AG247" s="555"/>
      <c r="AH247" s="522"/>
      <c r="AI247" s="448">
        <v>1.5682635170931201</v>
      </c>
      <c r="AJ247" s="449">
        <v>6.0438128173041498E-2</v>
      </c>
      <c r="AK247" s="449">
        <v>6.0620866394287501E-2</v>
      </c>
      <c r="AL247" s="519">
        <v>0.36336333815264032</v>
      </c>
      <c r="AM247" s="520">
        <v>0.36226920958293457</v>
      </c>
      <c r="AN247" s="522"/>
      <c r="AO247" s="522"/>
      <c r="AP247" s="522"/>
      <c r="AQ247" s="522"/>
      <c r="AR247" s="522"/>
      <c r="AS247" s="522"/>
      <c r="AT247" s="525"/>
      <c r="AU247" s="522"/>
      <c r="AV247" s="522"/>
      <c r="AW247" s="455" t="e">
        <v>#N/A</v>
      </c>
      <c r="AX247" s="522"/>
      <c r="AY247" s="522"/>
      <c r="AZ247" s="556"/>
      <c r="BA247" s="556"/>
      <c r="BB247" s="556"/>
      <c r="BC247" s="522"/>
      <c r="BD247" s="390" t="e">
        <v>#N/A</v>
      </c>
      <c r="BE247" s="380"/>
      <c r="BF247" s="522"/>
      <c r="BG247" s="425" t="e">
        <v>#N/A</v>
      </c>
      <c r="BH247" s="522"/>
      <c r="BI247" s="458" t="e">
        <v>#N/A</v>
      </c>
      <c r="BJ247" s="522"/>
      <c r="BK247" s="522"/>
      <c r="BL247" s="522"/>
      <c r="BM247" s="522"/>
      <c r="BN247" s="522"/>
      <c r="BO247" s="522"/>
      <c r="BP247" s="522"/>
      <c r="BQ247" s="522"/>
      <c r="BR247" s="522"/>
      <c r="BS247" s="522"/>
      <c r="BT247" s="522"/>
      <c r="BU247" s="522"/>
      <c r="BV247" s="522"/>
      <c r="BW247" s="522"/>
      <c r="BX247" s="522"/>
      <c r="BY247" s="522"/>
      <c r="BZ247" s="522"/>
      <c r="CA247" s="522"/>
      <c r="CB247" s="522"/>
      <c r="CC247" s="522"/>
      <c r="CD247" s="522"/>
      <c r="CE247" s="522"/>
      <c r="CF247" s="522"/>
    </row>
    <row r="248" spans="1:84" s="531" customFormat="1" x14ac:dyDescent="0.25">
      <c r="A248" s="545">
        <v>43466</v>
      </c>
      <c r="B248" s="475">
        <v>4.8835000000000006</v>
      </c>
      <c r="C248" s="497">
        <v>-0.67800000000000005</v>
      </c>
      <c r="D248" s="529"/>
      <c r="E248" s="529"/>
      <c r="F248" s="529"/>
      <c r="G248" s="548"/>
      <c r="H248" s="548"/>
      <c r="I248" s="548"/>
      <c r="J248" s="550"/>
      <c r="K248" s="548"/>
      <c r="L248" s="550"/>
      <c r="M248" s="463"/>
      <c r="N248" s="550"/>
      <c r="O248" s="560"/>
      <c r="P248" s="522"/>
      <c r="Q248" s="547"/>
      <c r="R248" s="552"/>
      <c r="S248" s="547"/>
      <c r="T248" s="522"/>
      <c r="U248" s="522"/>
      <c r="V248" s="509">
        <v>4.2055000000000007</v>
      </c>
      <c r="W248" s="522"/>
      <c r="X248" s="522"/>
      <c r="Y248" s="522"/>
      <c r="Z248" s="522"/>
      <c r="AA248" s="559"/>
      <c r="AB248" s="513">
        <v>6.2478235404147826</v>
      </c>
      <c r="AC248" s="522"/>
      <c r="AD248" s="554"/>
      <c r="AE248" s="522"/>
      <c r="AF248" s="522"/>
      <c r="AG248" s="555"/>
      <c r="AH248" s="522"/>
      <c r="AI248" s="448">
        <v>1.5674244948890399</v>
      </c>
      <c r="AJ248" s="449">
        <v>6.0462389269559005E-2</v>
      </c>
      <c r="AK248" s="449">
        <v>6.0676490722557201E-2</v>
      </c>
      <c r="AL248" s="519">
        <v>0.3613862282279976</v>
      </c>
      <c r="AM248" s="520">
        <v>0.36010529322321977</v>
      </c>
      <c r="AN248" s="522"/>
      <c r="AO248" s="522"/>
      <c r="AP248" s="522"/>
      <c r="AQ248" s="522"/>
      <c r="AR248" s="522"/>
      <c r="AS248" s="522"/>
      <c r="AT248" s="525"/>
      <c r="AU248" s="522"/>
      <c r="AV248" s="522"/>
      <c r="AW248" s="455" t="e">
        <v>#N/A</v>
      </c>
      <c r="AX248" s="522"/>
      <c r="AY248" s="522"/>
      <c r="AZ248" s="556"/>
      <c r="BA248" s="556"/>
      <c r="BB248" s="556"/>
      <c r="BC248" s="522"/>
      <c r="BD248" s="390" t="e">
        <v>#N/A</v>
      </c>
      <c r="BE248" s="380"/>
      <c r="BF248" s="522"/>
      <c r="BG248" s="425" t="e">
        <v>#N/A</v>
      </c>
      <c r="BH248" s="522"/>
      <c r="BI248" s="458" t="e">
        <v>#N/A</v>
      </c>
      <c r="BJ248" s="522"/>
      <c r="BK248" s="522"/>
      <c r="BL248" s="522"/>
      <c r="BM248" s="522"/>
      <c r="BN248" s="522"/>
      <c r="BO248" s="522"/>
      <c r="BP248" s="522"/>
      <c r="BQ248" s="522"/>
      <c r="BR248" s="522"/>
      <c r="BS248" s="522"/>
      <c r="BT248" s="522"/>
      <c r="BU248" s="522"/>
      <c r="BV248" s="522"/>
      <c r="BW248" s="522"/>
      <c r="BX248" s="522"/>
      <c r="BY248" s="522"/>
      <c r="BZ248" s="522"/>
      <c r="CA248" s="522"/>
      <c r="CB248" s="522"/>
      <c r="CC248" s="522"/>
      <c r="CD248" s="522"/>
      <c r="CE248" s="522"/>
      <c r="CF248" s="522"/>
    </row>
    <row r="249" spans="1:84" s="531" customFormat="1" x14ac:dyDescent="0.25">
      <c r="A249" s="545">
        <v>43497</v>
      </c>
      <c r="B249" s="475">
        <v>4.8035000000000005</v>
      </c>
      <c r="C249" s="497">
        <v>-0.67800000000000005</v>
      </c>
      <c r="D249" s="529"/>
      <c r="E249" s="529"/>
      <c r="F249" s="529"/>
      <c r="G249" s="548"/>
      <c r="H249" s="548"/>
      <c r="I249" s="548"/>
      <c r="J249" s="550"/>
      <c r="K249" s="548"/>
      <c r="L249" s="550"/>
      <c r="M249" s="463"/>
      <c r="N249" s="550"/>
      <c r="O249" s="560"/>
      <c r="P249" s="522"/>
      <c r="Q249" s="522"/>
      <c r="R249" s="552"/>
      <c r="S249" s="522"/>
      <c r="T249" s="522"/>
      <c r="U249" s="522"/>
      <c r="V249" s="509">
        <v>4.1255000000000006</v>
      </c>
      <c r="W249" s="522"/>
      <c r="X249" s="522"/>
      <c r="Y249" s="522"/>
      <c r="Z249" s="522"/>
      <c r="AA249" s="559"/>
      <c r="AB249" s="513">
        <v>6.1256624842889744</v>
      </c>
      <c r="AC249" s="522"/>
      <c r="AD249" s="554"/>
      <c r="AE249" s="522"/>
      <c r="AF249" s="522"/>
      <c r="AG249" s="555"/>
      <c r="AH249" s="522"/>
      <c r="AI249" s="448">
        <v>1.5665778591744</v>
      </c>
      <c r="AJ249" s="449">
        <v>6.0486650366272002E-2</v>
      </c>
      <c r="AK249" s="449">
        <v>6.0732115051854496E-2</v>
      </c>
      <c r="AL249" s="519">
        <v>0.35941844099146453</v>
      </c>
      <c r="AM249" s="520">
        <v>0.35795103104654341</v>
      </c>
      <c r="AN249" s="522"/>
      <c r="AO249" s="522"/>
      <c r="AP249" s="522"/>
      <c r="AQ249" s="522"/>
      <c r="AR249" s="522"/>
      <c r="AS249" s="522"/>
      <c r="AT249" s="525"/>
      <c r="AU249" s="522"/>
      <c r="AV249" s="522"/>
      <c r="AW249" s="455" t="e">
        <v>#N/A</v>
      </c>
      <c r="AX249" s="522"/>
      <c r="AY249" s="522"/>
      <c r="AZ249" s="556"/>
      <c r="BA249" s="556"/>
      <c r="BB249" s="556"/>
      <c r="BC249" s="522"/>
      <c r="BD249" s="390" t="e">
        <v>#N/A</v>
      </c>
      <c r="BE249" s="380"/>
      <c r="BF249" s="522"/>
      <c r="BG249" s="425" t="e">
        <v>#N/A</v>
      </c>
      <c r="BH249" s="522"/>
      <c r="BI249" s="458" t="e">
        <v>#N/A</v>
      </c>
      <c r="BJ249" s="522"/>
      <c r="BK249" s="522"/>
      <c r="BL249" s="522"/>
      <c r="BM249" s="522"/>
      <c r="BN249" s="522"/>
      <c r="BO249" s="522"/>
      <c r="BP249" s="522"/>
      <c r="BQ249" s="522"/>
      <c r="BR249" s="522"/>
      <c r="BS249" s="522"/>
      <c r="BT249" s="522"/>
      <c r="BU249" s="522"/>
      <c r="BV249" s="522"/>
      <c r="BW249" s="522"/>
      <c r="BX249" s="522"/>
      <c r="BY249" s="522"/>
      <c r="BZ249" s="522"/>
      <c r="CA249" s="522"/>
      <c r="CB249" s="522"/>
      <c r="CC249" s="522"/>
      <c r="CD249" s="522"/>
      <c r="CE249" s="522"/>
      <c r="CF249" s="522"/>
    </row>
    <row r="250" spans="1:84" s="531" customFormat="1" x14ac:dyDescent="0.25">
      <c r="A250" s="545">
        <v>43525</v>
      </c>
      <c r="B250" s="475">
        <v>4.6735000000000007</v>
      </c>
      <c r="C250" s="497">
        <v>-0.67800000000000005</v>
      </c>
      <c r="D250" s="529"/>
      <c r="E250" s="529"/>
      <c r="F250" s="529"/>
      <c r="G250" s="548"/>
      <c r="H250" s="548"/>
      <c r="I250" s="548"/>
      <c r="J250" s="550"/>
      <c r="K250" s="548"/>
      <c r="L250" s="550"/>
      <c r="M250" s="463"/>
      <c r="N250" s="550"/>
      <c r="O250" s="560"/>
      <c r="P250" s="522"/>
      <c r="Q250" s="522"/>
      <c r="R250" s="552"/>
      <c r="S250" s="522"/>
      <c r="T250" s="522"/>
      <c r="U250" s="522"/>
      <c r="V250" s="509">
        <v>3.9955000000000007</v>
      </c>
      <c r="W250" s="522"/>
      <c r="X250" s="522"/>
      <c r="Y250" s="522"/>
      <c r="Z250" s="522"/>
      <c r="AA250" s="559"/>
      <c r="AB250" s="513">
        <v>5.9297140268464004</v>
      </c>
      <c r="AC250" s="522"/>
      <c r="AD250" s="554"/>
      <c r="AE250" s="522"/>
      <c r="AF250" s="522"/>
      <c r="AG250" s="555"/>
      <c r="AH250" s="522"/>
      <c r="AI250" s="448">
        <v>1.5658066230280201</v>
      </c>
      <c r="AJ250" s="449">
        <v>6.0508563615083506E-2</v>
      </c>
      <c r="AK250" s="449">
        <v>6.0782356382425899E-2</v>
      </c>
      <c r="AL250" s="519">
        <v>0.35764906865675394</v>
      </c>
      <c r="AM250" s="520">
        <v>0.35601352855851998</v>
      </c>
      <c r="AN250" s="522"/>
      <c r="AO250" s="522"/>
      <c r="AP250" s="522"/>
      <c r="AQ250" s="522"/>
      <c r="AR250" s="522"/>
      <c r="AS250" s="522"/>
      <c r="AT250" s="525"/>
      <c r="AU250" s="522"/>
      <c r="AV250" s="522"/>
      <c r="AW250" s="455" t="e">
        <v>#N/A</v>
      </c>
      <c r="AX250" s="522"/>
      <c r="AY250" s="522"/>
      <c r="AZ250" s="556"/>
      <c r="BA250" s="556"/>
      <c r="BB250" s="556"/>
      <c r="BC250" s="522"/>
      <c r="BD250" s="390" t="e">
        <v>#N/A</v>
      </c>
      <c r="BE250" s="380"/>
      <c r="BF250" s="522"/>
      <c r="BG250" s="425" t="e">
        <v>#N/A</v>
      </c>
      <c r="BH250" s="522"/>
      <c r="BI250" s="458" t="e">
        <v>#N/A</v>
      </c>
      <c r="BJ250" s="522"/>
      <c r="BK250" s="522"/>
      <c r="BL250" s="522"/>
      <c r="BM250" s="522"/>
      <c r="BN250" s="522"/>
      <c r="BO250" s="522"/>
      <c r="BP250" s="522"/>
      <c r="BQ250" s="522"/>
      <c r="BR250" s="522"/>
      <c r="BS250" s="522"/>
      <c r="BT250" s="522"/>
      <c r="BU250" s="522"/>
      <c r="BV250" s="522"/>
      <c r="BW250" s="522"/>
      <c r="BX250" s="522"/>
      <c r="BY250" s="522"/>
      <c r="BZ250" s="522"/>
      <c r="CA250" s="522"/>
      <c r="CB250" s="522"/>
      <c r="CC250" s="522"/>
      <c r="CD250" s="522"/>
      <c r="CE250" s="522"/>
      <c r="CF250" s="522"/>
    </row>
    <row r="251" spans="1:84" s="531" customFormat="1" x14ac:dyDescent="0.25">
      <c r="A251" s="545">
        <v>43556</v>
      </c>
      <c r="B251" s="475">
        <v>4.4885000000000002</v>
      </c>
      <c r="C251" s="481">
        <v>-0.77800000000000002</v>
      </c>
      <c r="D251" s="529"/>
      <c r="E251" s="529"/>
      <c r="F251" s="529"/>
      <c r="G251" s="548"/>
      <c r="H251" s="548"/>
      <c r="I251" s="548"/>
      <c r="J251" s="550"/>
      <c r="K251" s="548"/>
      <c r="L251" s="550"/>
      <c r="M251" s="463"/>
      <c r="N251" s="550"/>
      <c r="O251" s="560"/>
      <c r="P251" s="522"/>
      <c r="Q251" s="522"/>
      <c r="R251" s="552"/>
      <c r="S251" s="522"/>
      <c r="T251" s="522"/>
      <c r="U251" s="522"/>
      <c r="V251" s="509">
        <v>3.7105000000000001</v>
      </c>
      <c r="W251" s="522"/>
      <c r="X251" s="522"/>
      <c r="Y251" s="522"/>
      <c r="Z251" s="522"/>
      <c r="AA251" s="559"/>
      <c r="AB251" s="513">
        <v>5.503717720699691</v>
      </c>
      <c r="AC251" s="522"/>
      <c r="AD251" s="554"/>
      <c r="AE251" s="522"/>
      <c r="AF251" s="522"/>
      <c r="AG251" s="555"/>
      <c r="AH251" s="522"/>
      <c r="AI251" s="448">
        <v>1.5649455338985401</v>
      </c>
      <c r="AJ251" s="449">
        <v>6.0532824712168601E-2</v>
      </c>
      <c r="AK251" s="449">
        <v>6.08379807136794E-2</v>
      </c>
      <c r="AL251" s="519">
        <v>0.35569892778508921</v>
      </c>
      <c r="AM251" s="520">
        <v>0.35387758960570559</v>
      </c>
      <c r="AN251" s="522"/>
      <c r="AO251" s="522"/>
      <c r="AP251" s="522"/>
      <c r="AQ251" s="522"/>
      <c r="AR251" s="522"/>
      <c r="AS251" s="522"/>
      <c r="AT251" s="525"/>
      <c r="AU251" s="522"/>
      <c r="AV251" s="522"/>
      <c r="AW251" s="455" t="e">
        <v>#N/A</v>
      </c>
      <c r="AX251" s="522"/>
      <c r="AY251" s="522"/>
      <c r="AZ251" s="556"/>
      <c r="BA251" s="556"/>
      <c r="BB251" s="556"/>
      <c r="BC251" s="522"/>
      <c r="BD251" s="390" t="e">
        <v>#N/A</v>
      </c>
      <c r="BE251" s="380"/>
      <c r="BF251" s="522"/>
      <c r="BG251" s="425" t="e">
        <v>#N/A</v>
      </c>
      <c r="BH251" s="522"/>
      <c r="BI251" s="458" t="e">
        <v>#N/A</v>
      </c>
      <c r="BJ251" s="522"/>
      <c r="BK251" s="522"/>
      <c r="BL251" s="522"/>
      <c r="BM251" s="522"/>
      <c r="BN251" s="522"/>
      <c r="BO251" s="522"/>
      <c r="BP251" s="522"/>
      <c r="BQ251" s="522"/>
      <c r="BR251" s="522"/>
      <c r="BS251" s="522"/>
      <c r="BT251" s="522"/>
      <c r="BU251" s="522"/>
      <c r="BV251" s="522"/>
      <c r="BW251" s="522"/>
      <c r="BX251" s="522"/>
      <c r="BY251" s="522"/>
      <c r="BZ251" s="522"/>
      <c r="CA251" s="522"/>
      <c r="CB251" s="522"/>
      <c r="CC251" s="522"/>
      <c r="CD251" s="522"/>
      <c r="CE251" s="522"/>
      <c r="CF251" s="522"/>
    </row>
    <row r="252" spans="1:84" s="531" customFormat="1" x14ac:dyDescent="0.25">
      <c r="A252" s="545">
        <v>43586</v>
      </c>
      <c r="B252" s="475">
        <v>4.4865000000000004</v>
      </c>
      <c r="C252" s="486">
        <v>-0.77800000000000002</v>
      </c>
      <c r="D252" s="529"/>
      <c r="E252" s="529"/>
      <c r="F252" s="529"/>
      <c r="G252" s="548"/>
      <c r="H252" s="548"/>
      <c r="I252" s="548"/>
      <c r="J252" s="550"/>
      <c r="K252" s="548"/>
      <c r="L252" s="550"/>
      <c r="M252" s="463"/>
      <c r="N252" s="550"/>
      <c r="O252" s="560"/>
      <c r="P252" s="522"/>
      <c r="Q252" s="522"/>
      <c r="R252" s="552"/>
      <c r="S252" s="522"/>
      <c r="T252" s="522"/>
      <c r="U252" s="522"/>
      <c r="V252" s="509">
        <v>3.7085000000000004</v>
      </c>
      <c r="W252" s="522"/>
      <c r="X252" s="522"/>
      <c r="Y252" s="522"/>
      <c r="Z252" s="522"/>
      <c r="AA252" s="559"/>
      <c r="AB252" s="513">
        <v>5.4977967314544216</v>
      </c>
      <c r="AC252" s="522"/>
      <c r="AD252" s="554"/>
      <c r="AE252" s="522"/>
      <c r="AF252" s="522"/>
      <c r="AG252" s="555"/>
      <c r="AH252" s="522"/>
      <c r="AI252" s="448">
        <v>1.5641050096538698</v>
      </c>
      <c r="AJ252" s="449">
        <v>6.0556303193404701E-2</v>
      </c>
      <c r="AK252" s="449">
        <v>6.0891810712644802E-2</v>
      </c>
      <c r="AL252" s="519">
        <v>0.35382047475583861</v>
      </c>
      <c r="AM252" s="520">
        <v>0.35181969299664106</v>
      </c>
      <c r="AN252" s="522"/>
      <c r="AO252" s="522"/>
      <c r="AP252" s="522"/>
      <c r="AQ252" s="522"/>
      <c r="AR252" s="522"/>
      <c r="AS252" s="522"/>
      <c r="AT252" s="525"/>
      <c r="AU252" s="522"/>
      <c r="AV252" s="522"/>
      <c r="AW252" s="455" t="e">
        <v>#N/A</v>
      </c>
      <c r="AX252" s="522"/>
      <c r="AY252" s="522"/>
      <c r="AZ252" s="556"/>
      <c r="BA252" s="556"/>
      <c r="BB252" s="556"/>
      <c r="BC252" s="522"/>
      <c r="BD252" s="390" t="e">
        <v>#N/A</v>
      </c>
      <c r="BE252" s="380"/>
      <c r="BF252" s="522"/>
      <c r="BG252" s="425" t="e">
        <v>#N/A</v>
      </c>
      <c r="BH252" s="522"/>
      <c r="BI252" s="458" t="e">
        <v>#N/A</v>
      </c>
      <c r="BJ252" s="522"/>
      <c r="BK252" s="522"/>
      <c r="BL252" s="522"/>
      <c r="BM252" s="522"/>
      <c r="BN252" s="522"/>
      <c r="BO252" s="522"/>
      <c r="BP252" s="522"/>
      <c r="BQ252" s="522"/>
      <c r="BR252" s="522"/>
      <c r="BS252" s="522"/>
      <c r="BT252" s="522"/>
      <c r="BU252" s="522"/>
      <c r="BV252" s="522"/>
      <c r="BW252" s="522"/>
      <c r="BX252" s="522"/>
      <c r="BY252" s="522"/>
      <c r="BZ252" s="522"/>
      <c r="CA252" s="522"/>
      <c r="CB252" s="522"/>
      <c r="CC252" s="522"/>
      <c r="CD252" s="522"/>
      <c r="CE252" s="522"/>
      <c r="CF252" s="522"/>
    </row>
    <row r="253" spans="1:84" s="531" customFormat="1" x14ac:dyDescent="0.25">
      <c r="A253" s="545">
        <v>43617</v>
      </c>
      <c r="B253" s="475">
        <v>4.5365000000000002</v>
      </c>
      <c r="C253" s="486">
        <v>-0.77800000000000002</v>
      </c>
      <c r="D253" s="529"/>
      <c r="E253" s="529"/>
      <c r="F253" s="529"/>
      <c r="G253" s="548"/>
      <c r="H253" s="548"/>
      <c r="I253" s="548"/>
      <c r="J253" s="550"/>
      <c r="K253" s="548"/>
      <c r="L253" s="550"/>
      <c r="M253" s="463"/>
      <c r="N253" s="550"/>
      <c r="O253" s="560"/>
      <c r="P253" s="522"/>
      <c r="Q253" s="522"/>
      <c r="R253" s="552"/>
      <c r="S253" s="522"/>
      <c r="T253" s="522"/>
      <c r="U253" s="522"/>
      <c r="V253" s="509">
        <v>3.7585000000000002</v>
      </c>
      <c r="W253" s="522"/>
      <c r="X253" s="522"/>
      <c r="Y253" s="522"/>
      <c r="Z253" s="522"/>
      <c r="AA253" s="559"/>
      <c r="AB253" s="513">
        <v>5.5688004276060221</v>
      </c>
      <c r="AC253" s="522"/>
      <c r="AD253" s="554"/>
      <c r="AE253" s="522"/>
      <c r="AF253" s="522"/>
      <c r="AG253" s="555"/>
      <c r="AH253" s="522"/>
      <c r="AI253" s="448">
        <v>1.5632290285880799</v>
      </c>
      <c r="AJ253" s="449">
        <v>6.05805642908743E-2</v>
      </c>
      <c r="AK253" s="449">
        <v>6.0947435045920303E-2</v>
      </c>
      <c r="AL253" s="519">
        <v>0.35188844546054776</v>
      </c>
      <c r="AM253" s="520">
        <v>0.34970262731637608</v>
      </c>
      <c r="AN253" s="522"/>
      <c r="AO253" s="522"/>
      <c r="AP253" s="522"/>
      <c r="AQ253" s="522"/>
      <c r="AR253" s="522"/>
      <c r="AS253" s="522"/>
      <c r="AT253" s="525"/>
      <c r="AU253" s="522"/>
      <c r="AV253" s="522"/>
      <c r="AW253" s="455" t="e">
        <v>#N/A</v>
      </c>
      <c r="AX253" s="522"/>
      <c r="AY253" s="522"/>
      <c r="AZ253" s="556"/>
      <c r="BA253" s="556"/>
      <c r="BB253" s="556"/>
      <c r="BC253" s="522"/>
      <c r="BD253" s="390" t="e">
        <v>#N/A</v>
      </c>
      <c r="BE253" s="380"/>
      <c r="BF253" s="522"/>
      <c r="BG253" s="425" t="e">
        <v>#N/A</v>
      </c>
      <c r="BH253" s="522"/>
      <c r="BI253" s="458" t="e">
        <v>#N/A</v>
      </c>
      <c r="BJ253" s="522"/>
      <c r="BK253" s="522"/>
      <c r="BL253" s="522"/>
      <c r="BM253" s="522"/>
      <c r="BN253" s="522"/>
      <c r="BO253" s="522"/>
      <c r="BP253" s="522"/>
      <c r="BQ253" s="522"/>
      <c r="BR253" s="522"/>
      <c r="BS253" s="522"/>
      <c r="BT253" s="522"/>
      <c r="BU253" s="522"/>
      <c r="BV253" s="522"/>
      <c r="BW253" s="522"/>
      <c r="BX253" s="522"/>
      <c r="BY253" s="522"/>
      <c r="BZ253" s="522"/>
      <c r="CA253" s="522"/>
      <c r="CB253" s="522"/>
      <c r="CC253" s="522"/>
      <c r="CD253" s="522"/>
      <c r="CE253" s="522"/>
      <c r="CF253" s="522"/>
    </row>
    <row r="254" spans="1:84" s="531" customFormat="1" x14ac:dyDescent="0.25">
      <c r="A254" s="545">
        <v>43647</v>
      </c>
      <c r="B254" s="475">
        <v>4.5815000000000001</v>
      </c>
      <c r="C254" s="486">
        <v>-0.77800000000000002</v>
      </c>
      <c r="D254" s="529"/>
      <c r="E254" s="529"/>
      <c r="F254" s="529"/>
      <c r="G254" s="548"/>
      <c r="H254" s="548"/>
      <c r="I254" s="548"/>
      <c r="J254" s="550"/>
      <c r="K254" s="548"/>
      <c r="L254" s="550"/>
      <c r="M254" s="463"/>
      <c r="N254" s="550"/>
      <c r="O254" s="560"/>
      <c r="P254" s="522"/>
      <c r="Q254" s="522"/>
      <c r="R254" s="552"/>
      <c r="S254" s="522"/>
      <c r="T254" s="522"/>
      <c r="U254" s="522"/>
      <c r="V254" s="509">
        <v>3.8035000000000001</v>
      </c>
      <c r="W254" s="522"/>
      <c r="X254" s="522"/>
      <c r="Y254" s="522"/>
      <c r="Z254" s="522"/>
      <c r="AA254" s="559"/>
      <c r="AB254" s="513">
        <v>5.6323929339083909</v>
      </c>
      <c r="AC254" s="522"/>
      <c r="AD254" s="554"/>
      <c r="AE254" s="522"/>
      <c r="AF254" s="522"/>
      <c r="AG254" s="555"/>
      <c r="AH254" s="522"/>
      <c r="AI254" s="448">
        <v>1.5623741183850799</v>
      </c>
      <c r="AJ254" s="449">
        <v>6.0604042772482596E-2</v>
      </c>
      <c r="AK254" s="449">
        <v>6.10012650468423E-2</v>
      </c>
      <c r="AL254" s="519">
        <v>0.35002745456778922</v>
      </c>
      <c r="AM254" s="520">
        <v>0.34766295978444051</v>
      </c>
      <c r="AN254" s="522"/>
      <c r="AO254" s="522"/>
      <c r="AP254" s="522"/>
      <c r="AQ254" s="522"/>
      <c r="AR254" s="522"/>
      <c r="AS254" s="522"/>
      <c r="AT254" s="525"/>
      <c r="AU254" s="522"/>
      <c r="AV254" s="522"/>
      <c r="AW254" s="455" t="e">
        <v>#N/A</v>
      </c>
      <c r="AX254" s="522"/>
      <c r="AY254" s="522"/>
      <c r="AZ254" s="556"/>
      <c r="BA254" s="556"/>
      <c r="BB254" s="556"/>
      <c r="BC254" s="522"/>
      <c r="BD254" s="390" t="e">
        <v>#N/A</v>
      </c>
      <c r="BE254" s="380"/>
      <c r="BF254" s="522"/>
      <c r="BG254" s="425" t="e">
        <v>#N/A</v>
      </c>
      <c r="BH254" s="522"/>
      <c r="BI254" s="458" t="e">
        <v>#N/A</v>
      </c>
      <c r="BJ254" s="522"/>
      <c r="BK254" s="522"/>
      <c r="BL254" s="522"/>
      <c r="BM254" s="522"/>
      <c r="BN254" s="522"/>
      <c r="BO254" s="522"/>
      <c r="BP254" s="522"/>
      <c r="BQ254" s="522"/>
      <c r="BR254" s="522"/>
      <c r="BS254" s="522"/>
      <c r="BT254" s="522"/>
      <c r="BU254" s="522"/>
      <c r="BV254" s="522"/>
      <c r="BW254" s="522"/>
      <c r="BX254" s="522"/>
      <c r="BY254" s="522"/>
      <c r="BZ254" s="522"/>
      <c r="CA254" s="522"/>
      <c r="CB254" s="522"/>
      <c r="CC254" s="522"/>
      <c r="CD254" s="522"/>
      <c r="CE254" s="522"/>
      <c r="CF254" s="522"/>
    </row>
    <row r="255" spans="1:84" s="531" customFormat="1" x14ac:dyDescent="0.25">
      <c r="A255" s="545">
        <v>43678</v>
      </c>
      <c r="B255" s="475">
        <v>4.6265000000000001</v>
      </c>
      <c r="C255" s="486">
        <v>-0.77800000000000002</v>
      </c>
      <c r="D255" s="529"/>
      <c r="E255" s="529"/>
      <c r="F255" s="529"/>
      <c r="G255" s="548"/>
      <c r="H255" s="548"/>
      <c r="I255" s="548"/>
      <c r="J255" s="550"/>
      <c r="K255" s="548"/>
      <c r="L255" s="550"/>
      <c r="M255" s="463"/>
      <c r="N255" s="550"/>
      <c r="O255" s="560"/>
      <c r="P255" s="522"/>
      <c r="Q255" s="522"/>
      <c r="R255" s="552"/>
      <c r="S255" s="522"/>
      <c r="T255" s="522"/>
      <c r="U255" s="522"/>
      <c r="V255" s="509">
        <v>3.8485</v>
      </c>
      <c r="W255" s="522"/>
      <c r="X255" s="522"/>
      <c r="Y255" s="522"/>
      <c r="Z255" s="522"/>
      <c r="AA255" s="559"/>
      <c r="AB255" s="513">
        <v>5.6957815264862131</v>
      </c>
      <c r="AC255" s="522"/>
      <c r="AD255" s="554"/>
      <c r="AE255" s="522"/>
      <c r="AF255" s="522"/>
      <c r="AG255" s="555"/>
      <c r="AH255" s="522"/>
      <c r="AI255" s="448">
        <v>1.5614832984821199</v>
      </c>
      <c r="AJ255" s="449">
        <v>6.06283038703372E-2</v>
      </c>
      <c r="AK255" s="449">
        <v>6.1056889382139698E-2</v>
      </c>
      <c r="AL255" s="519">
        <v>0.34811340226490173</v>
      </c>
      <c r="AM255" s="520">
        <v>0.34556469396976042</v>
      </c>
      <c r="AN255" s="522"/>
      <c r="AO255" s="522"/>
      <c r="AP255" s="522"/>
      <c r="AQ255" s="522"/>
      <c r="AR255" s="522"/>
      <c r="AS255" s="522"/>
      <c r="AT255" s="525"/>
      <c r="AU255" s="522"/>
      <c r="AV255" s="522"/>
      <c r="AW255" s="455" t="e">
        <v>#N/A</v>
      </c>
      <c r="AX255" s="522"/>
      <c r="AY255" s="522"/>
      <c r="AZ255" s="556"/>
      <c r="BA255" s="556"/>
      <c r="BB255" s="556"/>
      <c r="BC255" s="522"/>
      <c r="BD255" s="390" t="e">
        <v>#N/A</v>
      </c>
      <c r="BE255" s="380"/>
      <c r="BF255" s="522"/>
      <c r="BG255" s="425" t="e">
        <v>#N/A</v>
      </c>
      <c r="BH255" s="522"/>
      <c r="BI255" s="458" t="e">
        <v>#N/A</v>
      </c>
      <c r="BJ255" s="522"/>
      <c r="BK255" s="522"/>
      <c r="BL255" s="522"/>
      <c r="BM255" s="522"/>
      <c r="BN255" s="522"/>
      <c r="BO255" s="522"/>
      <c r="BP255" s="522"/>
      <c r="BQ255" s="522"/>
      <c r="BR255" s="522"/>
      <c r="BS255" s="522"/>
      <c r="BT255" s="522"/>
      <c r="BU255" s="522"/>
      <c r="BV255" s="522"/>
      <c r="BW255" s="522"/>
      <c r="BX255" s="522"/>
      <c r="BY255" s="522"/>
      <c r="BZ255" s="522"/>
      <c r="CA255" s="522"/>
      <c r="CB255" s="522"/>
      <c r="CC255" s="522"/>
      <c r="CD255" s="522"/>
      <c r="CE255" s="522"/>
      <c r="CF255" s="522"/>
    </row>
    <row r="256" spans="1:84" s="531" customFormat="1" x14ac:dyDescent="0.25">
      <c r="A256" s="545">
        <v>43709</v>
      </c>
      <c r="B256" s="475">
        <v>4.6095000000000006</v>
      </c>
      <c r="C256" s="486">
        <v>-0.77800000000000002</v>
      </c>
      <c r="D256" s="529"/>
      <c r="E256" s="529"/>
      <c r="F256" s="529"/>
      <c r="G256" s="548"/>
      <c r="H256" s="548"/>
      <c r="I256" s="548"/>
      <c r="J256" s="550"/>
      <c r="K256" s="548"/>
      <c r="L256" s="550"/>
      <c r="M256" s="463"/>
      <c r="N256" s="550"/>
      <c r="O256" s="560"/>
      <c r="P256" s="522"/>
      <c r="Q256" s="522"/>
      <c r="R256" s="552"/>
      <c r="S256" s="522"/>
      <c r="T256" s="522"/>
      <c r="U256" s="522"/>
      <c r="V256" s="509">
        <v>3.8315000000000006</v>
      </c>
      <c r="W256" s="522"/>
      <c r="X256" s="522"/>
      <c r="Y256" s="522"/>
      <c r="Z256" s="522"/>
      <c r="AA256" s="559"/>
      <c r="AB256" s="513">
        <v>5.6673591421930523</v>
      </c>
      <c r="AC256" s="522"/>
      <c r="AD256" s="554"/>
      <c r="AE256" s="522"/>
      <c r="AF256" s="522"/>
      <c r="AG256" s="555"/>
      <c r="AH256" s="522"/>
      <c r="AI256" s="448">
        <v>1.5605849581431899</v>
      </c>
      <c r="AJ256" s="449">
        <v>6.0652564968386904E-2</v>
      </c>
      <c r="AK256" s="449">
        <v>6.1112513718464705E-2</v>
      </c>
      <c r="AL256" s="519">
        <v>0.34620843442966232</v>
      </c>
      <c r="AM256" s="520">
        <v>0.34347595368927797</v>
      </c>
      <c r="AN256" s="522"/>
      <c r="AO256" s="522"/>
      <c r="AP256" s="522"/>
      <c r="AQ256" s="522"/>
      <c r="AR256" s="522"/>
      <c r="AS256" s="522"/>
      <c r="AT256" s="525"/>
      <c r="AU256" s="522"/>
      <c r="AV256" s="522"/>
      <c r="AW256" s="455" t="e">
        <v>#N/A</v>
      </c>
      <c r="AX256" s="522"/>
      <c r="AY256" s="522"/>
      <c r="AZ256" s="556"/>
      <c r="BA256" s="556"/>
      <c r="BB256" s="556"/>
      <c r="BC256" s="522"/>
      <c r="BD256" s="390" t="e">
        <v>#N/A</v>
      </c>
      <c r="BE256" s="380"/>
      <c r="BF256" s="522"/>
      <c r="BG256" s="425" t="e">
        <v>#N/A</v>
      </c>
      <c r="BH256" s="522"/>
      <c r="BI256" s="458" t="e">
        <v>#N/A</v>
      </c>
      <c r="BJ256" s="522"/>
      <c r="BK256" s="522"/>
      <c r="BL256" s="522"/>
      <c r="BM256" s="522"/>
      <c r="BN256" s="522"/>
      <c r="BO256" s="522"/>
      <c r="BP256" s="522"/>
      <c r="BQ256" s="522"/>
      <c r="BR256" s="522"/>
      <c r="BS256" s="522"/>
      <c r="BT256" s="522"/>
      <c r="BU256" s="522"/>
      <c r="BV256" s="522"/>
      <c r="BW256" s="522"/>
      <c r="BX256" s="522"/>
      <c r="BY256" s="522"/>
      <c r="BZ256" s="522"/>
      <c r="CA256" s="522"/>
      <c r="CB256" s="522"/>
      <c r="CC256" s="522"/>
      <c r="CD256" s="522"/>
      <c r="CE256" s="522"/>
      <c r="CF256" s="522"/>
    </row>
    <row r="257" spans="1:84" s="531" customFormat="1" x14ac:dyDescent="0.25">
      <c r="A257" s="545">
        <v>43739</v>
      </c>
      <c r="B257" s="475">
        <v>4.6345000000000001</v>
      </c>
      <c r="C257" s="486">
        <v>-0.77800000000000002</v>
      </c>
      <c r="D257" s="529"/>
      <c r="E257" s="529"/>
      <c r="F257" s="529"/>
      <c r="G257" s="548"/>
      <c r="H257" s="548"/>
      <c r="I257" s="548"/>
      <c r="J257" s="550"/>
      <c r="K257" s="548"/>
      <c r="L257" s="550"/>
      <c r="M257" s="463"/>
      <c r="N257" s="550"/>
      <c r="O257" s="560"/>
      <c r="P257" s="522"/>
      <c r="Q257" s="522"/>
      <c r="R257" s="552"/>
      <c r="S257" s="522"/>
      <c r="T257" s="522"/>
      <c r="U257" s="522"/>
      <c r="V257" s="509">
        <v>3.8565</v>
      </c>
      <c r="W257" s="522"/>
      <c r="X257" s="522"/>
      <c r="Y257" s="522"/>
      <c r="Z257" s="522"/>
      <c r="AA257" s="559"/>
      <c r="AB257" s="513">
        <v>5.7011340011024432</v>
      </c>
      <c r="AC257" s="522"/>
      <c r="AD257" s="554"/>
      <c r="AE257" s="522"/>
      <c r="AF257" s="522"/>
      <c r="AG257" s="555"/>
      <c r="AH257" s="522"/>
      <c r="AI257" s="448">
        <v>1.5597084492848798</v>
      </c>
      <c r="AJ257" s="449">
        <v>6.0676043450556903E-2</v>
      </c>
      <c r="AK257" s="449">
        <v>6.1166343722338597E-2</v>
      </c>
      <c r="AL257" s="519">
        <v>0.34437353427808054</v>
      </c>
      <c r="AM257" s="520">
        <v>0.34146364343523039</v>
      </c>
      <c r="AN257" s="522"/>
      <c r="AO257" s="522"/>
      <c r="AP257" s="522"/>
      <c r="AQ257" s="522"/>
      <c r="AR257" s="522"/>
      <c r="AS257" s="522"/>
      <c r="AT257" s="525"/>
      <c r="AU257" s="522"/>
      <c r="AV257" s="522"/>
      <c r="AW257" s="455" t="e">
        <v>#N/A</v>
      </c>
      <c r="AX257" s="522"/>
      <c r="AY257" s="522"/>
      <c r="AZ257" s="556"/>
      <c r="BA257" s="556"/>
      <c r="BB257" s="556"/>
      <c r="BC257" s="522"/>
      <c r="BD257" s="390" t="e">
        <v>#N/A</v>
      </c>
      <c r="BE257" s="380"/>
      <c r="BF257" s="522"/>
      <c r="BG257" s="425" t="e">
        <v>#N/A</v>
      </c>
      <c r="BH257" s="522"/>
      <c r="BI257" s="458" t="e">
        <v>#N/A</v>
      </c>
      <c r="BJ257" s="522"/>
      <c r="BK257" s="522"/>
      <c r="BL257" s="522"/>
      <c r="BM257" s="522"/>
      <c r="BN257" s="522"/>
      <c r="BO257" s="522"/>
      <c r="BP257" s="522"/>
      <c r="BQ257" s="522"/>
      <c r="BR257" s="522"/>
      <c r="BS257" s="522"/>
      <c r="BT257" s="522"/>
      <c r="BU257" s="522"/>
      <c r="BV257" s="522"/>
      <c r="BW257" s="522"/>
      <c r="BX257" s="522"/>
      <c r="BY257" s="522"/>
      <c r="BZ257" s="522"/>
      <c r="CA257" s="522"/>
      <c r="CB257" s="522"/>
      <c r="CC257" s="522"/>
      <c r="CD257" s="522"/>
      <c r="CE257" s="522"/>
      <c r="CF257" s="522"/>
    </row>
    <row r="258" spans="1:84" s="531" customFormat="1" x14ac:dyDescent="0.25">
      <c r="A258" s="545">
        <v>43770</v>
      </c>
      <c r="B258" s="475">
        <v>4.7865000000000002</v>
      </c>
      <c r="C258" s="495">
        <v>-0.67800000000000005</v>
      </c>
      <c r="D258" s="529"/>
      <c r="E258" s="529"/>
      <c r="F258" s="529"/>
      <c r="G258" s="548"/>
      <c r="H258" s="548"/>
      <c r="I258" s="548"/>
      <c r="J258" s="550"/>
      <c r="K258" s="548"/>
      <c r="L258" s="550"/>
      <c r="M258" s="463"/>
      <c r="N258" s="550"/>
      <c r="O258" s="560"/>
      <c r="P258" s="522"/>
      <c r="Q258" s="522"/>
      <c r="R258" s="552"/>
      <c r="S258" s="522"/>
      <c r="T258" s="522"/>
      <c r="U258" s="522"/>
      <c r="V258" s="509">
        <v>4.1085000000000003</v>
      </c>
      <c r="W258" s="522"/>
      <c r="X258" s="522"/>
      <c r="Y258" s="522"/>
      <c r="Z258" s="522"/>
      <c r="AA258" s="559"/>
      <c r="AB258" s="513">
        <v>6.070114479837315</v>
      </c>
      <c r="AC258" s="522"/>
      <c r="AD258" s="554"/>
      <c r="AE258" s="522"/>
      <c r="AF258" s="522"/>
      <c r="AG258" s="555"/>
      <c r="AH258" s="522"/>
      <c r="AI258" s="448">
        <v>1.5587953517437598</v>
      </c>
      <c r="AJ258" s="449">
        <v>6.0700304548991599E-2</v>
      </c>
      <c r="AK258" s="449">
        <v>6.1221968060685097E-2</v>
      </c>
      <c r="AL258" s="519">
        <v>0.342486341612386</v>
      </c>
      <c r="AM258" s="520">
        <v>0.33939359017235493</v>
      </c>
      <c r="AN258" s="522"/>
      <c r="AO258" s="522"/>
      <c r="AP258" s="522"/>
      <c r="AQ258" s="522"/>
      <c r="AR258" s="522"/>
      <c r="AS258" s="522"/>
      <c r="AT258" s="525"/>
      <c r="AU258" s="522"/>
      <c r="AV258" s="522"/>
      <c r="AW258" s="455" t="e">
        <v>#N/A</v>
      </c>
      <c r="AX258" s="522"/>
      <c r="AY258" s="522"/>
      <c r="AZ258" s="556"/>
      <c r="BA258" s="556"/>
      <c r="BB258" s="556"/>
      <c r="BC258" s="522"/>
      <c r="BD258" s="390" t="e">
        <v>#N/A</v>
      </c>
      <c r="BE258" s="380"/>
      <c r="BF258" s="522"/>
      <c r="BG258" s="425" t="e">
        <v>#N/A</v>
      </c>
      <c r="BH258" s="522"/>
      <c r="BI258" s="458" t="e">
        <v>#N/A</v>
      </c>
      <c r="BJ258" s="522"/>
      <c r="BK258" s="522"/>
      <c r="BL258" s="522"/>
      <c r="BM258" s="522"/>
      <c r="BN258" s="522"/>
      <c r="BO258" s="522"/>
      <c r="BP258" s="522"/>
      <c r="BQ258" s="522"/>
      <c r="BR258" s="522"/>
      <c r="BS258" s="522"/>
      <c r="BT258" s="522"/>
      <c r="BU258" s="522"/>
      <c r="BV258" s="522"/>
      <c r="BW258" s="522"/>
      <c r="BX258" s="522"/>
      <c r="BY258" s="522"/>
      <c r="BZ258" s="522"/>
      <c r="CA258" s="522"/>
      <c r="CB258" s="522"/>
      <c r="CC258" s="522"/>
      <c r="CD258" s="522"/>
      <c r="CE258" s="522"/>
      <c r="CF258" s="522"/>
    </row>
    <row r="259" spans="1:84" s="531" customFormat="1" x14ac:dyDescent="0.25">
      <c r="A259" s="545">
        <v>43800</v>
      </c>
      <c r="B259" s="475">
        <v>4.9295</v>
      </c>
      <c r="C259" s="497">
        <v>-0.67800000000000005</v>
      </c>
      <c r="D259" s="529"/>
      <c r="E259" s="529"/>
      <c r="F259" s="529"/>
      <c r="G259" s="548"/>
      <c r="H259" s="548"/>
      <c r="I259" s="548"/>
      <c r="J259" s="550"/>
      <c r="K259" s="548"/>
      <c r="L259" s="550"/>
      <c r="M259" s="463"/>
      <c r="N259" s="550"/>
      <c r="O259" s="560"/>
      <c r="P259" s="522"/>
      <c r="Q259" s="522"/>
      <c r="R259" s="552"/>
      <c r="S259" s="522"/>
      <c r="T259" s="522"/>
      <c r="U259" s="522"/>
      <c r="V259" s="509">
        <v>4.2515000000000001</v>
      </c>
      <c r="W259" s="522"/>
      <c r="X259" s="522"/>
      <c r="Y259" s="522"/>
      <c r="Z259" s="522"/>
      <c r="AA259" s="559"/>
      <c r="AB259" s="513">
        <v>6.2778007586247462</v>
      </c>
      <c r="AC259" s="522"/>
      <c r="AD259" s="554"/>
      <c r="AE259" s="522"/>
      <c r="AF259" s="522"/>
      <c r="AG259" s="555"/>
      <c r="AH259" s="522"/>
      <c r="AI259" s="448">
        <v>1.55790458830803</v>
      </c>
      <c r="AJ259" s="449">
        <v>6.0723783031533196E-2</v>
      </c>
      <c r="AK259" s="449">
        <v>6.1275798066514807E-2</v>
      </c>
      <c r="AL259" s="519">
        <v>0.34066857878490997</v>
      </c>
      <c r="AM259" s="520">
        <v>0.33739932738804013</v>
      </c>
      <c r="AN259" s="522"/>
      <c r="AO259" s="522"/>
      <c r="AP259" s="522"/>
      <c r="AQ259" s="522"/>
      <c r="AR259" s="522"/>
      <c r="AS259" s="522"/>
      <c r="AT259" s="525"/>
      <c r="AU259" s="522"/>
      <c r="AV259" s="522"/>
      <c r="AW259" s="455" t="e">
        <v>#N/A</v>
      </c>
      <c r="AX259" s="522"/>
      <c r="AY259" s="522"/>
      <c r="AZ259" s="556"/>
      <c r="BA259" s="556"/>
      <c r="BB259" s="556"/>
      <c r="BC259" s="522"/>
      <c r="BD259" s="390" t="e">
        <v>#N/A</v>
      </c>
      <c r="BE259" s="380"/>
      <c r="BF259" s="522"/>
      <c r="BG259" s="425" t="e">
        <v>#N/A</v>
      </c>
      <c r="BH259" s="522"/>
      <c r="BI259" s="458" t="e">
        <v>#N/A</v>
      </c>
      <c r="BJ259" s="522"/>
      <c r="BK259" s="522"/>
      <c r="BL259" s="522"/>
      <c r="BM259" s="522"/>
      <c r="BN259" s="522"/>
      <c r="BO259" s="522"/>
      <c r="BP259" s="522"/>
      <c r="BQ259" s="522"/>
      <c r="BR259" s="522"/>
      <c r="BS259" s="522"/>
      <c r="BT259" s="522"/>
      <c r="BU259" s="522"/>
      <c r="BV259" s="522"/>
      <c r="BW259" s="522"/>
      <c r="BX259" s="522"/>
      <c r="BY259" s="522"/>
      <c r="BZ259" s="522"/>
      <c r="CA259" s="522"/>
      <c r="CB259" s="522"/>
      <c r="CC259" s="522"/>
      <c r="CD259" s="522"/>
      <c r="CE259" s="522"/>
      <c r="CF259" s="522"/>
    </row>
    <row r="260" spans="1:84" s="531" customFormat="1" x14ac:dyDescent="0.25">
      <c r="A260" s="545">
        <v>43831</v>
      </c>
      <c r="B260" s="475">
        <v>4.9685000000000006</v>
      </c>
      <c r="C260" s="497">
        <v>-0.67800000000000005</v>
      </c>
      <c r="D260" s="529"/>
      <c r="E260" s="529"/>
      <c r="F260" s="529"/>
      <c r="G260" s="548"/>
      <c r="H260" s="548"/>
      <c r="I260" s="548"/>
      <c r="J260" s="550"/>
      <c r="K260" s="548"/>
      <c r="L260" s="550"/>
      <c r="M260" s="463"/>
      <c r="N260" s="550"/>
      <c r="O260" s="560"/>
      <c r="P260" s="522"/>
      <c r="Q260" s="522"/>
      <c r="R260" s="552"/>
      <c r="S260" s="522"/>
      <c r="T260" s="522"/>
      <c r="U260" s="522"/>
      <c r="V260" s="509">
        <v>4.2905000000000006</v>
      </c>
      <c r="W260" s="522"/>
      <c r="X260" s="522"/>
      <c r="Y260" s="522"/>
      <c r="Z260" s="522"/>
      <c r="AA260" s="559"/>
      <c r="AB260" s="513">
        <v>6.3316154895776942</v>
      </c>
      <c r="AC260" s="522"/>
      <c r="AD260" s="554"/>
      <c r="AE260" s="522"/>
      <c r="AF260" s="522"/>
      <c r="AG260" s="555"/>
      <c r="AH260" s="522"/>
      <c r="AI260" s="448">
        <v>1.5569767887127099</v>
      </c>
      <c r="AJ260" s="449">
        <v>6.0748044130353E-2</v>
      </c>
      <c r="AK260" s="449">
        <v>6.1331422406883301E-2</v>
      </c>
      <c r="AL260" s="519">
        <v>0.33879902824059427</v>
      </c>
      <c r="AM260" s="520">
        <v>0.33534788493898865</v>
      </c>
      <c r="AN260" s="522"/>
      <c r="AO260" s="522"/>
      <c r="AP260" s="522"/>
      <c r="AQ260" s="522"/>
      <c r="AR260" s="522"/>
      <c r="AS260" s="522"/>
      <c r="AT260" s="525"/>
      <c r="AU260" s="522"/>
      <c r="AV260" s="522"/>
      <c r="AW260" s="455" t="e">
        <v>#N/A</v>
      </c>
      <c r="AX260" s="522"/>
      <c r="AY260" s="522"/>
      <c r="AZ260" s="556"/>
      <c r="BA260" s="556"/>
      <c r="BB260" s="556"/>
      <c r="BC260" s="522"/>
      <c r="BD260" s="390" t="e">
        <v>#N/A</v>
      </c>
      <c r="BE260" s="380"/>
      <c r="BF260" s="522"/>
      <c r="BG260" s="425" t="e">
        <v>#N/A</v>
      </c>
      <c r="BH260" s="522"/>
      <c r="BI260" s="458" t="e">
        <v>#N/A</v>
      </c>
      <c r="BJ260" s="522"/>
      <c r="BK260" s="522"/>
      <c r="BL260" s="522"/>
      <c r="BM260" s="522"/>
      <c r="BN260" s="522"/>
      <c r="BO260" s="522"/>
      <c r="BP260" s="522"/>
      <c r="BQ260" s="522"/>
      <c r="BR260" s="522"/>
      <c r="BS260" s="522"/>
      <c r="BT260" s="522"/>
      <c r="BU260" s="522"/>
      <c r="BV260" s="522"/>
      <c r="BW260" s="522"/>
      <c r="BX260" s="522"/>
      <c r="BY260" s="522"/>
      <c r="BZ260" s="522"/>
      <c r="CA260" s="522"/>
      <c r="CB260" s="522"/>
      <c r="CC260" s="522"/>
      <c r="CD260" s="522"/>
      <c r="CE260" s="522"/>
      <c r="CF260" s="522"/>
    </row>
    <row r="261" spans="1:84" s="531" customFormat="1" x14ac:dyDescent="0.25">
      <c r="A261" s="545">
        <v>43862</v>
      </c>
      <c r="B261" s="475">
        <v>4.8885000000000005</v>
      </c>
      <c r="C261" s="497">
        <v>-0.67800000000000005</v>
      </c>
      <c r="D261" s="529"/>
      <c r="E261" s="529"/>
      <c r="F261" s="529"/>
      <c r="G261" s="548"/>
      <c r="H261" s="548"/>
      <c r="I261" s="548"/>
      <c r="J261" s="550"/>
      <c r="K261" s="548"/>
      <c r="L261" s="550"/>
      <c r="M261" s="463"/>
      <c r="N261" s="550"/>
      <c r="O261" s="560"/>
      <c r="P261" s="522"/>
      <c r="Q261" s="522"/>
      <c r="R261" s="552"/>
      <c r="S261" s="522"/>
      <c r="T261" s="522"/>
      <c r="U261" s="522"/>
      <c r="V261" s="509">
        <v>4.2105000000000006</v>
      </c>
      <c r="W261" s="522"/>
      <c r="X261" s="522"/>
      <c r="Y261" s="522"/>
      <c r="Z261" s="522"/>
      <c r="AA261" s="559"/>
      <c r="AB261" s="513">
        <v>6.2098247864130203</v>
      </c>
      <c r="AC261" s="522"/>
      <c r="AD261" s="554"/>
      <c r="AE261" s="522"/>
      <c r="AF261" s="522"/>
      <c r="AG261" s="555"/>
      <c r="AH261" s="522"/>
      <c r="AI261" s="448">
        <v>1.5560415389748901</v>
      </c>
      <c r="AJ261" s="449">
        <v>6.07723052293676E-2</v>
      </c>
      <c r="AK261" s="449">
        <v>6.1387046748279307E-2</v>
      </c>
      <c r="AL261" s="519">
        <v>0.33693839257349995</v>
      </c>
      <c r="AM261" s="520">
        <v>0.33330587089624386</v>
      </c>
      <c r="AN261" s="522"/>
      <c r="AO261" s="522"/>
      <c r="AP261" s="522"/>
      <c r="AQ261" s="522"/>
      <c r="AR261" s="522"/>
      <c r="AS261" s="522"/>
      <c r="AT261" s="525"/>
      <c r="AU261" s="522"/>
      <c r="AV261" s="522"/>
      <c r="AW261" s="455" t="e">
        <v>#N/A</v>
      </c>
      <c r="AX261" s="522"/>
      <c r="AY261" s="522"/>
      <c r="AZ261" s="556"/>
      <c r="BA261" s="556"/>
      <c r="BB261" s="556"/>
      <c r="BC261" s="522"/>
      <c r="BD261" s="390" t="e">
        <v>#N/A</v>
      </c>
      <c r="BE261" s="380"/>
      <c r="BF261" s="522"/>
      <c r="BG261" s="425" t="e">
        <v>#N/A</v>
      </c>
      <c r="BH261" s="522"/>
      <c r="BI261" s="458" t="e">
        <v>#N/A</v>
      </c>
      <c r="BJ261" s="522"/>
      <c r="BK261" s="522"/>
      <c r="BL261" s="522"/>
      <c r="BM261" s="522"/>
      <c r="BN261" s="522"/>
      <c r="BO261" s="522"/>
      <c r="BP261" s="522"/>
      <c r="BQ261" s="522"/>
      <c r="BR261" s="522"/>
      <c r="BS261" s="522"/>
      <c r="BT261" s="522"/>
      <c r="BU261" s="522"/>
      <c r="BV261" s="522"/>
      <c r="BW261" s="522"/>
      <c r="BX261" s="522"/>
      <c r="BY261" s="522"/>
      <c r="BZ261" s="522"/>
      <c r="CA261" s="522"/>
      <c r="CB261" s="522"/>
      <c r="CC261" s="522"/>
      <c r="CD261" s="522"/>
      <c r="CE261" s="522"/>
      <c r="CF261" s="522"/>
    </row>
    <row r="262" spans="1:84" s="531" customFormat="1" x14ac:dyDescent="0.25">
      <c r="A262" s="545">
        <v>43891</v>
      </c>
      <c r="B262" s="475">
        <v>4.7585000000000006</v>
      </c>
      <c r="C262" s="497">
        <v>-0.67800000000000005</v>
      </c>
      <c r="D262" s="529"/>
      <c r="E262" s="529"/>
      <c r="F262" s="529"/>
      <c r="G262" s="548"/>
      <c r="H262" s="548"/>
      <c r="I262" s="548"/>
      <c r="J262" s="550"/>
      <c r="K262" s="548"/>
      <c r="L262" s="550"/>
      <c r="M262" s="463"/>
      <c r="N262" s="550"/>
      <c r="O262" s="560"/>
      <c r="P262" s="522"/>
      <c r="Q262" s="522"/>
      <c r="R262" s="552"/>
      <c r="S262" s="522"/>
      <c r="T262" s="522"/>
      <c r="U262" s="522"/>
      <c r="V262" s="509">
        <v>4.0805000000000007</v>
      </c>
      <c r="W262" s="522"/>
      <c r="X262" s="522"/>
      <c r="Y262" s="522"/>
      <c r="Z262" s="522"/>
      <c r="AA262" s="559"/>
      <c r="AB262" s="513">
        <v>6.0146854349624483</v>
      </c>
      <c r="AC262" s="522"/>
      <c r="AD262" s="554"/>
      <c r="AE262" s="522"/>
      <c r="AF262" s="522"/>
      <c r="AG262" s="555"/>
      <c r="AH262" s="522"/>
      <c r="AI262" s="448">
        <v>1.5551598961572699</v>
      </c>
      <c r="AJ262" s="449">
        <v>6.0795001096364903E-2</v>
      </c>
      <c r="AK262" s="449">
        <v>6.1439082423417897E-2</v>
      </c>
      <c r="AL262" s="519">
        <v>0.33520583839017498</v>
      </c>
      <c r="AM262" s="520">
        <v>0.33140411749661475</v>
      </c>
      <c r="AN262" s="522"/>
      <c r="AO262" s="522"/>
      <c r="AP262" s="522"/>
      <c r="AQ262" s="522"/>
      <c r="AR262" s="522"/>
      <c r="AS262" s="522"/>
      <c r="AT262" s="525"/>
      <c r="AU262" s="522"/>
      <c r="AV262" s="522"/>
      <c r="AW262" s="455" t="e">
        <v>#N/A</v>
      </c>
      <c r="AX262" s="522"/>
      <c r="AY262" s="522"/>
      <c r="AZ262" s="556"/>
      <c r="BA262" s="556"/>
      <c r="BB262" s="556"/>
      <c r="BC262" s="522"/>
      <c r="BD262" s="390" t="e">
        <v>#N/A</v>
      </c>
      <c r="BE262" s="380"/>
      <c r="BF262" s="522"/>
      <c r="BG262" s="425" t="e">
        <v>#N/A</v>
      </c>
      <c r="BH262" s="522"/>
      <c r="BI262" s="458" t="e">
        <v>#N/A</v>
      </c>
      <c r="BJ262" s="522"/>
      <c r="BK262" s="522"/>
      <c r="BL262" s="522"/>
      <c r="BM262" s="522"/>
      <c r="BN262" s="522"/>
      <c r="BO262" s="522"/>
      <c r="BP262" s="522"/>
      <c r="BQ262" s="522"/>
      <c r="BR262" s="522"/>
      <c r="BS262" s="522"/>
      <c r="BT262" s="522"/>
      <c r="BU262" s="522"/>
      <c r="BV262" s="522"/>
      <c r="BW262" s="522"/>
      <c r="BX262" s="522"/>
      <c r="BY262" s="522"/>
      <c r="BZ262" s="522"/>
      <c r="CA262" s="522"/>
      <c r="CB262" s="522"/>
      <c r="CC262" s="522"/>
      <c r="CD262" s="522"/>
      <c r="CE262" s="522"/>
      <c r="CF262" s="522"/>
    </row>
    <row r="263" spans="1:84" s="531" customFormat="1" x14ac:dyDescent="0.25">
      <c r="A263" s="545">
        <v>43922</v>
      </c>
      <c r="B263" s="475">
        <v>4.5735000000000001</v>
      </c>
      <c r="C263" s="481">
        <v>-0.77800000000000002</v>
      </c>
      <c r="D263" s="529"/>
      <c r="E263" s="529"/>
      <c r="F263" s="529"/>
      <c r="G263" s="548"/>
      <c r="H263" s="548"/>
      <c r="I263" s="548"/>
      <c r="J263" s="550"/>
      <c r="K263" s="548"/>
      <c r="L263" s="550"/>
      <c r="M263" s="463"/>
      <c r="N263" s="550"/>
      <c r="O263" s="560"/>
      <c r="P263" s="522"/>
      <c r="Q263" s="522"/>
      <c r="R263" s="552"/>
      <c r="S263" s="522"/>
      <c r="T263" s="522"/>
      <c r="U263" s="522"/>
      <c r="V263" s="509">
        <v>3.7955000000000001</v>
      </c>
      <c r="W263" s="522"/>
      <c r="X263" s="522"/>
      <c r="Y263" s="522"/>
      <c r="Z263" s="522"/>
      <c r="AA263" s="559"/>
      <c r="AB263" s="513">
        <v>5.5911772200562124</v>
      </c>
      <c r="AC263" s="522"/>
      <c r="AD263" s="554"/>
      <c r="AE263" s="522"/>
      <c r="AF263" s="522"/>
      <c r="AG263" s="555"/>
      <c r="AH263" s="522"/>
      <c r="AI263" s="448">
        <v>1.5542102682343899</v>
      </c>
      <c r="AJ263" s="449">
        <v>6.0819262195757999E-2</v>
      </c>
      <c r="AK263" s="449">
        <v>6.1494706766802097E-2</v>
      </c>
      <c r="AL263" s="519">
        <v>0.33336236046312495</v>
      </c>
      <c r="AM263" s="520">
        <v>0.32938029477090969</v>
      </c>
      <c r="AN263" s="522"/>
      <c r="AO263" s="522"/>
      <c r="AP263" s="522"/>
      <c r="AQ263" s="522"/>
      <c r="AR263" s="522"/>
      <c r="AS263" s="522"/>
      <c r="AT263" s="525"/>
      <c r="AU263" s="522"/>
      <c r="AV263" s="522"/>
      <c r="AW263" s="455" t="e">
        <v>#N/A</v>
      </c>
      <c r="AX263" s="522"/>
      <c r="AY263" s="522"/>
      <c r="AZ263" s="556"/>
      <c r="BA263" s="556"/>
      <c r="BB263" s="556"/>
      <c r="BC263" s="522"/>
      <c r="BD263" s="390" t="e">
        <v>#N/A</v>
      </c>
      <c r="BE263" s="380"/>
      <c r="BF263" s="522"/>
      <c r="BG263" s="425" t="e">
        <v>#N/A</v>
      </c>
      <c r="BH263" s="522"/>
      <c r="BI263" s="458" t="e">
        <v>#N/A</v>
      </c>
      <c r="BJ263" s="522"/>
      <c r="BK263" s="522"/>
      <c r="BL263" s="522"/>
      <c r="BM263" s="522"/>
      <c r="BN263" s="522"/>
      <c r="BO263" s="522"/>
      <c r="BP263" s="522"/>
      <c r="BQ263" s="522"/>
      <c r="BR263" s="522"/>
      <c r="BS263" s="522"/>
      <c r="BT263" s="522"/>
      <c r="BU263" s="522"/>
      <c r="BV263" s="522"/>
      <c r="BW263" s="522"/>
      <c r="BX263" s="522"/>
      <c r="BY263" s="522"/>
      <c r="BZ263" s="522"/>
      <c r="CA263" s="522"/>
      <c r="CB263" s="522"/>
      <c r="CC263" s="522"/>
      <c r="CD263" s="522"/>
      <c r="CE263" s="522"/>
      <c r="CF263" s="522"/>
    </row>
    <row r="264" spans="1:84" s="531" customFormat="1" x14ac:dyDescent="0.25">
      <c r="A264" s="545">
        <v>43952</v>
      </c>
      <c r="B264" s="475">
        <v>4.5715000000000003</v>
      </c>
      <c r="C264" s="486">
        <v>-0.77800000000000002</v>
      </c>
      <c r="D264" s="529"/>
      <c r="E264" s="529"/>
      <c r="F264" s="529"/>
      <c r="G264" s="548"/>
      <c r="H264" s="548"/>
      <c r="I264" s="548"/>
      <c r="J264" s="550"/>
      <c r="K264" s="548"/>
      <c r="L264" s="550"/>
      <c r="M264" s="463"/>
      <c r="N264" s="550"/>
      <c r="O264" s="560"/>
      <c r="P264" s="522"/>
      <c r="Q264" s="522"/>
      <c r="R264" s="552"/>
      <c r="S264" s="522"/>
      <c r="T264" s="522"/>
      <c r="U264" s="522"/>
      <c r="V264" s="509">
        <v>3.7935000000000003</v>
      </c>
      <c r="W264" s="522"/>
      <c r="X264" s="522"/>
      <c r="Y264" s="522"/>
      <c r="Z264" s="522"/>
      <c r="AA264" s="559"/>
      <c r="AB264" s="513">
        <v>5.584901362062368</v>
      </c>
      <c r="AC264" s="522"/>
      <c r="AD264" s="554"/>
      <c r="AE264" s="522"/>
      <c r="AF264" s="522"/>
      <c r="AG264" s="555"/>
      <c r="AH264" s="522"/>
      <c r="AI264" s="448">
        <v>1.5532842207597399</v>
      </c>
      <c r="AJ264" s="449">
        <v>6.0842740679227798E-2</v>
      </c>
      <c r="AK264" s="449">
        <v>6.1548536777507004E-2</v>
      </c>
      <c r="AL264" s="519">
        <v>0.33158674291347079</v>
      </c>
      <c r="AM264" s="520">
        <v>0.32743067741933252</v>
      </c>
      <c r="AN264" s="522"/>
      <c r="AO264" s="522"/>
      <c r="AP264" s="522"/>
      <c r="AQ264" s="522"/>
      <c r="AR264" s="522"/>
      <c r="AS264" s="522"/>
      <c r="AT264" s="525"/>
      <c r="AU264" s="522"/>
      <c r="AV264" s="522"/>
      <c r="AW264" s="455" t="e">
        <v>#N/A</v>
      </c>
      <c r="AX264" s="522"/>
      <c r="AY264" s="522"/>
      <c r="AZ264" s="556"/>
      <c r="BA264" s="556"/>
      <c r="BB264" s="556"/>
      <c r="BC264" s="522"/>
      <c r="BD264" s="390" t="e">
        <v>#N/A</v>
      </c>
      <c r="BE264" s="380"/>
      <c r="BF264" s="522"/>
      <c r="BG264" s="425" t="e">
        <v>#N/A</v>
      </c>
      <c r="BH264" s="522"/>
      <c r="BI264" s="458" t="e">
        <v>#N/A</v>
      </c>
      <c r="BJ264" s="522"/>
      <c r="BK264" s="522"/>
      <c r="BL264" s="522"/>
      <c r="BM264" s="522"/>
      <c r="BN264" s="522"/>
      <c r="BO264" s="522"/>
      <c r="BP264" s="522"/>
      <c r="BQ264" s="522"/>
      <c r="BR264" s="522"/>
      <c r="BS264" s="522"/>
      <c r="BT264" s="522"/>
      <c r="BU264" s="522"/>
      <c r="BV264" s="522"/>
      <c r="BW264" s="522"/>
      <c r="BX264" s="522"/>
      <c r="BY264" s="522"/>
      <c r="BZ264" s="522"/>
      <c r="CA264" s="522"/>
      <c r="CB264" s="522"/>
      <c r="CC264" s="522"/>
      <c r="CD264" s="522"/>
      <c r="CE264" s="522"/>
      <c r="CF264" s="522"/>
    </row>
    <row r="265" spans="1:84" s="531" customFormat="1" x14ac:dyDescent="0.25">
      <c r="A265" s="545">
        <v>43983</v>
      </c>
      <c r="B265" s="475">
        <v>4.6215000000000002</v>
      </c>
      <c r="C265" s="486">
        <v>-0.77800000000000002</v>
      </c>
      <c r="D265" s="529"/>
      <c r="E265" s="529"/>
      <c r="F265" s="529"/>
      <c r="G265" s="548"/>
      <c r="H265" s="548"/>
      <c r="I265" s="548"/>
      <c r="J265" s="550"/>
      <c r="K265" s="548"/>
      <c r="L265" s="550"/>
      <c r="M265" s="463"/>
      <c r="N265" s="550"/>
      <c r="O265" s="560"/>
      <c r="P265" s="522"/>
      <c r="Q265" s="522"/>
      <c r="R265" s="552"/>
      <c r="S265" s="522"/>
      <c r="T265" s="522"/>
      <c r="U265" s="522"/>
      <c r="V265" s="509">
        <v>3.8435000000000001</v>
      </c>
      <c r="W265" s="522"/>
      <c r="X265" s="522"/>
      <c r="Y265" s="522"/>
      <c r="Z265" s="522"/>
      <c r="AA265" s="559"/>
      <c r="AB265" s="513">
        <v>5.6550003429582691</v>
      </c>
      <c r="AC265" s="522"/>
      <c r="AD265" s="554"/>
      <c r="AE265" s="522"/>
      <c r="AF265" s="522"/>
      <c r="AG265" s="555"/>
      <c r="AH265" s="522"/>
      <c r="AI265" s="448">
        <v>1.5523200317003198</v>
      </c>
      <c r="AJ265" s="449">
        <v>6.0867001779005801E-2</v>
      </c>
      <c r="AK265" s="449">
        <v>6.1604161122912296E-2</v>
      </c>
      <c r="AL265" s="519">
        <v>0.32976057825792993</v>
      </c>
      <c r="AM265" s="520">
        <v>0.32542527100754509</v>
      </c>
      <c r="AN265" s="522"/>
      <c r="AO265" s="522"/>
      <c r="AP265" s="522"/>
      <c r="AQ265" s="522"/>
      <c r="AR265" s="522"/>
      <c r="AS265" s="522"/>
      <c r="AT265" s="525"/>
      <c r="AU265" s="522"/>
      <c r="AV265" s="522"/>
      <c r="AW265" s="455" t="e">
        <v>#N/A</v>
      </c>
      <c r="AX265" s="522"/>
      <c r="AY265" s="522"/>
      <c r="AZ265" s="556"/>
      <c r="BA265" s="556"/>
      <c r="BB265" s="556"/>
      <c r="BC265" s="522"/>
      <c r="BD265" s="390" t="e">
        <v>#N/A</v>
      </c>
      <c r="BE265" s="380"/>
      <c r="BF265" s="522"/>
      <c r="BG265" s="425" t="e">
        <v>#N/A</v>
      </c>
      <c r="BH265" s="522"/>
      <c r="BI265" s="458" t="e">
        <v>#N/A</v>
      </c>
      <c r="BJ265" s="522"/>
      <c r="BK265" s="522"/>
      <c r="BL265" s="522"/>
      <c r="BM265" s="522"/>
      <c r="BN265" s="522"/>
      <c r="BO265" s="522"/>
      <c r="BP265" s="522"/>
      <c r="BQ265" s="522"/>
      <c r="BR265" s="522"/>
      <c r="BS265" s="522"/>
      <c r="BT265" s="522"/>
      <c r="BU265" s="522"/>
      <c r="BV265" s="522"/>
      <c r="BW265" s="522"/>
      <c r="BX265" s="522"/>
      <c r="BY265" s="522"/>
      <c r="BZ265" s="522"/>
      <c r="CA265" s="522"/>
      <c r="CB265" s="522"/>
      <c r="CC265" s="522"/>
      <c r="CD265" s="522"/>
      <c r="CE265" s="522"/>
      <c r="CF265" s="522"/>
    </row>
    <row r="266" spans="1:84" s="531" customFormat="1" x14ac:dyDescent="0.25">
      <c r="A266" s="545">
        <v>44013</v>
      </c>
      <c r="B266" s="475">
        <v>4.6665000000000001</v>
      </c>
      <c r="C266" s="486">
        <v>-0.77800000000000002</v>
      </c>
      <c r="D266" s="529"/>
      <c r="E266" s="529"/>
      <c r="F266" s="529"/>
      <c r="G266" s="548"/>
      <c r="H266" s="548"/>
      <c r="I266" s="548"/>
      <c r="J266" s="550"/>
      <c r="K266" s="548"/>
      <c r="L266" s="550"/>
      <c r="M266" s="463"/>
      <c r="N266" s="550"/>
      <c r="O266" s="560"/>
      <c r="P266" s="522"/>
      <c r="Q266" s="522"/>
      <c r="R266" s="552"/>
      <c r="S266" s="522"/>
      <c r="T266" s="522"/>
      <c r="U266" s="522"/>
      <c r="V266" s="509">
        <v>3.8885000000000001</v>
      </c>
      <c r="W266" s="522"/>
      <c r="X266" s="522"/>
      <c r="Y266" s="522"/>
      <c r="Z266" s="522"/>
      <c r="AA266" s="559"/>
      <c r="AB266" s="513">
        <v>5.7177446711943292</v>
      </c>
      <c r="AC266" s="522"/>
      <c r="AD266" s="554"/>
      <c r="AE266" s="522"/>
      <c r="AF266" s="522"/>
      <c r="AG266" s="555"/>
      <c r="AH266" s="522"/>
      <c r="AI266" s="448">
        <v>1.5513799207436298</v>
      </c>
      <c r="AJ266" s="449">
        <v>6.0890480262847803E-2</v>
      </c>
      <c r="AK266" s="449">
        <v>6.1657991135573902E-2</v>
      </c>
      <c r="AL266" s="519">
        <v>0.32800165207638798</v>
      </c>
      <c r="AM266" s="520">
        <v>0.32349343738210207</v>
      </c>
      <c r="AN266" s="522"/>
      <c r="AO266" s="522"/>
      <c r="AP266" s="522"/>
      <c r="AQ266" s="522"/>
      <c r="AR266" s="522"/>
      <c r="AS266" s="522"/>
      <c r="AT266" s="525"/>
      <c r="AU266" s="522"/>
      <c r="AV266" s="522"/>
      <c r="AW266" s="455" t="e">
        <v>#N/A</v>
      </c>
      <c r="AX266" s="522"/>
      <c r="AY266" s="522"/>
      <c r="AZ266" s="556"/>
      <c r="BA266" s="556"/>
      <c r="BB266" s="556"/>
      <c r="BC266" s="522"/>
      <c r="BD266" s="390" t="e">
        <v>#N/A</v>
      </c>
      <c r="BE266" s="380"/>
      <c r="BF266" s="522"/>
      <c r="BG266" s="425" t="e">
        <v>#N/A</v>
      </c>
      <c r="BH266" s="522"/>
      <c r="BI266" s="458" t="e">
        <v>#N/A</v>
      </c>
      <c r="BJ266" s="522"/>
      <c r="BK266" s="522"/>
      <c r="BL266" s="522"/>
      <c r="BM266" s="522"/>
      <c r="BN266" s="522"/>
      <c r="BO266" s="522"/>
      <c r="BP266" s="522"/>
      <c r="BQ266" s="522"/>
      <c r="BR266" s="522"/>
      <c r="BS266" s="522"/>
      <c r="BT266" s="522"/>
      <c r="BU266" s="522"/>
      <c r="BV266" s="522"/>
      <c r="BW266" s="522"/>
      <c r="BX266" s="522"/>
      <c r="BY266" s="522"/>
      <c r="BZ266" s="522"/>
      <c r="CA266" s="522"/>
      <c r="CB266" s="522"/>
      <c r="CC266" s="522"/>
      <c r="CD266" s="522"/>
      <c r="CE266" s="522"/>
      <c r="CF266" s="522"/>
    </row>
    <row r="267" spans="1:84" s="531" customFormat="1" x14ac:dyDescent="0.25">
      <c r="A267" s="545">
        <v>44044</v>
      </c>
      <c r="B267" s="475">
        <v>4.7115</v>
      </c>
      <c r="C267" s="486">
        <v>-0.77800000000000002</v>
      </c>
      <c r="D267" s="529"/>
      <c r="E267" s="529"/>
      <c r="F267" s="529"/>
      <c r="G267" s="548"/>
      <c r="H267" s="548"/>
      <c r="I267" s="548"/>
      <c r="J267" s="550"/>
      <c r="K267" s="548"/>
      <c r="L267" s="550"/>
      <c r="M267" s="463"/>
      <c r="N267" s="550"/>
      <c r="O267" s="560"/>
      <c r="P267" s="522"/>
      <c r="Q267" s="522"/>
      <c r="R267" s="552"/>
      <c r="S267" s="522"/>
      <c r="T267" s="522"/>
      <c r="U267" s="522"/>
      <c r="V267" s="509">
        <v>3.9335</v>
      </c>
      <c r="W267" s="522"/>
      <c r="X267" s="522"/>
      <c r="Y267" s="522"/>
      <c r="Z267" s="522"/>
      <c r="AA267" s="559"/>
      <c r="AB267" s="513">
        <v>5.7802649643856849</v>
      </c>
      <c r="AC267" s="522"/>
      <c r="AD267" s="554"/>
      <c r="AE267" s="522"/>
      <c r="AF267" s="522"/>
      <c r="AG267" s="555"/>
      <c r="AH267" s="522"/>
      <c r="AI267" s="448">
        <v>1.5504012284898698</v>
      </c>
      <c r="AJ267" s="449">
        <v>6.0914741363009998E-2</v>
      </c>
      <c r="AK267" s="449">
        <v>6.1713615483000202E-2</v>
      </c>
      <c r="AL267" s="519">
        <v>0.32619266979922473</v>
      </c>
      <c r="AM267" s="520">
        <v>0.3215063674387208</v>
      </c>
      <c r="AN267" s="522"/>
      <c r="AO267" s="522"/>
      <c r="AP267" s="522"/>
      <c r="AQ267" s="522"/>
      <c r="AR267" s="522"/>
      <c r="AS267" s="522"/>
      <c r="AT267" s="525"/>
      <c r="AU267" s="522"/>
      <c r="AV267" s="522"/>
      <c r="AW267" s="455" t="e">
        <v>#N/A</v>
      </c>
      <c r="AX267" s="522"/>
      <c r="AY267" s="522"/>
      <c r="AZ267" s="556"/>
      <c r="BA267" s="556"/>
      <c r="BB267" s="556"/>
      <c r="BC267" s="522"/>
      <c r="BD267" s="390" t="e">
        <v>#N/A</v>
      </c>
      <c r="BE267" s="380"/>
      <c r="BF267" s="522"/>
      <c r="BG267" s="425" t="e">
        <v>#N/A</v>
      </c>
      <c r="BH267" s="522"/>
      <c r="BI267" s="458" t="e">
        <v>#N/A</v>
      </c>
      <c r="BJ267" s="522"/>
      <c r="BK267" s="522"/>
      <c r="BL267" s="522"/>
      <c r="BM267" s="522"/>
      <c r="BN267" s="522"/>
      <c r="BO267" s="522"/>
      <c r="BP267" s="522"/>
      <c r="BQ267" s="522"/>
      <c r="BR267" s="522"/>
      <c r="BS267" s="522"/>
      <c r="BT267" s="522"/>
      <c r="BU267" s="522"/>
      <c r="BV267" s="522"/>
      <c r="BW267" s="522"/>
      <c r="BX267" s="522"/>
      <c r="BY267" s="522"/>
      <c r="BZ267" s="522"/>
      <c r="CA267" s="522"/>
      <c r="CB267" s="522"/>
      <c r="CC267" s="522"/>
      <c r="CD267" s="522"/>
      <c r="CE267" s="522"/>
      <c r="CF267" s="522"/>
    </row>
    <row r="268" spans="1:84" s="531" customFormat="1" x14ac:dyDescent="0.25">
      <c r="A268" s="545">
        <v>44075</v>
      </c>
      <c r="B268" s="475">
        <v>4.6945000000000006</v>
      </c>
      <c r="C268" s="486">
        <v>-0.77800000000000002</v>
      </c>
      <c r="D268" s="529"/>
      <c r="E268" s="529"/>
      <c r="F268" s="529"/>
      <c r="G268" s="548"/>
      <c r="H268" s="548"/>
      <c r="I268" s="548"/>
      <c r="J268" s="550"/>
      <c r="K268" s="548"/>
      <c r="L268" s="550"/>
      <c r="M268" s="463"/>
      <c r="N268" s="550"/>
      <c r="O268" s="560"/>
      <c r="P268" s="522"/>
      <c r="Q268" s="522"/>
      <c r="R268" s="552"/>
      <c r="S268" s="522"/>
      <c r="T268" s="522"/>
      <c r="U268" s="522"/>
      <c r="V268" s="509">
        <v>3.9165000000000005</v>
      </c>
      <c r="W268" s="522"/>
      <c r="X268" s="522"/>
      <c r="Y268" s="522"/>
      <c r="Z268" s="522"/>
      <c r="AA268" s="559"/>
      <c r="AB268" s="513">
        <v>5.7516232168300423</v>
      </c>
      <c r="AC268" s="522"/>
      <c r="AD268" s="554"/>
      <c r="AE268" s="522"/>
      <c r="AF268" s="522"/>
      <c r="AG268" s="555"/>
      <c r="AH268" s="522"/>
      <c r="AI268" s="448">
        <v>1.5494151882180101</v>
      </c>
      <c r="AJ268" s="449">
        <v>6.0939002463368502E-2</v>
      </c>
      <c r="AK268" s="449">
        <v>6.1769239831454201E-2</v>
      </c>
      <c r="AL268" s="519">
        <v>0.32439236958693835</v>
      </c>
      <c r="AM268" s="520">
        <v>0.31952858511127441</v>
      </c>
      <c r="AN268" s="522"/>
      <c r="AO268" s="522"/>
      <c r="AP268" s="522"/>
      <c r="AQ268" s="522"/>
      <c r="AR268" s="522"/>
      <c r="AS268" s="522"/>
      <c r="AT268" s="525"/>
      <c r="AU268" s="522"/>
      <c r="AV268" s="522"/>
      <c r="AW268" s="455" t="e">
        <v>#N/A</v>
      </c>
      <c r="AX268" s="522"/>
      <c r="AY268" s="522"/>
      <c r="AZ268" s="556"/>
      <c r="BA268" s="556"/>
      <c r="BB268" s="556"/>
      <c r="BC268" s="522"/>
      <c r="BD268" s="390" t="e">
        <v>#N/A</v>
      </c>
      <c r="BE268" s="380"/>
      <c r="BF268" s="522"/>
      <c r="BG268" s="425" t="e">
        <v>#N/A</v>
      </c>
      <c r="BH268" s="522"/>
      <c r="BI268" s="458" t="e">
        <v>#N/A</v>
      </c>
      <c r="BJ268" s="522"/>
      <c r="BK268" s="522"/>
      <c r="BL268" s="522"/>
      <c r="BM268" s="522"/>
      <c r="BN268" s="522"/>
      <c r="BO268" s="522"/>
      <c r="BP268" s="522"/>
      <c r="BQ268" s="522"/>
      <c r="BR268" s="522"/>
      <c r="BS268" s="522"/>
      <c r="BT268" s="522"/>
      <c r="BU268" s="522"/>
      <c r="BV268" s="522"/>
      <c r="BW268" s="522"/>
      <c r="BX268" s="522"/>
      <c r="BY268" s="522"/>
      <c r="BZ268" s="522"/>
      <c r="CA268" s="522"/>
      <c r="CB268" s="522"/>
      <c r="CC268" s="522"/>
      <c r="CD268" s="522"/>
      <c r="CE268" s="522"/>
      <c r="CF268" s="522"/>
    </row>
    <row r="269" spans="1:84" s="531" customFormat="1" x14ac:dyDescent="0.25">
      <c r="A269" s="545">
        <v>44105</v>
      </c>
      <c r="B269" s="475">
        <v>4.7195</v>
      </c>
      <c r="C269" s="486">
        <v>-0.77800000000000002</v>
      </c>
      <c r="D269" s="529"/>
      <c r="E269" s="529"/>
      <c r="F269" s="529"/>
      <c r="G269" s="548"/>
      <c r="H269" s="548"/>
      <c r="I269" s="548"/>
      <c r="J269" s="550"/>
      <c r="K269" s="548"/>
      <c r="L269" s="550"/>
      <c r="M269" s="463"/>
      <c r="N269" s="550"/>
      <c r="O269" s="560"/>
      <c r="P269" s="522"/>
      <c r="Q269" s="522"/>
      <c r="R269" s="552"/>
      <c r="S269" s="522"/>
      <c r="T269" s="522"/>
      <c r="U269" s="522"/>
      <c r="V269" s="509">
        <v>3.9415</v>
      </c>
      <c r="W269" s="522"/>
      <c r="X269" s="522"/>
      <c r="Y269" s="522"/>
      <c r="Z269" s="522"/>
      <c r="AA269" s="559"/>
      <c r="AB269" s="513">
        <v>5.7847463430216379</v>
      </c>
      <c r="AC269" s="522"/>
      <c r="AD269" s="554"/>
      <c r="AE269" s="522"/>
      <c r="AF269" s="522"/>
      <c r="AG269" s="555"/>
      <c r="AH269" s="522"/>
      <c r="AI269" s="448">
        <v>1.5484539737873999</v>
      </c>
      <c r="AJ269" s="449">
        <v>6.0962480947771798E-2</v>
      </c>
      <c r="AK269" s="449">
        <v>6.1823069847065898E-2</v>
      </c>
      <c r="AL269" s="519">
        <v>0.32265837844360362</v>
      </c>
      <c r="AM269" s="520">
        <v>0.31762342547793804</v>
      </c>
      <c r="AN269" s="522"/>
      <c r="AO269" s="522"/>
      <c r="AP269" s="522"/>
      <c r="AQ269" s="522"/>
      <c r="AR269" s="522"/>
      <c r="AS269" s="522"/>
      <c r="AT269" s="525"/>
      <c r="AU269" s="522"/>
      <c r="AV269" s="522"/>
      <c r="AW269" s="455" t="e">
        <v>#N/A</v>
      </c>
      <c r="AX269" s="522"/>
      <c r="AY269" s="522"/>
      <c r="AZ269" s="556"/>
      <c r="BA269" s="556"/>
      <c r="BB269" s="556"/>
      <c r="BC269" s="522"/>
      <c r="BD269" s="390" t="e">
        <v>#N/A</v>
      </c>
      <c r="BE269" s="380"/>
      <c r="BF269" s="522"/>
      <c r="BG269" s="425" t="e">
        <v>#N/A</v>
      </c>
      <c r="BH269" s="522"/>
      <c r="BI269" s="458" t="e">
        <v>#N/A</v>
      </c>
      <c r="BJ269" s="522"/>
      <c r="BK269" s="522"/>
      <c r="BL269" s="522"/>
      <c r="BM269" s="522"/>
      <c r="BN269" s="522"/>
      <c r="BO269" s="522"/>
      <c r="BP269" s="522"/>
      <c r="BQ269" s="522"/>
      <c r="BR269" s="522"/>
      <c r="BS269" s="522"/>
      <c r="BT269" s="522"/>
      <c r="BU269" s="522"/>
      <c r="BV269" s="522"/>
      <c r="BW269" s="522"/>
      <c r="BX269" s="522"/>
      <c r="BY269" s="522"/>
      <c r="BZ269" s="522"/>
      <c r="CA269" s="522"/>
      <c r="CB269" s="522"/>
      <c r="CC269" s="522"/>
      <c r="CD269" s="522"/>
      <c r="CE269" s="522"/>
      <c r="CF269" s="522"/>
    </row>
    <row r="270" spans="1:84" s="531" customFormat="1" x14ac:dyDescent="0.25">
      <c r="A270" s="545">
        <v>44136</v>
      </c>
      <c r="B270" s="475">
        <v>4.8715000000000002</v>
      </c>
      <c r="C270" s="495">
        <v>-0.69799999999999995</v>
      </c>
      <c r="D270" s="529"/>
      <c r="E270" s="529"/>
      <c r="F270" s="529"/>
      <c r="G270" s="548"/>
      <c r="H270" s="548"/>
      <c r="I270" s="548"/>
      <c r="J270" s="550"/>
      <c r="K270" s="548"/>
      <c r="L270" s="550"/>
      <c r="M270" s="463"/>
      <c r="N270" s="550"/>
      <c r="O270" s="560"/>
      <c r="P270" s="522"/>
      <c r="Q270" s="522"/>
      <c r="R270" s="552"/>
      <c r="S270" s="522"/>
      <c r="T270" s="522"/>
      <c r="U270" s="522"/>
      <c r="V270" s="509">
        <v>4.1735000000000007</v>
      </c>
      <c r="W270" s="522"/>
      <c r="X270" s="522"/>
      <c r="Y270" s="522"/>
      <c r="Z270" s="522"/>
      <c r="AA270" s="559"/>
      <c r="AB270" s="513">
        <v>6.1212838582671321</v>
      </c>
      <c r="AC270" s="522"/>
      <c r="AD270" s="554"/>
      <c r="AE270" s="522"/>
      <c r="AF270" s="522"/>
      <c r="AG270" s="555"/>
      <c r="AH270" s="522"/>
      <c r="AI270" s="448">
        <v>1.54745351919681</v>
      </c>
      <c r="AJ270" s="449">
        <v>6.0986742048514404E-2</v>
      </c>
      <c r="AK270" s="449">
        <v>6.1878694197541301E-2</v>
      </c>
      <c r="AL270" s="519">
        <v>0.32087506437108693</v>
      </c>
      <c r="AM270" s="520">
        <v>0.3156638573321936</v>
      </c>
      <c r="AN270" s="522"/>
      <c r="AO270" s="522"/>
      <c r="AP270" s="522"/>
      <c r="AQ270" s="522"/>
      <c r="AR270" s="522"/>
      <c r="AS270" s="522"/>
      <c r="AT270" s="525"/>
      <c r="AU270" s="522"/>
      <c r="AV270" s="522"/>
      <c r="AW270" s="455" t="e">
        <v>#N/A</v>
      </c>
      <c r="AX270" s="522"/>
      <c r="AY270" s="522"/>
      <c r="AZ270" s="556"/>
      <c r="BA270" s="556"/>
      <c r="BB270" s="556"/>
      <c r="BC270" s="522"/>
      <c r="BD270" s="390" t="e">
        <v>#N/A</v>
      </c>
      <c r="BE270" s="380"/>
      <c r="BF270" s="522"/>
      <c r="BG270" s="425" t="e">
        <v>#N/A</v>
      </c>
      <c r="BH270" s="522"/>
      <c r="BI270" s="458" t="e">
        <v>#N/A</v>
      </c>
      <c r="BJ270" s="522"/>
      <c r="BK270" s="522"/>
      <c r="BL270" s="522"/>
      <c r="BM270" s="522"/>
      <c r="BN270" s="522"/>
      <c r="BO270" s="522"/>
      <c r="BP270" s="522"/>
      <c r="BQ270" s="522"/>
      <c r="BR270" s="522"/>
      <c r="BS270" s="522"/>
      <c r="BT270" s="522"/>
      <c r="BU270" s="522"/>
      <c r="BV270" s="522"/>
      <c r="BW270" s="522"/>
      <c r="BX270" s="522"/>
      <c r="BY270" s="522"/>
      <c r="BZ270" s="522"/>
      <c r="CA270" s="522"/>
      <c r="CB270" s="522"/>
      <c r="CC270" s="522"/>
      <c r="CD270" s="522"/>
      <c r="CE270" s="522"/>
      <c r="CF270" s="522"/>
    </row>
    <row r="271" spans="1:84" s="531" customFormat="1" x14ac:dyDescent="0.25">
      <c r="A271" s="563">
        <v>44166</v>
      </c>
      <c r="B271" s="475">
        <v>5.0145</v>
      </c>
      <c r="C271" s="497">
        <v>-0.69799999999999995</v>
      </c>
      <c r="D271" s="529"/>
      <c r="E271" s="529"/>
      <c r="F271" s="529"/>
      <c r="G271" s="548"/>
      <c r="H271" s="548"/>
      <c r="I271" s="548"/>
      <c r="J271" s="550"/>
      <c r="K271" s="548"/>
      <c r="L271" s="550"/>
      <c r="M271" s="463"/>
      <c r="N271" s="550"/>
      <c r="O271" s="560"/>
      <c r="P271" s="522"/>
      <c r="Q271" s="522"/>
      <c r="R271" s="552"/>
      <c r="S271" s="522"/>
      <c r="T271" s="522"/>
      <c r="U271" s="522"/>
      <c r="V271" s="509">
        <v>4.3164999999999996</v>
      </c>
      <c r="W271" s="522"/>
      <c r="X271" s="522"/>
      <c r="Y271" s="522"/>
      <c r="Z271" s="522"/>
      <c r="AA271" s="559"/>
      <c r="AB271" s="513">
        <v>6.3270328266068496</v>
      </c>
      <c r="AC271" s="522"/>
      <c r="AD271" s="554"/>
      <c r="AE271" s="522"/>
      <c r="AF271" s="522"/>
      <c r="AG271" s="555"/>
      <c r="AH271" s="522"/>
      <c r="AI271" s="448">
        <v>1.5464783843179699</v>
      </c>
      <c r="AJ271" s="449">
        <v>6.1010220533289902E-2</v>
      </c>
      <c r="AK271" s="449">
        <v>6.1932524215107899E-2</v>
      </c>
      <c r="AL271" s="564">
        <v>0.31915744877059354</v>
      </c>
      <c r="AM271" s="565">
        <v>0.31377628462669632</v>
      </c>
      <c r="AN271" s="522"/>
      <c r="AO271" s="522"/>
      <c r="AP271" s="522"/>
      <c r="AQ271" s="522"/>
      <c r="AR271" s="522"/>
      <c r="AS271" s="522"/>
      <c r="AT271" s="525"/>
      <c r="AU271" s="522"/>
      <c r="AV271" s="522"/>
      <c r="AW271" s="455" t="e">
        <v>#N/A</v>
      </c>
      <c r="AX271" s="522"/>
      <c r="AY271" s="522"/>
      <c r="AZ271" s="556"/>
      <c r="BA271" s="556"/>
      <c r="BB271" s="556"/>
      <c r="BC271" s="522"/>
      <c r="BD271" s="390" t="e">
        <v>#N/A</v>
      </c>
      <c r="BE271" s="380"/>
      <c r="BF271" s="522"/>
      <c r="BG271" s="425" t="e">
        <v>#N/A</v>
      </c>
      <c r="BH271" s="522"/>
      <c r="BI271" s="458" t="e">
        <v>#N/A</v>
      </c>
      <c r="BJ271" s="522"/>
      <c r="BK271" s="522"/>
      <c r="BL271" s="522"/>
      <c r="BM271" s="522"/>
      <c r="BN271" s="522"/>
      <c r="BO271" s="522"/>
      <c r="BP271" s="522"/>
      <c r="BQ271" s="522"/>
      <c r="BR271" s="522"/>
      <c r="BS271" s="522"/>
      <c r="BT271" s="522"/>
      <c r="BU271" s="522"/>
      <c r="BV271" s="522"/>
      <c r="BW271" s="522"/>
      <c r="BX271" s="522"/>
      <c r="BY271" s="522"/>
      <c r="BZ271" s="522"/>
      <c r="CA271" s="522"/>
      <c r="CB271" s="522"/>
      <c r="CC271" s="522"/>
      <c r="CD271" s="522"/>
      <c r="CE271" s="522"/>
      <c r="CF271" s="522"/>
    </row>
    <row r="272" spans="1:84" s="531" customFormat="1" x14ac:dyDescent="0.25">
      <c r="A272" s="566"/>
      <c r="B272" s="529"/>
      <c r="C272" s="497"/>
      <c r="D272" s="529"/>
      <c r="E272" s="529"/>
      <c r="F272" s="529"/>
      <c r="G272" s="548"/>
      <c r="H272" s="548"/>
      <c r="I272" s="548"/>
      <c r="J272" s="550"/>
      <c r="K272" s="548"/>
      <c r="L272" s="550"/>
      <c r="M272" s="463"/>
      <c r="N272" s="550"/>
      <c r="O272" s="560"/>
      <c r="P272" s="522"/>
      <c r="Q272" s="522"/>
      <c r="R272" s="552"/>
      <c r="S272" s="522"/>
      <c r="T272" s="522"/>
      <c r="U272" s="522"/>
      <c r="V272" s="522"/>
      <c r="W272" s="522"/>
      <c r="X272" s="522"/>
      <c r="Y272" s="522"/>
      <c r="Z272" s="522"/>
      <c r="AA272" s="559"/>
      <c r="AB272" s="522"/>
      <c r="AC272" s="522"/>
      <c r="AD272" s="554"/>
      <c r="AE272" s="522"/>
      <c r="AF272" s="522"/>
      <c r="AG272" s="555"/>
      <c r="AH272" s="522"/>
      <c r="AI272" s="522"/>
      <c r="AJ272" s="522"/>
      <c r="AK272" s="522"/>
      <c r="AL272" s="522"/>
      <c r="AM272" s="522"/>
      <c r="AN272" s="522"/>
      <c r="AO272" s="522"/>
      <c r="AP272" s="522"/>
      <c r="AQ272" s="522"/>
      <c r="AR272" s="522"/>
      <c r="AS272" s="522"/>
      <c r="AT272" s="525"/>
      <c r="AU272" s="522"/>
      <c r="AV272" s="522"/>
      <c r="AW272" s="522"/>
      <c r="AX272" s="522"/>
      <c r="AY272" s="522"/>
      <c r="AZ272" s="556"/>
      <c r="BA272" s="556"/>
      <c r="BB272" s="556"/>
      <c r="BC272" s="522"/>
      <c r="BD272" s="522"/>
      <c r="BE272" s="522"/>
      <c r="BF272" s="522"/>
      <c r="BG272" s="522"/>
      <c r="BH272" s="522"/>
      <c r="BI272" s="522"/>
      <c r="BJ272" s="522"/>
      <c r="BK272" s="522"/>
      <c r="BL272" s="522"/>
      <c r="BM272" s="522"/>
      <c r="BN272" s="522"/>
      <c r="BO272" s="522"/>
      <c r="BP272" s="522"/>
      <c r="BQ272" s="522"/>
      <c r="BR272" s="522"/>
      <c r="BS272" s="522"/>
      <c r="BT272" s="522"/>
      <c r="BU272" s="522"/>
      <c r="BV272" s="522"/>
      <c r="BW272" s="522"/>
      <c r="BX272" s="522"/>
      <c r="BY272" s="522"/>
      <c r="BZ272" s="522"/>
      <c r="CA272" s="522"/>
      <c r="CB272" s="522"/>
      <c r="CC272" s="522"/>
      <c r="CD272" s="522"/>
      <c r="CE272" s="522"/>
      <c r="CF272" s="522"/>
    </row>
    <row r="273" spans="1:84" s="531" customFormat="1" x14ac:dyDescent="0.25">
      <c r="A273" s="566"/>
      <c r="B273" s="529"/>
      <c r="C273" s="497"/>
      <c r="D273" s="529"/>
      <c r="E273" s="529"/>
      <c r="F273" s="529"/>
      <c r="G273" s="548"/>
      <c r="H273" s="548"/>
      <c r="I273" s="548"/>
      <c r="J273" s="550"/>
      <c r="K273" s="548"/>
      <c r="L273" s="550"/>
      <c r="M273" s="463"/>
      <c r="N273" s="550"/>
      <c r="O273" s="560"/>
      <c r="P273" s="522"/>
      <c r="Q273" s="522"/>
      <c r="R273" s="552"/>
      <c r="S273" s="522"/>
      <c r="T273" s="522"/>
      <c r="U273" s="522"/>
      <c r="V273" s="522"/>
      <c r="W273" s="522"/>
      <c r="X273" s="522"/>
      <c r="Y273" s="522"/>
      <c r="Z273" s="522"/>
      <c r="AA273" s="559"/>
      <c r="AB273" s="522"/>
      <c r="AC273" s="522"/>
      <c r="AD273" s="554"/>
      <c r="AE273" s="522"/>
      <c r="AF273" s="522"/>
      <c r="AG273" s="555"/>
      <c r="AH273" s="522"/>
      <c r="AI273" s="522"/>
      <c r="AJ273" s="522"/>
      <c r="AK273" s="522"/>
      <c r="AL273" s="522"/>
      <c r="AM273" s="522"/>
      <c r="AN273" s="522"/>
      <c r="AO273" s="522"/>
      <c r="AP273" s="522"/>
      <c r="AQ273" s="522"/>
      <c r="AR273" s="522"/>
      <c r="AS273" s="522"/>
      <c r="AT273" s="525"/>
      <c r="AU273" s="522"/>
      <c r="AV273" s="522"/>
      <c r="AW273" s="522"/>
      <c r="AX273" s="522"/>
      <c r="AY273" s="522"/>
      <c r="AZ273" s="556"/>
      <c r="BA273" s="556"/>
      <c r="BB273" s="556"/>
      <c r="BC273" s="522"/>
      <c r="BD273" s="522"/>
      <c r="BE273" s="522"/>
      <c r="BF273" s="522"/>
      <c r="BG273" s="522"/>
      <c r="BH273" s="522"/>
      <c r="BI273" s="522"/>
      <c r="BJ273" s="522"/>
      <c r="BK273" s="522"/>
      <c r="BL273" s="522"/>
      <c r="BM273" s="522"/>
      <c r="BN273" s="522"/>
      <c r="BO273" s="522"/>
      <c r="BP273" s="522"/>
      <c r="BQ273" s="522"/>
      <c r="BR273" s="522"/>
      <c r="BS273" s="522"/>
      <c r="BT273" s="522"/>
      <c r="BU273" s="522"/>
      <c r="BV273" s="522"/>
      <c r="BW273" s="522"/>
      <c r="BX273" s="522"/>
      <c r="BY273" s="522"/>
      <c r="BZ273" s="522"/>
      <c r="CA273" s="522"/>
      <c r="CB273" s="522"/>
      <c r="CC273" s="522"/>
      <c r="CD273" s="522"/>
      <c r="CE273" s="522"/>
      <c r="CF273" s="522"/>
    </row>
    <row r="274" spans="1:84" s="531" customFormat="1" x14ac:dyDescent="0.25">
      <c r="A274" s="566"/>
      <c r="B274" s="529"/>
      <c r="C274" s="497"/>
      <c r="D274" s="529"/>
      <c r="E274" s="529"/>
      <c r="F274" s="529"/>
      <c r="G274" s="548"/>
      <c r="H274" s="548"/>
      <c r="I274" s="548"/>
      <c r="J274" s="550"/>
      <c r="K274" s="548"/>
      <c r="L274" s="550"/>
      <c r="M274" s="463"/>
      <c r="N274" s="550"/>
      <c r="O274" s="560"/>
      <c r="P274" s="522"/>
      <c r="Q274" s="522"/>
      <c r="R274" s="552"/>
      <c r="S274" s="522"/>
      <c r="T274" s="522"/>
      <c r="U274" s="522"/>
      <c r="V274" s="522"/>
      <c r="W274" s="522"/>
      <c r="X274" s="522"/>
      <c r="Y274" s="522"/>
      <c r="Z274" s="522"/>
      <c r="AA274" s="559"/>
      <c r="AB274" s="522"/>
      <c r="AC274" s="522"/>
      <c r="AD274" s="554"/>
      <c r="AE274" s="522"/>
      <c r="AF274" s="522"/>
      <c r="AG274" s="555"/>
      <c r="AH274" s="522"/>
      <c r="AI274" s="522"/>
      <c r="AJ274" s="522"/>
      <c r="AK274" s="522"/>
      <c r="AL274" s="522"/>
      <c r="AM274" s="522"/>
      <c r="AN274" s="522"/>
      <c r="AO274" s="522"/>
      <c r="AP274" s="522"/>
      <c r="AQ274" s="522"/>
      <c r="AR274" s="522"/>
      <c r="AS274" s="522"/>
      <c r="AT274" s="525"/>
      <c r="AU274" s="522"/>
      <c r="AV274" s="522"/>
      <c r="AW274" s="522"/>
      <c r="AX274" s="522"/>
      <c r="AY274" s="522"/>
      <c r="AZ274" s="556"/>
      <c r="BA274" s="556"/>
      <c r="BB274" s="556"/>
      <c r="BC274" s="522"/>
      <c r="BD274" s="522"/>
      <c r="BE274" s="522"/>
      <c r="BF274" s="522"/>
      <c r="BG274" s="522"/>
      <c r="BH274" s="522"/>
      <c r="BI274" s="522"/>
      <c r="BJ274" s="522"/>
      <c r="BK274" s="522"/>
      <c r="BL274" s="522"/>
      <c r="BM274" s="522"/>
      <c r="BN274" s="522"/>
      <c r="BO274" s="522"/>
      <c r="BP274" s="522"/>
      <c r="BQ274" s="522"/>
      <c r="BR274" s="522"/>
      <c r="BS274" s="522"/>
      <c r="BT274" s="522"/>
      <c r="BU274" s="522"/>
      <c r="BV274" s="522"/>
      <c r="BW274" s="522"/>
      <c r="BX274" s="522"/>
      <c r="BY274" s="522"/>
      <c r="BZ274" s="522"/>
      <c r="CA274" s="522"/>
      <c r="CB274" s="522"/>
      <c r="CC274" s="522"/>
      <c r="CD274" s="522"/>
      <c r="CE274" s="522"/>
      <c r="CF274" s="522"/>
    </row>
    <row r="275" spans="1:84" s="531" customFormat="1" x14ac:dyDescent="0.25">
      <c r="A275" s="566"/>
      <c r="B275" s="529"/>
      <c r="C275" s="481"/>
      <c r="D275" s="529"/>
      <c r="E275" s="529"/>
      <c r="F275" s="529"/>
      <c r="G275" s="548"/>
      <c r="H275" s="548"/>
      <c r="I275" s="548"/>
      <c r="J275" s="550"/>
      <c r="K275" s="548"/>
      <c r="L275" s="550"/>
      <c r="M275" s="463"/>
      <c r="N275" s="550"/>
      <c r="O275" s="560"/>
      <c r="P275" s="522"/>
      <c r="Q275" s="522"/>
      <c r="R275" s="552"/>
      <c r="S275" s="522"/>
      <c r="T275" s="522"/>
      <c r="U275" s="522"/>
      <c r="V275" s="522"/>
      <c r="W275" s="522"/>
      <c r="X275" s="522"/>
      <c r="Y275" s="522"/>
      <c r="Z275" s="522"/>
      <c r="AA275" s="559"/>
      <c r="AB275" s="522"/>
      <c r="AC275" s="522"/>
      <c r="AD275" s="554"/>
      <c r="AE275" s="522"/>
      <c r="AF275" s="522"/>
      <c r="AG275" s="555"/>
      <c r="AH275" s="522"/>
      <c r="AI275" s="522"/>
      <c r="AJ275" s="522"/>
      <c r="AK275" s="522"/>
      <c r="AL275" s="522"/>
      <c r="AM275" s="522"/>
      <c r="AN275" s="522"/>
      <c r="AO275" s="522"/>
      <c r="AP275" s="522"/>
      <c r="AQ275" s="522"/>
      <c r="AR275" s="522"/>
      <c r="AS275" s="522"/>
      <c r="AT275" s="525"/>
      <c r="AU275" s="522"/>
      <c r="AV275" s="522"/>
      <c r="AW275" s="522"/>
      <c r="AX275" s="522"/>
      <c r="AY275" s="522"/>
      <c r="AZ275" s="556"/>
      <c r="BA275" s="556"/>
      <c r="BB275" s="556"/>
      <c r="BC275" s="522"/>
      <c r="BD275" s="522"/>
      <c r="BE275" s="522"/>
      <c r="BF275" s="522"/>
      <c r="BG275" s="522"/>
      <c r="BH275" s="522"/>
      <c r="BI275" s="522"/>
      <c r="BJ275" s="522"/>
      <c r="BK275" s="522"/>
      <c r="BL275" s="522"/>
      <c r="BM275" s="522"/>
      <c r="BN275" s="522"/>
      <c r="BO275" s="522"/>
      <c r="BP275" s="522"/>
      <c r="BQ275" s="522"/>
      <c r="BR275" s="522"/>
      <c r="BS275" s="522"/>
      <c r="BT275" s="522"/>
      <c r="BU275" s="522"/>
      <c r="BV275" s="522"/>
      <c r="BW275" s="522"/>
      <c r="BX275" s="522"/>
      <c r="BY275" s="522"/>
      <c r="BZ275" s="522"/>
      <c r="CA275" s="522"/>
      <c r="CB275" s="522"/>
      <c r="CC275" s="522"/>
      <c r="CD275" s="522"/>
      <c r="CE275" s="522"/>
      <c r="CF275" s="522"/>
    </row>
    <row r="276" spans="1:84" s="531" customFormat="1" x14ac:dyDescent="0.25">
      <c r="A276" s="566"/>
      <c r="B276" s="529"/>
      <c r="C276" s="486"/>
      <c r="D276" s="529"/>
      <c r="E276" s="529"/>
      <c r="F276" s="529"/>
      <c r="G276" s="548"/>
      <c r="H276" s="548"/>
      <c r="I276" s="548"/>
      <c r="J276" s="550"/>
      <c r="K276" s="548"/>
      <c r="L276" s="550"/>
      <c r="M276" s="463"/>
      <c r="N276" s="550"/>
      <c r="O276" s="560"/>
      <c r="P276" s="522"/>
      <c r="Q276" s="522"/>
      <c r="R276" s="552"/>
      <c r="S276" s="522"/>
      <c r="T276" s="522"/>
      <c r="U276" s="522"/>
      <c r="V276" s="522"/>
      <c r="W276" s="522"/>
      <c r="X276" s="522"/>
      <c r="Y276" s="522"/>
      <c r="Z276" s="522"/>
      <c r="AA276" s="559"/>
      <c r="AB276" s="522"/>
      <c r="AC276" s="522"/>
      <c r="AD276" s="554"/>
      <c r="AE276" s="522"/>
      <c r="AF276" s="522"/>
      <c r="AG276" s="555"/>
      <c r="AH276" s="522"/>
      <c r="AI276" s="522"/>
      <c r="AJ276" s="522"/>
      <c r="AK276" s="522"/>
      <c r="AL276" s="522"/>
      <c r="AM276" s="522"/>
      <c r="AN276" s="522"/>
      <c r="AO276" s="522"/>
      <c r="AP276" s="522"/>
      <c r="AQ276" s="522"/>
      <c r="AR276" s="522"/>
      <c r="AS276" s="522"/>
      <c r="AT276" s="525"/>
      <c r="AU276" s="522"/>
      <c r="AV276" s="522"/>
      <c r="AW276" s="522"/>
      <c r="AX276" s="522"/>
      <c r="AY276" s="522"/>
      <c r="AZ276" s="556"/>
      <c r="BA276" s="556"/>
      <c r="BB276" s="556"/>
      <c r="BC276" s="522"/>
      <c r="BD276" s="522"/>
      <c r="BE276" s="522"/>
      <c r="BF276" s="522"/>
      <c r="BG276" s="522"/>
      <c r="BH276" s="522"/>
      <c r="BI276" s="522"/>
      <c r="BJ276" s="522"/>
      <c r="BK276" s="522"/>
      <c r="BL276" s="522"/>
      <c r="BM276" s="522"/>
      <c r="BN276" s="522"/>
      <c r="BO276" s="522"/>
      <c r="BP276" s="522"/>
      <c r="BQ276" s="522"/>
      <c r="BR276" s="522"/>
      <c r="BS276" s="522"/>
      <c r="BT276" s="522"/>
      <c r="BU276" s="522"/>
      <c r="BV276" s="522"/>
      <c r="BW276" s="522"/>
      <c r="BX276" s="522"/>
      <c r="BY276" s="522"/>
      <c r="BZ276" s="522"/>
      <c r="CA276" s="522"/>
      <c r="CB276" s="522"/>
      <c r="CC276" s="522"/>
      <c r="CD276" s="522"/>
      <c r="CE276" s="522"/>
      <c r="CF276" s="522"/>
    </row>
    <row r="277" spans="1:84" s="531" customFormat="1" x14ac:dyDescent="0.25">
      <c r="A277" s="566"/>
      <c r="B277" s="529"/>
      <c r="C277" s="486"/>
      <c r="D277" s="529"/>
      <c r="E277" s="529"/>
      <c r="F277" s="529"/>
      <c r="G277" s="548"/>
      <c r="H277" s="548"/>
      <c r="I277" s="548"/>
      <c r="J277" s="550"/>
      <c r="K277" s="548"/>
      <c r="L277" s="550"/>
      <c r="M277" s="463"/>
      <c r="N277" s="550"/>
      <c r="O277" s="560"/>
      <c r="P277" s="522"/>
      <c r="Q277" s="522"/>
      <c r="R277" s="552"/>
      <c r="S277" s="522"/>
      <c r="T277" s="522"/>
      <c r="U277" s="522"/>
      <c r="V277" s="522"/>
      <c r="W277" s="522"/>
      <c r="X277" s="522"/>
      <c r="Y277" s="522"/>
      <c r="Z277" s="522"/>
      <c r="AA277" s="559"/>
      <c r="AB277" s="522"/>
      <c r="AC277" s="522"/>
      <c r="AD277" s="554"/>
      <c r="AE277" s="522"/>
      <c r="AF277" s="522"/>
      <c r="AG277" s="555"/>
      <c r="AH277" s="522"/>
      <c r="AI277" s="522"/>
      <c r="AJ277" s="522"/>
      <c r="AK277" s="522"/>
      <c r="AL277" s="522"/>
      <c r="AM277" s="522"/>
      <c r="AN277" s="522"/>
      <c r="AO277" s="522"/>
      <c r="AP277" s="522"/>
      <c r="AQ277" s="522"/>
      <c r="AR277" s="522"/>
      <c r="AS277" s="522"/>
      <c r="AT277" s="525"/>
      <c r="AU277" s="522"/>
      <c r="AV277" s="522"/>
      <c r="AW277" s="522"/>
      <c r="AX277" s="522"/>
      <c r="AY277" s="522"/>
      <c r="AZ277" s="556"/>
      <c r="BA277" s="556"/>
      <c r="BB277" s="556"/>
      <c r="BC277" s="522"/>
      <c r="BD277" s="522"/>
      <c r="BE277" s="522"/>
      <c r="BF277" s="522"/>
      <c r="BG277" s="522"/>
      <c r="BH277" s="522"/>
      <c r="BI277" s="522"/>
      <c r="BJ277" s="522"/>
      <c r="BK277" s="522"/>
      <c r="BL277" s="522"/>
      <c r="BM277" s="522"/>
      <c r="BN277" s="522"/>
      <c r="BO277" s="522"/>
      <c r="BP277" s="522"/>
      <c r="BQ277" s="522"/>
      <c r="BR277" s="522"/>
      <c r="BS277" s="522"/>
      <c r="BT277" s="522"/>
      <c r="BU277" s="522"/>
      <c r="BV277" s="522"/>
      <c r="BW277" s="522"/>
      <c r="BX277" s="522"/>
      <c r="BY277" s="522"/>
      <c r="BZ277" s="522"/>
      <c r="CA277" s="522"/>
      <c r="CB277" s="522"/>
      <c r="CC277" s="522"/>
      <c r="CD277" s="522"/>
      <c r="CE277" s="522"/>
      <c r="CF277" s="522"/>
    </row>
    <row r="278" spans="1:84" s="531" customFormat="1" x14ac:dyDescent="0.25">
      <c r="A278" s="566"/>
      <c r="B278" s="529"/>
      <c r="C278" s="486"/>
      <c r="D278" s="529"/>
      <c r="E278" s="529"/>
      <c r="F278" s="529"/>
      <c r="G278" s="548"/>
      <c r="H278" s="548"/>
      <c r="I278" s="548"/>
      <c r="J278" s="550"/>
      <c r="K278" s="548"/>
      <c r="L278" s="550"/>
      <c r="M278" s="463"/>
      <c r="N278" s="550"/>
      <c r="O278" s="560"/>
      <c r="P278" s="522"/>
      <c r="Q278" s="522"/>
      <c r="R278" s="552"/>
      <c r="S278" s="522"/>
      <c r="T278" s="522"/>
      <c r="U278" s="522"/>
      <c r="V278" s="522"/>
      <c r="W278" s="522"/>
      <c r="X278" s="522"/>
      <c r="Y278" s="522"/>
      <c r="Z278" s="522"/>
      <c r="AA278" s="559"/>
      <c r="AB278" s="522"/>
      <c r="AC278" s="522"/>
      <c r="AD278" s="554"/>
      <c r="AE278" s="522"/>
      <c r="AF278" s="522"/>
      <c r="AG278" s="555"/>
      <c r="AH278" s="522"/>
      <c r="AI278" s="522"/>
      <c r="AJ278" s="522"/>
      <c r="AK278" s="522"/>
      <c r="AL278" s="522"/>
      <c r="AM278" s="522"/>
      <c r="AN278" s="522"/>
      <c r="AO278" s="522"/>
      <c r="AP278" s="522"/>
      <c r="AQ278" s="522"/>
      <c r="AR278" s="522"/>
      <c r="AS278" s="522"/>
      <c r="AT278" s="525"/>
      <c r="AU278" s="522"/>
      <c r="AV278" s="522"/>
      <c r="AW278" s="522"/>
      <c r="AX278" s="522"/>
      <c r="AY278" s="522"/>
      <c r="AZ278" s="556"/>
      <c r="BA278" s="556"/>
      <c r="BB278" s="556"/>
      <c r="BC278" s="522"/>
      <c r="BD278" s="522"/>
      <c r="BE278" s="522"/>
      <c r="BF278" s="522"/>
      <c r="BG278" s="522"/>
      <c r="BH278" s="522"/>
      <c r="BI278" s="522"/>
      <c r="BJ278" s="522"/>
      <c r="BK278" s="522"/>
      <c r="BL278" s="522"/>
      <c r="BM278" s="522"/>
      <c r="BN278" s="522"/>
      <c r="BO278" s="522"/>
      <c r="BP278" s="522"/>
      <c r="BQ278" s="522"/>
      <c r="BR278" s="522"/>
      <c r="BS278" s="522"/>
      <c r="BT278" s="522"/>
      <c r="BU278" s="522"/>
      <c r="BV278" s="522"/>
      <c r="BW278" s="522"/>
      <c r="BX278" s="522"/>
      <c r="BY278" s="522"/>
      <c r="BZ278" s="522"/>
      <c r="CA278" s="522"/>
      <c r="CB278" s="522"/>
      <c r="CC278" s="522"/>
      <c r="CD278" s="522"/>
      <c r="CE278" s="522"/>
      <c r="CF278" s="522"/>
    </row>
    <row r="279" spans="1:84" s="531" customFormat="1" x14ac:dyDescent="0.25">
      <c r="A279" s="566"/>
      <c r="B279" s="529"/>
      <c r="C279" s="486"/>
      <c r="D279" s="529"/>
      <c r="E279" s="529"/>
      <c r="F279" s="529"/>
      <c r="G279" s="548"/>
      <c r="H279" s="548"/>
      <c r="I279" s="548"/>
      <c r="J279" s="550"/>
      <c r="K279" s="548"/>
      <c r="L279" s="550"/>
      <c r="M279" s="463"/>
      <c r="N279" s="550"/>
      <c r="O279" s="560"/>
      <c r="P279" s="522"/>
      <c r="Q279" s="522"/>
      <c r="R279" s="552"/>
      <c r="S279" s="522"/>
      <c r="T279" s="522"/>
      <c r="U279" s="522"/>
      <c r="V279" s="522"/>
      <c r="W279" s="522"/>
      <c r="X279" s="522"/>
      <c r="Y279" s="522"/>
      <c r="Z279" s="522"/>
      <c r="AA279" s="559"/>
      <c r="AB279" s="522"/>
      <c r="AC279" s="522"/>
      <c r="AD279" s="554"/>
      <c r="AE279" s="522"/>
      <c r="AF279" s="522"/>
      <c r="AG279" s="555"/>
      <c r="AH279" s="522"/>
      <c r="AI279" s="522"/>
      <c r="AJ279" s="522"/>
      <c r="AK279" s="522"/>
      <c r="AL279" s="522"/>
      <c r="AM279" s="522"/>
      <c r="AN279" s="522"/>
      <c r="AO279" s="522"/>
      <c r="AP279" s="522"/>
      <c r="AQ279" s="522"/>
      <c r="AR279" s="522"/>
      <c r="AS279" s="522"/>
      <c r="AT279" s="525"/>
      <c r="AU279" s="522"/>
      <c r="AV279" s="522"/>
      <c r="AW279" s="522"/>
      <c r="AX279" s="522"/>
      <c r="AY279" s="522"/>
      <c r="AZ279" s="556"/>
      <c r="BA279" s="556"/>
      <c r="BB279" s="556"/>
      <c r="BC279" s="522"/>
      <c r="BD279" s="522"/>
      <c r="BE279" s="522"/>
      <c r="BF279" s="522"/>
      <c r="BG279" s="522"/>
      <c r="BH279" s="522"/>
      <c r="BI279" s="522"/>
      <c r="BJ279" s="522"/>
      <c r="BK279" s="522"/>
      <c r="BL279" s="522"/>
      <c r="BM279" s="522"/>
      <c r="BN279" s="522"/>
      <c r="BO279" s="522"/>
      <c r="BP279" s="522"/>
      <c r="BQ279" s="522"/>
      <c r="BR279" s="522"/>
      <c r="BS279" s="522"/>
      <c r="BT279" s="522"/>
      <c r="BU279" s="522"/>
      <c r="BV279" s="522"/>
      <c r="BW279" s="522"/>
      <c r="BX279" s="522"/>
      <c r="BY279" s="522"/>
      <c r="BZ279" s="522"/>
      <c r="CA279" s="522"/>
      <c r="CB279" s="522"/>
      <c r="CC279" s="522"/>
      <c r="CD279" s="522"/>
      <c r="CE279" s="522"/>
      <c r="CF279" s="522"/>
    </row>
    <row r="280" spans="1:84" s="531" customFormat="1" x14ac:dyDescent="0.25">
      <c r="A280" s="566"/>
      <c r="B280" s="529"/>
      <c r="C280" s="486"/>
      <c r="D280" s="529"/>
      <c r="E280" s="529"/>
      <c r="F280" s="529"/>
      <c r="G280" s="548"/>
      <c r="H280" s="548"/>
      <c r="I280" s="548"/>
      <c r="J280" s="550"/>
      <c r="K280" s="548"/>
      <c r="L280" s="550"/>
      <c r="M280" s="463"/>
      <c r="N280" s="550"/>
      <c r="O280" s="560"/>
      <c r="P280" s="522"/>
      <c r="Q280" s="522"/>
      <c r="R280" s="552"/>
      <c r="S280" s="522"/>
      <c r="T280" s="522"/>
      <c r="U280" s="522"/>
      <c r="V280" s="522"/>
      <c r="W280" s="522"/>
      <c r="X280" s="522"/>
      <c r="Y280" s="522"/>
      <c r="Z280" s="522"/>
      <c r="AA280" s="559"/>
      <c r="AB280" s="522"/>
      <c r="AC280" s="522"/>
      <c r="AD280" s="554"/>
      <c r="AE280" s="522"/>
      <c r="AF280" s="522"/>
      <c r="AG280" s="555"/>
      <c r="AH280" s="522"/>
      <c r="AI280" s="522"/>
      <c r="AJ280" s="522"/>
      <c r="AK280" s="522"/>
      <c r="AL280" s="522"/>
      <c r="AM280" s="522"/>
      <c r="AN280" s="522"/>
      <c r="AO280" s="522"/>
      <c r="AP280" s="522"/>
      <c r="AQ280" s="522"/>
      <c r="AR280" s="522"/>
      <c r="AS280" s="522"/>
      <c r="AT280" s="525"/>
      <c r="AU280" s="522"/>
      <c r="AV280" s="522"/>
      <c r="AW280" s="522"/>
      <c r="AX280" s="522"/>
      <c r="AY280" s="522"/>
      <c r="AZ280" s="556"/>
      <c r="BA280" s="556"/>
      <c r="BB280" s="556"/>
      <c r="BC280" s="522"/>
      <c r="BD280" s="522"/>
      <c r="BE280" s="522"/>
      <c r="BF280" s="522"/>
      <c r="BG280" s="522"/>
      <c r="BH280" s="522"/>
      <c r="BI280" s="522"/>
      <c r="BJ280" s="522"/>
      <c r="BK280" s="522"/>
      <c r="BL280" s="522"/>
      <c r="BM280" s="522"/>
      <c r="BN280" s="522"/>
      <c r="BO280" s="522"/>
      <c r="BP280" s="522"/>
      <c r="BQ280" s="522"/>
      <c r="BR280" s="522"/>
      <c r="BS280" s="522"/>
      <c r="BT280" s="522"/>
      <c r="BU280" s="522"/>
      <c r="BV280" s="522"/>
      <c r="BW280" s="522"/>
      <c r="BX280" s="522"/>
      <c r="BY280" s="522"/>
      <c r="BZ280" s="522"/>
      <c r="CA280" s="522"/>
      <c r="CB280" s="522"/>
      <c r="CC280" s="522"/>
      <c r="CD280" s="522"/>
      <c r="CE280" s="522"/>
      <c r="CF280" s="522"/>
    </row>
    <row r="281" spans="1:84" s="531" customFormat="1" x14ac:dyDescent="0.25">
      <c r="A281" s="566"/>
      <c r="B281" s="529"/>
      <c r="C281" s="486"/>
      <c r="D281" s="529"/>
      <c r="E281" s="529"/>
      <c r="F281" s="529"/>
      <c r="G281" s="548"/>
      <c r="H281" s="548"/>
      <c r="I281" s="548"/>
      <c r="J281" s="550"/>
      <c r="K281" s="548"/>
      <c r="L281" s="550"/>
      <c r="M281" s="463"/>
      <c r="N281" s="550"/>
      <c r="O281" s="560"/>
      <c r="P281" s="522"/>
      <c r="Q281" s="522"/>
      <c r="R281" s="552"/>
      <c r="S281" s="522"/>
      <c r="T281" s="522"/>
      <c r="U281" s="522"/>
      <c r="V281" s="522"/>
      <c r="W281" s="522"/>
      <c r="X281" s="522"/>
      <c r="Y281" s="522"/>
      <c r="Z281" s="522"/>
      <c r="AA281" s="559"/>
      <c r="AB281" s="522"/>
      <c r="AC281" s="522"/>
      <c r="AD281" s="554"/>
      <c r="AE281" s="522"/>
      <c r="AF281" s="522"/>
      <c r="AG281" s="555"/>
      <c r="AH281" s="522"/>
      <c r="AI281" s="522"/>
      <c r="AJ281" s="522"/>
      <c r="AK281" s="522"/>
      <c r="AL281" s="522"/>
      <c r="AM281" s="522"/>
      <c r="AN281" s="522"/>
      <c r="AO281" s="522"/>
      <c r="AP281" s="522"/>
      <c r="AQ281" s="522"/>
      <c r="AR281" s="522"/>
      <c r="AS281" s="522"/>
      <c r="AT281" s="525"/>
      <c r="AU281" s="522"/>
      <c r="AV281" s="522"/>
      <c r="AW281" s="522"/>
      <c r="AX281" s="522"/>
      <c r="AY281" s="522"/>
      <c r="AZ281" s="556"/>
      <c r="BA281" s="556"/>
      <c r="BB281" s="556"/>
      <c r="BC281" s="522"/>
      <c r="BD281" s="522"/>
      <c r="BE281" s="522"/>
      <c r="BF281" s="522"/>
      <c r="BG281" s="522"/>
      <c r="BH281" s="522"/>
      <c r="BI281" s="522"/>
      <c r="BJ281" s="522"/>
      <c r="BK281" s="522"/>
      <c r="BL281" s="522"/>
      <c r="BM281" s="522"/>
      <c r="BN281" s="522"/>
      <c r="BO281" s="522"/>
      <c r="BP281" s="522"/>
      <c r="BQ281" s="522"/>
      <c r="BR281" s="522"/>
      <c r="BS281" s="522"/>
      <c r="BT281" s="522"/>
      <c r="BU281" s="522"/>
      <c r="BV281" s="522"/>
      <c r="BW281" s="522"/>
      <c r="BX281" s="522"/>
      <c r="BY281" s="522"/>
      <c r="BZ281" s="522"/>
      <c r="CA281" s="522"/>
      <c r="CB281" s="522"/>
      <c r="CC281" s="522"/>
      <c r="CD281" s="522"/>
      <c r="CE281" s="522"/>
      <c r="CF281" s="522"/>
    </row>
    <row r="282" spans="1:84" s="531" customFormat="1" x14ac:dyDescent="0.25">
      <c r="A282" s="566"/>
      <c r="B282" s="529"/>
      <c r="C282" s="522"/>
      <c r="D282" s="529"/>
      <c r="E282" s="529"/>
      <c r="F282" s="529"/>
      <c r="G282" s="548"/>
      <c r="H282" s="548"/>
      <c r="I282" s="548"/>
      <c r="J282" s="550"/>
      <c r="K282" s="548"/>
      <c r="L282" s="550"/>
      <c r="M282" s="463"/>
      <c r="N282" s="550"/>
      <c r="O282" s="560"/>
      <c r="P282" s="522"/>
      <c r="Q282" s="522"/>
      <c r="R282" s="552"/>
      <c r="S282" s="522"/>
      <c r="T282" s="522"/>
      <c r="U282" s="522"/>
      <c r="V282" s="522"/>
      <c r="W282" s="522"/>
      <c r="X282" s="522"/>
      <c r="Y282" s="522"/>
      <c r="Z282" s="522"/>
      <c r="AA282" s="559"/>
      <c r="AB282" s="522"/>
      <c r="AC282" s="522"/>
      <c r="AD282" s="554"/>
      <c r="AE282" s="522"/>
      <c r="AF282" s="522"/>
      <c r="AG282" s="555"/>
      <c r="AH282" s="522"/>
      <c r="AI282" s="522"/>
      <c r="AJ282" s="522"/>
      <c r="AK282" s="522"/>
      <c r="AL282" s="522"/>
      <c r="AM282" s="522"/>
      <c r="AN282" s="522"/>
      <c r="AO282" s="522"/>
      <c r="AP282" s="522"/>
      <c r="AQ282" s="522"/>
      <c r="AR282" s="522"/>
      <c r="AS282" s="522"/>
      <c r="AT282" s="525"/>
      <c r="AU282" s="522"/>
      <c r="AV282" s="522"/>
      <c r="AW282" s="522"/>
      <c r="AX282" s="522"/>
      <c r="AY282" s="522"/>
      <c r="AZ282" s="556"/>
      <c r="BA282" s="556"/>
      <c r="BB282" s="556"/>
      <c r="BC282" s="522"/>
      <c r="BD282" s="522"/>
      <c r="BE282" s="522"/>
      <c r="BF282" s="522"/>
      <c r="BG282" s="522"/>
      <c r="BH282" s="522"/>
      <c r="BI282" s="522"/>
      <c r="BJ282" s="522"/>
      <c r="BK282" s="522"/>
      <c r="BL282" s="522"/>
      <c r="BM282" s="522"/>
      <c r="BN282" s="522"/>
      <c r="BO282" s="522"/>
      <c r="BP282" s="522"/>
      <c r="BQ282" s="522"/>
      <c r="BR282" s="522"/>
      <c r="BS282" s="522"/>
      <c r="BT282" s="522"/>
      <c r="BU282" s="522"/>
      <c r="BV282" s="522"/>
      <c r="BW282" s="522"/>
      <c r="BX282" s="522"/>
      <c r="BY282" s="522"/>
      <c r="BZ282" s="522"/>
      <c r="CA282" s="522"/>
      <c r="CB282" s="522"/>
      <c r="CC282" s="522"/>
      <c r="CD282" s="522"/>
      <c r="CE282" s="522"/>
      <c r="CF282" s="522"/>
    </row>
    <row r="283" spans="1:84" s="531" customFormat="1" x14ac:dyDescent="0.25">
      <c r="A283" s="566"/>
      <c r="B283" s="529"/>
      <c r="C283" s="522"/>
      <c r="D283" s="529"/>
      <c r="E283" s="529"/>
      <c r="F283" s="529"/>
      <c r="G283" s="548"/>
      <c r="H283" s="548"/>
      <c r="I283" s="548"/>
      <c r="J283" s="550"/>
      <c r="K283" s="548"/>
      <c r="L283" s="550"/>
      <c r="M283" s="463"/>
      <c r="N283" s="550"/>
      <c r="O283" s="560"/>
      <c r="P283" s="522"/>
      <c r="Q283" s="522"/>
      <c r="R283" s="552"/>
      <c r="S283" s="522"/>
      <c r="T283" s="522"/>
      <c r="U283" s="522"/>
      <c r="V283" s="522"/>
      <c r="W283" s="522"/>
      <c r="X283" s="522"/>
      <c r="Y283" s="522"/>
      <c r="Z283" s="522"/>
      <c r="AA283" s="559"/>
      <c r="AB283" s="522"/>
      <c r="AC283" s="522"/>
      <c r="AD283" s="554"/>
      <c r="AE283" s="522"/>
      <c r="AF283" s="522"/>
      <c r="AG283" s="555"/>
      <c r="AH283" s="522"/>
      <c r="AI283" s="522"/>
      <c r="AJ283" s="522"/>
      <c r="AK283" s="522"/>
      <c r="AL283" s="522"/>
      <c r="AM283" s="522"/>
      <c r="AN283" s="522"/>
      <c r="AO283" s="522"/>
      <c r="AP283" s="522"/>
      <c r="AQ283" s="522"/>
      <c r="AR283" s="522"/>
      <c r="AS283" s="522"/>
      <c r="AT283" s="525"/>
      <c r="AU283" s="522"/>
      <c r="AV283" s="522"/>
      <c r="AW283" s="522"/>
      <c r="AX283" s="522"/>
      <c r="AY283" s="522"/>
      <c r="AZ283" s="556"/>
      <c r="BA283" s="556"/>
      <c r="BB283" s="556"/>
      <c r="BC283" s="522"/>
      <c r="BD283" s="522"/>
      <c r="BE283" s="522"/>
      <c r="BF283" s="522"/>
      <c r="BG283" s="522"/>
      <c r="BH283" s="522"/>
      <c r="BI283" s="522"/>
      <c r="BJ283" s="522"/>
      <c r="BK283" s="522"/>
      <c r="BL283" s="522"/>
      <c r="BM283" s="522"/>
      <c r="BN283" s="522"/>
      <c r="BO283" s="522"/>
      <c r="BP283" s="522"/>
      <c r="BQ283" s="522"/>
      <c r="BR283" s="522"/>
      <c r="BS283" s="522"/>
      <c r="BT283" s="522"/>
      <c r="BU283" s="522"/>
      <c r="BV283" s="522"/>
      <c r="BW283" s="522"/>
      <c r="BX283" s="522"/>
      <c r="BY283" s="522"/>
      <c r="BZ283" s="522"/>
      <c r="CA283" s="522"/>
      <c r="CB283" s="522"/>
      <c r="CC283" s="522"/>
      <c r="CD283" s="522"/>
      <c r="CE283" s="522"/>
      <c r="CF283" s="522"/>
    </row>
    <row r="284" spans="1:84" s="531" customFormat="1" x14ac:dyDescent="0.25">
      <c r="A284" s="566"/>
      <c r="B284" s="529"/>
      <c r="C284" s="522"/>
      <c r="D284" s="529"/>
      <c r="E284" s="529"/>
      <c r="F284" s="529"/>
      <c r="G284" s="548"/>
      <c r="H284" s="548"/>
      <c r="I284" s="548"/>
      <c r="J284" s="550"/>
      <c r="K284" s="548"/>
      <c r="L284" s="550"/>
      <c r="M284" s="463"/>
      <c r="N284" s="550"/>
      <c r="O284" s="560"/>
      <c r="P284" s="522"/>
      <c r="Q284" s="522"/>
      <c r="R284" s="552"/>
      <c r="S284" s="522"/>
      <c r="T284" s="522"/>
      <c r="U284" s="522"/>
      <c r="V284" s="522"/>
      <c r="W284" s="522"/>
      <c r="X284" s="522"/>
      <c r="Y284" s="522"/>
      <c r="Z284" s="522"/>
      <c r="AA284" s="559"/>
      <c r="AB284" s="522"/>
      <c r="AC284" s="522"/>
      <c r="AD284" s="554"/>
      <c r="AE284" s="522"/>
      <c r="AF284" s="522"/>
      <c r="AG284" s="555"/>
      <c r="AH284" s="522"/>
      <c r="AI284" s="522"/>
      <c r="AJ284" s="522"/>
      <c r="AK284" s="522"/>
      <c r="AL284" s="522"/>
      <c r="AM284" s="522"/>
      <c r="AN284" s="522"/>
      <c r="AO284" s="522"/>
      <c r="AP284" s="522"/>
      <c r="AQ284" s="522"/>
      <c r="AR284" s="522"/>
      <c r="AS284" s="522"/>
      <c r="AT284" s="525"/>
      <c r="AU284" s="522"/>
      <c r="AV284" s="522"/>
      <c r="AW284" s="522"/>
      <c r="AX284" s="522"/>
      <c r="AY284" s="522"/>
      <c r="AZ284" s="556"/>
      <c r="BA284" s="556"/>
      <c r="BB284" s="556"/>
      <c r="BC284" s="522"/>
      <c r="BD284" s="522"/>
      <c r="BE284" s="522"/>
      <c r="BF284" s="522"/>
      <c r="BG284" s="522"/>
      <c r="BH284" s="522"/>
      <c r="BI284" s="522"/>
      <c r="BJ284" s="522"/>
      <c r="BK284" s="522"/>
      <c r="BL284" s="522"/>
      <c r="BM284" s="522"/>
      <c r="BN284" s="522"/>
      <c r="BO284" s="522"/>
      <c r="BP284" s="522"/>
      <c r="BQ284" s="522"/>
      <c r="BR284" s="522"/>
      <c r="BS284" s="522"/>
      <c r="BT284" s="522"/>
      <c r="BU284" s="522"/>
      <c r="BV284" s="522"/>
      <c r="BW284" s="522"/>
      <c r="BX284" s="522"/>
      <c r="BY284" s="522"/>
      <c r="BZ284" s="522"/>
      <c r="CA284" s="522"/>
      <c r="CB284" s="522"/>
      <c r="CC284" s="522"/>
      <c r="CD284" s="522"/>
      <c r="CE284" s="522"/>
      <c r="CF284" s="522"/>
    </row>
    <row r="285" spans="1:84" s="531" customFormat="1" x14ac:dyDescent="0.25">
      <c r="A285" s="566"/>
      <c r="B285" s="529"/>
      <c r="C285" s="522"/>
      <c r="D285" s="529"/>
      <c r="E285" s="529"/>
      <c r="F285" s="529"/>
      <c r="G285" s="548"/>
      <c r="H285" s="548"/>
      <c r="I285" s="548"/>
      <c r="J285" s="550"/>
      <c r="K285" s="548"/>
      <c r="L285" s="550"/>
      <c r="M285" s="463"/>
      <c r="N285" s="550"/>
      <c r="O285" s="560"/>
      <c r="P285" s="522"/>
      <c r="Q285" s="522"/>
      <c r="R285" s="552"/>
      <c r="S285" s="522"/>
      <c r="T285" s="522"/>
      <c r="U285" s="522"/>
      <c r="V285" s="522"/>
      <c r="W285" s="522"/>
      <c r="X285" s="522"/>
      <c r="Y285" s="522"/>
      <c r="Z285" s="522"/>
      <c r="AA285" s="559"/>
      <c r="AB285" s="522"/>
      <c r="AC285" s="522"/>
      <c r="AD285" s="554"/>
      <c r="AE285" s="522"/>
      <c r="AF285" s="522"/>
      <c r="AG285" s="555"/>
      <c r="AH285" s="522"/>
      <c r="AI285" s="522"/>
      <c r="AJ285" s="522"/>
      <c r="AK285" s="522"/>
      <c r="AL285" s="522"/>
      <c r="AM285" s="522"/>
      <c r="AN285" s="522"/>
      <c r="AO285" s="522"/>
      <c r="AP285" s="522"/>
      <c r="AQ285" s="522"/>
      <c r="AR285" s="522"/>
      <c r="AS285" s="522"/>
      <c r="AT285" s="525"/>
      <c r="AU285" s="522"/>
      <c r="AV285" s="522"/>
      <c r="AW285" s="522"/>
      <c r="AX285" s="522"/>
      <c r="AY285" s="522"/>
      <c r="AZ285" s="556"/>
      <c r="BA285" s="556"/>
      <c r="BB285" s="556"/>
      <c r="BC285" s="522"/>
      <c r="BD285" s="522"/>
      <c r="BE285" s="522"/>
      <c r="BF285" s="522"/>
      <c r="BG285" s="522"/>
      <c r="BH285" s="522"/>
      <c r="BI285" s="522"/>
      <c r="BJ285" s="522"/>
      <c r="BK285" s="522"/>
      <c r="BL285" s="522"/>
      <c r="BM285" s="522"/>
      <c r="BN285" s="522"/>
      <c r="BO285" s="522"/>
      <c r="BP285" s="522"/>
      <c r="BQ285" s="522"/>
      <c r="BR285" s="522"/>
      <c r="BS285" s="522"/>
      <c r="BT285" s="522"/>
      <c r="BU285" s="522"/>
      <c r="BV285" s="522"/>
      <c r="BW285" s="522"/>
      <c r="BX285" s="522"/>
      <c r="BY285" s="522"/>
      <c r="BZ285" s="522"/>
      <c r="CA285" s="522"/>
      <c r="CB285" s="522"/>
      <c r="CC285" s="522"/>
      <c r="CD285" s="522"/>
      <c r="CE285" s="522"/>
      <c r="CF285" s="522"/>
    </row>
    <row r="286" spans="1:84" s="531" customFormat="1" x14ac:dyDescent="0.25">
      <c r="A286" s="566"/>
      <c r="B286" s="529"/>
      <c r="C286" s="522"/>
      <c r="D286" s="529"/>
      <c r="E286" s="529"/>
      <c r="F286" s="529"/>
      <c r="G286" s="548"/>
      <c r="H286" s="548"/>
      <c r="I286" s="548"/>
      <c r="J286" s="550"/>
      <c r="K286" s="548"/>
      <c r="L286" s="550"/>
      <c r="M286" s="463"/>
      <c r="N286" s="550"/>
      <c r="O286" s="560"/>
      <c r="P286" s="522"/>
      <c r="Q286" s="522"/>
      <c r="R286" s="552"/>
      <c r="S286" s="522"/>
      <c r="T286" s="522"/>
      <c r="U286" s="522"/>
      <c r="V286" s="522"/>
      <c r="W286" s="522"/>
      <c r="X286" s="522"/>
      <c r="Y286" s="522"/>
      <c r="Z286" s="522"/>
      <c r="AA286" s="559"/>
      <c r="AB286" s="522"/>
      <c r="AC286" s="522"/>
      <c r="AD286" s="554"/>
      <c r="AE286" s="522"/>
      <c r="AF286" s="522"/>
      <c r="AG286" s="555"/>
      <c r="AH286" s="522"/>
      <c r="AI286" s="522"/>
      <c r="AJ286" s="522"/>
      <c r="AK286" s="522"/>
      <c r="AL286" s="522"/>
      <c r="AM286" s="522"/>
      <c r="AN286" s="522"/>
      <c r="AO286" s="522"/>
      <c r="AP286" s="522"/>
      <c r="AQ286" s="522"/>
      <c r="AR286" s="522"/>
      <c r="AS286" s="522"/>
      <c r="AT286" s="525"/>
      <c r="AU286" s="522"/>
      <c r="AV286" s="522"/>
      <c r="AW286" s="522"/>
      <c r="AX286" s="522"/>
      <c r="AY286" s="522"/>
      <c r="AZ286" s="556"/>
      <c r="BA286" s="556"/>
      <c r="BB286" s="556"/>
      <c r="BC286" s="522"/>
      <c r="BD286" s="522"/>
      <c r="BE286" s="522"/>
      <c r="BF286" s="522"/>
      <c r="BG286" s="522"/>
      <c r="BH286" s="522"/>
      <c r="BI286" s="522"/>
      <c r="BJ286" s="522"/>
      <c r="BK286" s="522"/>
      <c r="BL286" s="522"/>
      <c r="BM286" s="522"/>
      <c r="BN286" s="522"/>
      <c r="BO286" s="522"/>
      <c r="BP286" s="522"/>
      <c r="BQ286" s="522"/>
      <c r="BR286" s="522"/>
      <c r="BS286" s="522"/>
      <c r="BT286" s="522"/>
      <c r="BU286" s="522"/>
      <c r="BV286" s="522"/>
      <c r="BW286" s="522"/>
      <c r="BX286" s="522"/>
      <c r="BY286" s="522"/>
      <c r="BZ286" s="522"/>
      <c r="CA286" s="522"/>
      <c r="CB286" s="522"/>
      <c r="CC286" s="522"/>
      <c r="CD286" s="522"/>
      <c r="CE286" s="522"/>
      <c r="CF286" s="522"/>
    </row>
    <row r="287" spans="1:84" s="531" customFormat="1" x14ac:dyDescent="0.25">
      <c r="A287" s="566"/>
      <c r="B287" s="529"/>
      <c r="C287" s="522"/>
      <c r="D287" s="529"/>
      <c r="E287" s="529"/>
      <c r="F287" s="529"/>
      <c r="G287" s="548"/>
      <c r="H287" s="548"/>
      <c r="I287" s="548"/>
      <c r="J287" s="550"/>
      <c r="K287" s="548"/>
      <c r="L287" s="550"/>
      <c r="M287" s="463"/>
      <c r="N287" s="550"/>
      <c r="O287" s="560"/>
      <c r="P287" s="522"/>
      <c r="Q287" s="522"/>
      <c r="R287" s="552"/>
      <c r="S287" s="522"/>
      <c r="T287" s="522"/>
      <c r="U287" s="522"/>
      <c r="V287" s="522"/>
      <c r="W287" s="522"/>
      <c r="X287" s="522"/>
      <c r="Y287" s="522"/>
      <c r="Z287" s="522"/>
      <c r="AA287" s="559"/>
      <c r="AB287" s="522"/>
      <c r="AC287" s="522"/>
      <c r="AD287" s="554"/>
      <c r="AE287" s="522"/>
      <c r="AF287" s="522"/>
      <c r="AG287" s="555"/>
      <c r="AH287" s="522"/>
      <c r="AI287" s="522"/>
      <c r="AJ287" s="522"/>
      <c r="AK287" s="522"/>
      <c r="AL287" s="522"/>
      <c r="AM287" s="522"/>
      <c r="AN287" s="522"/>
      <c r="AO287" s="522"/>
      <c r="AP287" s="522"/>
      <c r="AQ287" s="522"/>
      <c r="AR287" s="522"/>
      <c r="AS287" s="522"/>
      <c r="AT287" s="525"/>
      <c r="AU287" s="522"/>
      <c r="AV287" s="522"/>
      <c r="AW287" s="522"/>
      <c r="AX287" s="522"/>
      <c r="AY287" s="522"/>
      <c r="AZ287" s="556"/>
      <c r="BA287" s="556"/>
      <c r="BB287" s="556"/>
      <c r="BC287" s="522"/>
      <c r="BD287" s="522"/>
      <c r="BE287" s="522"/>
      <c r="BF287" s="522"/>
      <c r="BG287" s="522"/>
      <c r="BH287" s="522"/>
      <c r="BI287" s="522"/>
      <c r="BJ287" s="522"/>
      <c r="BK287" s="522"/>
      <c r="BL287" s="522"/>
      <c r="BM287" s="522"/>
      <c r="BN287" s="522"/>
      <c r="BO287" s="522"/>
      <c r="BP287" s="522"/>
      <c r="BQ287" s="522"/>
      <c r="BR287" s="522"/>
      <c r="BS287" s="522"/>
      <c r="BT287" s="522"/>
      <c r="BU287" s="522"/>
      <c r="BV287" s="522"/>
      <c r="BW287" s="522"/>
      <c r="BX287" s="522"/>
      <c r="BY287" s="522"/>
      <c r="BZ287" s="522"/>
      <c r="CA287" s="522"/>
      <c r="CB287" s="522"/>
      <c r="CC287" s="522"/>
      <c r="CD287" s="522"/>
      <c r="CE287" s="522"/>
      <c r="CF287" s="522"/>
    </row>
    <row r="288" spans="1:84" s="531" customFormat="1" x14ac:dyDescent="0.25">
      <c r="A288" s="566"/>
      <c r="B288" s="529"/>
      <c r="C288" s="522"/>
      <c r="D288" s="529"/>
      <c r="E288" s="529"/>
      <c r="F288" s="529"/>
      <c r="G288" s="548"/>
      <c r="H288" s="548"/>
      <c r="I288" s="548"/>
      <c r="J288" s="550"/>
      <c r="K288" s="548"/>
      <c r="L288" s="550"/>
      <c r="M288" s="463"/>
      <c r="N288" s="550"/>
      <c r="O288" s="560"/>
      <c r="P288" s="522"/>
      <c r="Q288" s="522"/>
      <c r="R288" s="552"/>
      <c r="S288" s="522"/>
      <c r="T288" s="522"/>
      <c r="U288" s="522"/>
      <c r="V288" s="522"/>
      <c r="W288" s="522"/>
      <c r="X288" s="522"/>
      <c r="Y288" s="522"/>
      <c r="Z288" s="522"/>
      <c r="AA288" s="559"/>
      <c r="AB288" s="522"/>
      <c r="AC288" s="522"/>
      <c r="AD288" s="554"/>
      <c r="AE288" s="522"/>
      <c r="AF288" s="522"/>
      <c r="AG288" s="555"/>
      <c r="AH288" s="522"/>
      <c r="AI288" s="522"/>
      <c r="AJ288" s="522"/>
      <c r="AK288" s="522"/>
      <c r="AL288" s="522"/>
      <c r="AM288" s="522"/>
      <c r="AN288" s="522"/>
      <c r="AO288" s="522"/>
      <c r="AP288" s="522"/>
      <c r="AQ288" s="522"/>
      <c r="AR288" s="522"/>
      <c r="AS288" s="522"/>
      <c r="AT288" s="525"/>
      <c r="AU288" s="522"/>
      <c r="AV288" s="522"/>
      <c r="AW288" s="522"/>
      <c r="AX288" s="522"/>
      <c r="AY288" s="522"/>
      <c r="AZ288" s="556"/>
      <c r="BA288" s="556"/>
      <c r="BB288" s="556"/>
      <c r="BC288" s="522"/>
      <c r="BD288" s="522"/>
      <c r="BE288" s="522"/>
      <c r="BF288" s="522"/>
      <c r="BG288" s="522"/>
      <c r="BH288" s="522"/>
      <c r="BI288" s="522"/>
      <c r="BJ288" s="522"/>
      <c r="BK288" s="522"/>
      <c r="BL288" s="522"/>
      <c r="BM288" s="522"/>
      <c r="BN288" s="522"/>
      <c r="BO288" s="522"/>
      <c r="BP288" s="522"/>
      <c r="BQ288" s="522"/>
      <c r="BR288" s="522"/>
      <c r="BS288" s="522"/>
      <c r="BT288" s="522"/>
      <c r="BU288" s="522"/>
      <c r="BV288" s="522"/>
      <c r="BW288" s="522"/>
      <c r="BX288" s="522"/>
      <c r="BY288" s="522"/>
      <c r="BZ288" s="522"/>
      <c r="CA288" s="522"/>
      <c r="CB288" s="522"/>
      <c r="CC288" s="522"/>
      <c r="CD288" s="522"/>
      <c r="CE288" s="522"/>
      <c r="CF288" s="522"/>
    </row>
    <row r="289" spans="1:84" s="531" customFormat="1" x14ac:dyDescent="0.25">
      <c r="A289" s="566"/>
      <c r="B289" s="529"/>
      <c r="C289" s="522"/>
      <c r="D289" s="529"/>
      <c r="E289" s="529"/>
      <c r="F289" s="529"/>
      <c r="G289" s="548"/>
      <c r="H289" s="548"/>
      <c r="I289" s="548"/>
      <c r="J289" s="550"/>
      <c r="K289" s="548"/>
      <c r="L289" s="550"/>
      <c r="M289" s="463"/>
      <c r="N289" s="550"/>
      <c r="O289" s="560"/>
      <c r="P289" s="522"/>
      <c r="Q289" s="522"/>
      <c r="R289" s="552"/>
      <c r="S289" s="522"/>
      <c r="T289" s="522"/>
      <c r="U289" s="522"/>
      <c r="V289" s="522"/>
      <c r="W289" s="522"/>
      <c r="X289" s="522"/>
      <c r="Y289" s="522"/>
      <c r="Z289" s="522"/>
      <c r="AA289" s="559"/>
      <c r="AB289" s="522"/>
      <c r="AC289" s="522"/>
      <c r="AD289" s="554"/>
      <c r="AE289" s="522"/>
      <c r="AF289" s="522"/>
      <c r="AG289" s="555"/>
      <c r="AH289" s="522"/>
      <c r="AI289" s="522"/>
      <c r="AJ289" s="522"/>
      <c r="AK289" s="522"/>
      <c r="AL289" s="522"/>
      <c r="AM289" s="522"/>
      <c r="AN289" s="522"/>
      <c r="AO289" s="522"/>
      <c r="AP289" s="522"/>
      <c r="AQ289" s="522"/>
      <c r="AR289" s="522"/>
      <c r="AS289" s="522"/>
      <c r="AT289" s="525"/>
      <c r="AU289" s="522"/>
      <c r="AV289" s="522"/>
      <c r="AW289" s="522"/>
      <c r="AX289" s="522"/>
      <c r="AY289" s="522"/>
      <c r="AZ289" s="556"/>
      <c r="BA289" s="556"/>
      <c r="BB289" s="556"/>
      <c r="BC289" s="522"/>
      <c r="BD289" s="522"/>
      <c r="BE289" s="522"/>
      <c r="BF289" s="522"/>
      <c r="BG289" s="522"/>
      <c r="BH289" s="522"/>
      <c r="BI289" s="522"/>
      <c r="BJ289" s="522"/>
      <c r="BK289" s="522"/>
      <c r="BL289" s="522"/>
      <c r="BM289" s="522"/>
      <c r="BN289" s="522"/>
      <c r="BO289" s="522"/>
      <c r="BP289" s="522"/>
      <c r="BQ289" s="522"/>
      <c r="BR289" s="522"/>
      <c r="BS289" s="522"/>
      <c r="BT289" s="522"/>
      <c r="BU289" s="522"/>
      <c r="BV289" s="522"/>
      <c r="BW289" s="522"/>
      <c r="BX289" s="522"/>
      <c r="BY289" s="522"/>
      <c r="BZ289" s="522"/>
      <c r="CA289" s="522"/>
      <c r="CB289" s="522"/>
      <c r="CC289" s="522"/>
      <c r="CD289" s="522"/>
      <c r="CE289" s="522"/>
      <c r="CF289" s="522"/>
    </row>
    <row r="290" spans="1:84" s="531" customFormat="1" x14ac:dyDescent="0.25">
      <c r="A290" s="566"/>
      <c r="B290" s="529"/>
      <c r="C290" s="522"/>
      <c r="D290" s="529"/>
      <c r="E290" s="529"/>
      <c r="F290" s="529"/>
      <c r="G290" s="548"/>
      <c r="H290" s="548"/>
      <c r="I290" s="548"/>
      <c r="J290" s="550"/>
      <c r="K290" s="548"/>
      <c r="L290" s="550"/>
      <c r="M290" s="463"/>
      <c r="N290" s="550"/>
      <c r="O290" s="560"/>
      <c r="P290" s="522"/>
      <c r="Q290" s="522"/>
      <c r="R290" s="552"/>
      <c r="S290" s="522"/>
      <c r="T290" s="522"/>
      <c r="U290" s="522"/>
      <c r="V290" s="522"/>
      <c r="W290" s="522"/>
      <c r="X290" s="522"/>
      <c r="Y290" s="522"/>
      <c r="Z290" s="522"/>
      <c r="AA290" s="559"/>
      <c r="AB290" s="522"/>
      <c r="AC290" s="522"/>
      <c r="AD290" s="554"/>
      <c r="AE290" s="522"/>
      <c r="AF290" s="522"/>
      <c r="AG290" s="555"/>
      <c r="AH290" s="522"/>
      <c r="AI290" s="522"/>
      <c r="AJ290" s="522"/>
      <c r="AK290" s="522"/>
      <c r="AL290" s="522"/>
      <c r="AM290" s="522"/>
      <c r="AN290" s="522"/>
      <c r="AO290" s="522"/>
      <c r="AP290" s="522"/>
      <c r="AQ290" s="522"/>
      <c r="AR290" s="522"/>
      <c r="AS290" s="522"/>
      <c r="AT290" s="525"/>
      <c r="AU290" s="522"/>
      <c r="AV290" s="522"/>
      <c r="AW290" s="522"/>
      <c r="AX290" s="522"/>
      <c r="AY290" s="522"/>
      <c r="AZ290" s="556"/>
      <c r="BA290" s="556"/>
      <c r="BB290" s="556"/>
      <c r="BC290" s="522"/>
      <c r="BD290" s="522"/>
      <c r="BE290" s="522"/>
      <c r="BF290" s="522"/>
      <c r="BG290" s="522"/>
      <c r="BH290" s="522"/>
      <c r="BI290" s="522"/>
      <c r="BJ290" s="522"/>
      <c r="BK290" s="522"/>
      <c r="BL290" s="522"/>
      <c r="BM290" s="522"/>
      <c r="BN290" s="522"/>
      <c r="BO290" s="522"/>
      <c r="BP290" s="522"/>
      <c r="BQ290" s="522"/>
      <c r="BR290" s="522"/>
      <c r="BS290" s="522"/>
      <c r="BT290" s="522"/>
      <c r="BU290" s="522"/>
      <c r="BV290" s="522"/>
      <c r="BW290" s="522"/>
      <c r="BX290" s="522"/>
      <c r="BY290" s="522"/>
      <c r="BZ290" s="522"/>
      <c r="CA290" s="522"/>
      <c r="CB290" s="522"/>
      <c r="CC290" s="522"/>
      <c r="CD290" s="522"/>
      <c r="CE290" s="522"/>
      <c r="CF290" s="522"/>
    </row>
    <row r="291" spans="1:84" s="531" customFormat="1" x14ac:dyDescent="0.25">
      <c r="A291" s="566"/>
      <c r="B291" s="529"/>
      <c r="C291" s="522"/>
      <c r="D291" s="529"/>
      <c r="E291" s="529"/>
      <c r="F291" s="529"/>
      <c r="G291" s="548"/>
      <c r="H291" s="548"/>
      <c r="I291" s="548"/>
      <c r="J291" s="550"/>
      <c r="K291" s="548"/>
      <c r="L291" s="550"/>
      <c r="M291" s="463"/>
      <c r="N291" s="550"/>
      <c r="O291" s="560"/>
      <c r="P291" s="522"/>
      <c r="Q291" s="522"/>
      <c r="R291" s="552"/>
      <c r="S291" s="522"/>
      <c r="T291" s="522"/>
      <c r="U291" s="522"/>
      <c r="V291" s="522"/>
      <c r="W291" s="522"/>
      <c r="X291" s="522"/>
      <c r="Y291" s="522"/>
      <c r="Z291" s="522"/>
      <c r="AA291" s="559"/>
      <c r="AB291" s="522"/>
      <c r="AC291" s="522"/>
      <c r="AD291" s="554"/>
      <c r="AE291" s="522"/>
      <c r="AF291" s="522"/>
      <c r="AG291" s="555"/>
      <c r="AH291" s="522"/>
      <c r="AI291" s="522"/>
      <c r="AJ291" s="522"/>
      <c r="AK291" s="522"/>
      <c r="AL291" s="522"/>
      <c r="AM291" s="522"/>
      <c r="AN291" s="522"/>
      <c r="AO291" s="522"/>
      <c r="AP291" s="522"/>
      <c r="AQ291" s="522"/>
      <c r="AR291" s="522"/>
      <c r="AS291" s="522"/>
      <c r="AT291" s="525"/>
      <c r="AU291" s="522"/>
      <c r="AV291" s="522"/>
      <c r="AW291" s="522"/>
      <c r="AX291" s="522"/>
      <c r="AY291" s="522"/>
      <c r="AZ291" s="556"/>
      <c r="BA291" s="556"/>
      <c r="BB291" s="556"/>
      <c r="BC291" s="522"/>
      <c r="BD291" s="522"/>
      <c r="BE291" s="522"/>
      <c r="BF291" s="522"/>
      <c r="BG291" s="522"/>
      <c r="BH291" s="522"/>
      <c r="BI291" s="522"/>
      <c r="BJ291" s="522"/>
      <c r="BK291" s="522"/>
      <c r="BL291" s="522"/>
      <c r="BM291" s="522"/>
      <c r="BN291" s="522"/>
      <c r="BO291" s="522"/>
      <c r="BP291" s="522"/>
      <c r="BQ291" s="522"/>
      <c r="BR291" s="522"/>
      <c r="BS291" s="522"/>
      <c r="BT291" s="522"/>
      <c r="BU291" s="522"/>
      <c r="BV291" s="522"/>
      <c r="BW291" s="522"/>
      <c r="BX291" s="522"/>
      <c r="BY291" s="522"/>
      <c r="BZ291" s="522"/>
      <c r="CA291" s="522"/>
      <c r="CB291" s="522"/>
      <c r="CC291" s="522"/>
      <c r="CD291" s="522"/>
      <c r="CE291" s="522"/>
      <c r="CF291" s="522"/>
    </row>
    <row r="292" spans="1:84" s="531" customFormat="1" x14ac:dyDescent="0.25">
      <c r="A292" s="566"/>
      <c r="B292" s="529"/>
      <c r="C292" s="522"/>
      <c r="D292" s="529"/>
      <c r="E292" s="529"/>
      <c r="F292" s="529"/>
      <c r="G292" s="548"/>
      <c r="H292" s="548"/>
      <c r="I292" s="548"/>
      <c r="J292" s="550"/>
      <c r="K292" s="548"/>
      <c r="L292" s="550"/>
      <c r="M292" s="463"/>
      <c r="N292" s="550"/>
      <c r="O292" s="560"/>
      <c r="P292" s="522"/>
      <c r="Q292" s="522"/>
      <c r="R292" s="552"/>
      <c r="S292" s="522"/>
      <c r="T292" s="522"/>
      <c r="U292" s="522"/>
      <c r="V292" s="522"/>
      <c r="W292" s="522"/>
      <c r="X292" s="522"/>
      <c r="Y292" s="522"/>
      <c r="Z292" s="522"/>
      <c r="AA292" s="559"/>
      <c r="AB292" s="522"/>
      <c r="AC292" s="522"/>
      <c r="AD292" s="554"/>
      <c r="AE292" s="522"/>
      <c r="AF292" s="522"/>
      <c r="AG292" s="555"/>
      <c r="AH292" s="522"/>
      <c r="AI292" s="522"/>
      <c r="AJ292" s="522"/>
      <c r="AK292" s="522"/>
      <c r="AL292" s="522"/>
      <c r="AM292" s="522"/>
      <c r="AN292" s="522"/>
      <c r="AO292" s="522"/>
      <c r="AP292" s="522"/>
      <c r="AQ292" s="522"/>
      <c r="AR292" s="522"/>
      <c r="AS292" s="522"/>
      <c r="AT292" s="525"/>
      <c r="AU292" s="522"/>
      <c r="AV292" s="522"/>
      <c r="AW292" s="522"/>
      <c r="AX292" s="522"/>
      <c r="AY292" s="522"/>
      <c r="AZ292" s="556"/>
      <c r="BA292" s="556"/>
      <c r="BB292" s="556"/>
      <c r="BC292" s="522"/>
      <c r="BD292" s="522"/>
      <c r="BE292" s="522"/>
      <c r="BF292" s="522"/>
      <c r="BG292" s="522"/>
      <c r="BH292" s="522"/>
      <c r="BI292" s="522"/>
      <c r="BJ292" s="522"/>
      <c r="BK292" s="522"/>
      <c r="BL292" s="522"/>
      <c r="BM292" s="522"/>
      <c r="BN292" s="522"/>
      <c r="BO292" s="522"/>
      <c r="BP292" s="522"/>
      <c r="BQ292" s="522"/>
      <c r="BR292" s="522"/>
      <c r="BS292" s="522"/>
      <c r="BT292" s="522"/>
      <c r="BU292" s="522"/>
      <c r="BV292" s="522"/>
      <c r="BW292" s="522"/>
      <c r="BX292" s="522"/>
      <c r="BY292" s="522"/>
      <c r="BZ292" s="522"/>
      <c r="CA292" s="522"/>
      <c r="CB292" s="522"/>
      <c r="CC292" s="522"/>
      <c r="CD292" s="522"/>
      <c r="CE292" s="522"/>
      <c r="CF292" s="522"/>
    </row>
    <row r="293" spans="1:84" s="531" customFormat="1" x14ac:dyDescent="0.25">
      <c r="A293" s="566"/>
      <c r="B293" s="529"/>
      <c r="C293" s="522"/>
      <c r="D293" s="529"/>
      <c r="E293" s="529"/>
      <c r="F293" s="529"/>
      <c r="G293" s="548"/>
      <c r="H293" s="548"/>
      <c r="I293" s="548"/>
      <c r="J293" s="550"/>
      <c r="K293" s="548"/>
      <c r="L293" s="550"/>
      <c r="M293" s="463"/>
      <c r="N293" s="550"/>
      <c r="O293" s="560"/>
      <c r="P293" s="522"/>
      <c r="Q293" s="522"/>
      <c r="R293" s="552"/>
      <c r="S293" s="522"/>
      <c r="T293" s="522"/>
      <c r="U293" s="522"/>
      <c r="V293" s="522"/>
      <c r="W293" s="522"/>
      <c r="X293" s="522"/>
      <c r="Y293" s="522"/>
      <c r="Z293" s="522"/>
      <c r="AA293" s="559"/>
      <c r="AB293" s="522"/>
      <c r="AC293" s="522"/>
      <c r="AD293" s="554"/>
      <c r="AE293" s="522"/>
      <c r="AF293" s="522"/>
      <c r="AG293" s="555"/>
      <c r="AH293" s="522"/>
      <c r="AI293" s="522"/>
      <c r="AJ293" s="522"/>
      <c r="AK293" s="522"/>
      <c r="AL293" s="522"/>
      <c r="AM293" s="522"/>
      <c r="AN293" s="522"/>
      <c r="AO293" s="522"/>
      <c r="AP293" s="522"/>
      <c r="AQ293" s="522"/>
      <c r="AR293" s="522"/>
      <c r="AS293" s="522"/>
      <c r="AT293" s="525"/>
      <c r="AU293" s="522"/>
      <c r="AV293" s="522"/>
      <c r="AW293" s="522"/>
      <c r="AX293" s="522"/>
      <c r="AY293" s="522"/>
      <c r="AZ293" s="556"/>
      <c r="BA293" s="556"/>
      <c r="BB293" s="556"/>
      <c r="BC293" s="522"/>
      <c r="BD293" s="522"/>
      <c r="BE293" s="522"/>
      <c r="BF293" s="522"/>
      <c r="BG293" s="522"/>
      <c r="BH293" s="522"/>
      <c r="BI293" s="522"/>
      <c r="BJ293" s="522"/>
      <c r="BK293" s="522"/>
      <c r="BL293" s="522"/>
      <c r="BM293" s="522"/>
      <c r="BN293" s="522"/>
      <c r="BO293" s="522"/>
      <c r="BP293" s="522"/>
      <c r="BQ293" s="522"/>
      <c r="BR293" s="522"/>
      <c r="BS293" s="522"/>
      <c r="BT293" s="522"/>
      <c r="BU293" s="522"/>
      <c r="BV293" s="522"/>
      <c r="BW293" s="522"/>
      <c r="BX293" s="522"/>
      <c r="BY293" s="522"/>
      <c r="BZ293" s="522"/>
      <c r="CA293" s="522"/>
      <c r="CB293" s="522"/>
      <c r="CC293" s="522"/>
      <c r="CD293" s="522"/>
      <c r="CE293" s="522"/>
      <c r="CF293" s="522"/>
    </row>
    <row r="294" spans="1:84" s="531" customFormat="1" x14ac:dyDescent="0.25">
      <c r="A294" s="566"/>
      <c r="B294" s="529"/>
      <c r="C294" s="522"/>
      <c r="D294" s="529"/>
      <c r="E294" s="529"/>
      <c r="F294" s="529"/>
      <c r="G294" s="548"/>
      <c r="H294" s="548"/>
      <c r="I294" s="548"/>
      <c r="J294" s="550"/>
      <c r="K294" s="548"/>
      <c r="L294" s="550"/>
      <c r="M294" s="463"/>
      <c r="N294" s="550"/>
      <c r="O294" s="560"/>
      <c r="P294" s="522"/>
      <c r="Q294" s="522"/>
      <c r="R294" s="552"/>
      <c r="S294" s="522"/>
      <c r="T294" s="522"/>
      <c r="U294" s="522"/>
      <c r="V294" s="522"/>
      <c r="W294" s="522"/>
      <c r="X294" s="522"/>
      <c r="Y294" s="522"/>
      <c r="Z294" s="522"/>
      <c r="AA294" s="559"/>
      <c r="AB294" s="522"/>
      <c r="AC294" s="522"/>
      <c r="AD294" s="554"/>
      <c r="AE294" s="522"/>
      <c r="AF294" s="522"/>
      <c r="AG294" s="555"/>
      <c r="AH294" s="522"/>
      <c r="AI294" s="522"/>
      <c r="AJ294" s="522"/>
      <c r="AK294" s="522"/>
      <c r="AL294" s="522"/>
      <c r="AM294" s="522"/>
      <c r="AN294" s="522"/>
      <c r="AO294" s="522"/>
      <c r="AP294" s="522"/>
      <c r="AQ294" s="522"/>
      <c r="AR294" s="522"/>
      <c r="AS294" s="522"/>
      <c r="AT294" s="525"/>
      <c r="AU294" s="522"/>
      <c r="AV294" s="522"/>
      <c r="AW294" s="522"/>
      <c r="AX294" s="522"/>
      <c r="AY294" s="522"/>
      <c r="AZ294" s="556"/>
      <c r="BA294" s="556"/>
      <c r="BB294" s="556"/>
      <c r="BC294" s="522"/>
      <c r="BD294" s="522"/>
      <c r="BE294" s="522"/>
      <c r="BF294" s="522"/>
      <c r="BG294" s="522"/>
      <c r="BH294" s="522"/>
      <c r="BI294" s="522"/>
      <c r="BJ294" s="522"/>
      <c r="BK294" s="522"/>
      <c r="BL294" s="522"/>
      <c r="BM294" s="522"/>
      <c r="BN294" s="522"/>
      <c r="BO294" s="522"/>
      <c r="BP294" s="522"/>
      <c r="BQ294" s="522"/>
      <c r="BR294" s="522"/>
      <c r="BS294" s="522"/>
      <c r="BT294" s="522"/>
      <c r="BU294" s="522"/>
      <c r="BV294" s="522"/>
      <c r="BW294" s="522"/>
      <c r="BX294" s="522"/>
      <c r="BY294" s="522"/>
      <c r="BZ294" s="522"/>
      <c r="CA294" s="522"/>
      <c r="CB294" s="522"/>
      <c r="CC294" s="522"/>
      <c r="CD294" s="522"/>
      <c r="CE294" s="522"/>
      <c r="CF294" s="522"/>
    </row>
    <row r="295" spans="1:84" s="531" customFormat="1" x14ac:dyDescent="0.25">
      <c r="A295" s="566"/>
      <c r="B295" s="529"/>
      <c r="C295" s="522"/>
      <c r="D295" s="529"/>
      <c r="E295" s="529"/>
      <c r="F295" s="529"/>
      <c r="G295" s="548"/>
      <c r="H295" s="548"/>
      <c r="I295" s="548"/>
      <c r="J295" s="550"/>
      <c r="K295" s="548"/>
      <c r="L295" s="550"/>
      <c r="M295" s="463"/>
      <c r="N295" s="550"/>
      <c r="O295" s="560"/>
      <c r="P295" s="522"/>
      <c r="Q295" s="522"/>
      <c r="R295" s="552"/>
      <c r="S295" s="522"/>
      <c r="T295" s="522"/>
      <c r="U295" s="522"/>
      <c r="V295" s="522"/>
      <c r="W295" s="522"/>
      <c r="X295" s="522"/>
      <c r="Y295" s="522"/>
      <c r="Z295" s="522"/>
      <c r="AA295" s="559"/>
      <c r="AB295" s="522"/>
      <c r="AC295" s="522"/>
      <c r="AD295" s="554"/>
      <c r="AE295" s="522"/>
      <c r="AF295" s="522"/>
      <c r="AG295" s="555"/>
      <c r="AH295" s="522"/>
      <c r="AI295" s="522"/>
      <c r="AJ295" s="522"/>
      <c r="AK295" s="522"/>
      <c r="AL295" s="522"/>
      <c r="AM295" s="522"/>
      <c r="AN295" s="522"/>
      <c r="AO295" s="522"/>
      <c r="AP295" s="522"/>
      <c r="AQ295" s="522"/>
      <c r="AR295" s="522"/>
      <c r="AS295" s="522"/>
      <c r="AT295" s="525"/>
      <c r="AU295" s="522"/>
      <c r="AV295" s="522"/>
      <c r="AW295" s="522"/>
      <c r="AX295" s="522"/>
      <c r="AY295" s="522"/>
      <c r="AZ295" s="556"/>
      <c r="BA295" s="556"/>
      <c r="BB295" s="556"/>
      <c r="BC295" s="522"/>
      <c r="BD295" s="522"/>
      <c r="BE295" s="522"/>
      <c r="BF295" s="522"/>
      <c r="BG295" s="522"/>
      <c r="BH295" s="522"/>
      <c r="BI295" s="522"/>
      <c r="BJ295" s="522"/>
      <c r="BK295" s="522"/>
      <c r="BL295" s="522"/>
      <c r="BM295" s="522"/>
      <c r="BN295" s="522"/>
      <c r="BO295" s="522"/>
      <c r="BP295" s="522"/>
      <c r="BQ295" s="522"/>
      <c r="BR295" s="522"/>
      <c r="BS295" s="522"/>
      <c r="BT295" s="522"/>
      <c r="BU295" s="522"/>
      <c r="BV295" s="522"/>
      <c r="BW295" s="522"/>
      <c r="BX295" s="522"/>
      <c r="BY295" s="522"/>
      <c r="BZ295" s="522"/>
      <c r="CA295" s="522"/>
      <c r="CB295" s="522"/>
      <c r="CC295" s="522"/>
      <c r="CD295" s="522"/>
      <c r="CE295" s="522"/>
      <c r="CF295" s="522"/>
    </row>
    <row r="296" spans="1:84" s="531" customFormat="1" x14ac:dyDescent="0.25">
      <c r="A296" s="566"/>
      <c r="B296" s="529"/>
      <c r="C296" s="522"/>
      <c r="D296" s="529"/>
      <c r="E296" s="529"/>
      <c r="F296" s="529"/>
      <c r="G296" s="548"/>
      <c r="H296" s="548"/>
      <c r="I296" s="548"/>
      <c r="J296" s="550"/>
      <c r="K296" s="548"/>
      <c r="L296" s="550"/>
      <c r="M296" s="463"/>
      <c r="N296" s="550"/>
      <c r="O296" s="560"/>
      <c r="P296" s="522"/>
      <c r="Q296" s="522"/>
      <c r="R296" s="552"/>
      <c r="S296" s="522"/>
      <c r="T296" s="522"/>
      <c r="U296" s="522"/>
      <c r="V296" s="522"/>
      <c r="W296" s="522"/>
      <c r="X296" s="522"/>
      <c r="Y296" s="522"/>
      <c r="Z296" s="522"/>
      <c r="AA296" s="559"/>
      <c r="AB296" s="522"/>
      <c r="AC296" s="522"/>
      <c r="AD296" s="554"/>
      <c r="AE296" s="522"/>
      <c r="AF296" s="522"/>
      <c r="AG296" s="555"/>
      <c r="AH296" s="522"/>
      <c r="AI296" s="522"/>
      <c r="AJ296" s="522"/>
      <c r="AK296" s="522"/>
      <c r="AL296" s="522"/>
      <c r="AM296" s="522"/>
      <c r="AN296" s="522"/>
      <c r="AO296" s="522"/>
      <c r="AP296" s="522"/>
      <c r="AQ296" s="522"/>
      <c r="AR296" s="522"/>
      <c r="AS296" s="522"/>
      <c r="AT296" s="525"/>
      <c r="AU296" s="522"/>
      <c r="AV296" s="522"/>
      <c r="AW296" s="522"/>
      <c r="AX296" s="522"/>
      <c r="AY296" s="522"/>
      <c r="AZ296" s="556"/>
      <c r="BA296" s="556"/>
      <c r="BB296" s="556"/>
      <c r="BC296" s="522"/>
      <c r="BD296" s="522"/>
      <c r="BE296" s="522"/>
      <c r="BF296" s="522"/>
      <c r="BG296" s="522"/>
      <c r="BH296" s="522"/>
      <c r="BI296" s="522"/>
      <c r="BJ296" s="522"/>
      <c r="BK296" s="522"/>
      <c r="BL296" s="522"/>
      <c r="BM296" s="522"/>
      <c r="BN296" s="522"/>
      <c r="BO296" s="522"/>
      <c r="BP296" s="522"/>
      <c r="BQ296" s="522"/>
      <c r="BR296" s="522"/>
      <c r="BS296" s="522"/>
      <c r="BT296" s="522"/>
      <c r="BU296" s="522"/>
      <c r="BV296" s="522"/>
      <c r="BW296" s="522"/>
      <c r="BX296" s="522"/>
      <c r="BY296" s="522"/>
      <c r="BZ296" s="522"/>
      <c r="CA296" s="522"/>
      <c r="CB296" s="522"/>
      <c r="CC296" s="522"/>
      <c r="CD296" s="522"/>
      <c r="CE296" s="522"/>
      <c r="CF296" s="522"/>
    </row>
    <row r="297" spans="1:84" s="531" customFormat="1" x14ac:dyDescent="0.25">
      <c r="A297" s="566"/>
      <c r="B297" s="529"/>
      <c r="C297" s="522"/>
      <c r="D297" s="529"/>
      <c r="E297" s="529"/>
      <c r="F297" s="529"/>
      <c r="G297" s="548"/>
      <c r="H297" s="548"/>
      <c r="I297" s="548"/>
      <c r="J297" s="550"/>
      <c r="K297" s="548"/>
      <c r="L297" s="550"/>
      <c r="M297" s="463"/>
      <c r="N297" s="550"/>
      <c r="O297" s="560"/>
      <c r="P297" s="522"/>
      <c r="Q297" s="522"/>
      <c r="R297" s="552"/>
      <c r="S297" s="522"/>
      <c r="T297" s="522"/>
      <c r="U297" s="522"/>
      <c r="V297" s="522"/>
      <c r="W297" s="522"/>
      <c r="X297" s="522"/>
      <c r="Y297" s="522"/>
      <c r="Z297" s="522"/>
      <c r="AA297" s="559"/>
      <c r="AB297" s="522"/>
      <c r="AC297" s="522"/>
      <c r="AD297" s="554"/>
      <c r="AE297" s="522"/>
      <c r="AF297" s="522"/>
      <c r="AG297" s="555"/>
      <c r="AH297" s="522"/>
      <c r="AI297" s="522"/>
      <c r="AJ297" s="522"/>
      <c r="AK297" s="522"/>
      <c r="AL297" s="522"/>
      <c r="AM297" s="522"/>
      <c r="AN297" s="522"/>
      <c r="AO297" s="522"/>
      <c r="AP297" s="522"/>
      <c r="AQ297" s="522"/>
      <c r="AR297" s="522"/>
      <c r="AS297" s="522"/>
      <c r="AT297" s="525"/>
      <c r="AU297" s="522"/>
      <c r="AV297" s="522"/>
      <c r="AW297" s="522"/>
      <c r="AX297" s="522"/>
      <c r="AY297" s="522"/>
      <c r="AZ297" s="556"/>
      <c r="BA297" s="556"/>
      <c r="BB297" s="556"/>
      <c r="BC297" s="522"/>
      <c r="BD297" s="522"/>
      <c r="BE297" s="522"/>
      <c r="BF297" s="522"/>
      <c r="BG297" s="522"/>
      <c r="BH297" s="522"/>
      <c r="BI297" s="522"/>
      <c r="BJ297" s="522"/>
      <c r="BK297" s="522"/>
      <c r="BL297" s="522"/>
      <c r="BM297" s="522"/>
      <c r="BN297" s="522"/>
      <c r="BO297" s="522"/>
      <c r="BP297" s="522"/>
      <c r="BQ297" s="522"/>
      <c r="BR297" s="522"/>
      <c r="BS297" s="522"/>
      <c r="BT297" s="522"/>
      <c r="BU297" s="522"/>
      <c r="BV297" s="522"/>
      <c r="BW297" s="522"/>
      <c r="BX297" s="522"/>
      <c r="BY297" s="522"/>
      <c r="BZ297" s="522"/>
      <c r="CA297" s="522"/>
      <c r="CB297" s="522"/>
      <c r="CC297" s="522"/>
      <c r="CD297" s="522"/>
      <c r="CE297" s="522"/>
      <c r="CF297" s="522"/>
    </row>
    <row r="298" spans="1:84" s="531" customFormat="1" x14ac:dyDescent="0.25">
      <c r="A298" s="566"/>
      <c r="B298" s="529"/>
      <c r="C298" s="522"/>
      <c r="D298" s="529"/>
      <c r="E298" s="529"/>
      <c r="F298" s="529"/>
      <c r="G298" s="548"/>
      <c r="H298" s="548"/>
      <c r="I298" s="548"/>
      <c r="J298" s="550"/>
      <c r="K298" s="548"/>
      <c r="L298" s="550"/>
      <c r="M298" s="463"/>
      <c r="N298" s="550"/>
      <c r="O298" s="560"/>
      <c r="P298" s="522"/>
      <c r="Q298" s="522"/>
      <c r="R298" s="552"/>
      <c r="S298" s="522"/>
      <c r="T298" s="522"/>
      <c r="U298" s="522"/>
      <c r="V298" s="522"/>
      <c r="W298" s="522"/>
      <c r="X298" s="522"/>
      <c r="Y298" s="522"/>
      <c r="Z298" s="522"/>
      <c r="AA298" s="559"/>
      <c r="AB298" s="522"/>
      <c r="AC298" s="522"/>
      <c r="AD298" s="554"/>
      <c r="AE298" s="522"/>
      <c r="AF298" s="522"/>
      <c r="AG298" s="555"/>
      <c r="AH298" s="522"/>
      <c r="AI298" s="522"/>
      <c r="AJ298" s="522"/>
      <c r="AK298" s="522"/>
      <c r="AL298" s="522"/>
      <c r="AM298" s="522"/>
      <c r="AN298" s="522"/>
      <c r="AO298" s="522"/>
      <c r="AP298" s="522"/>
      <c r="AQ298" s="522"/>
      <c r="AR298" s="522"/>
      <c r="AS298" s="522"/>
      <c r="AT298" s="525"/>
      <c r="AU298" s="522"/>
      <c r="AV298" s="522"/>
      <c r="AW298" s="522"/>
      <c r="AX298" s="522"/>
      <c r="AY298" s="522"/>
      <c r="AZ298" s="556"/>
      <c r="BA298" s="556"/>
      <c r="BB298" s="556"/>
      <c r="BC298" s="522"/>
      <c r="BD298" s="522"/>
      <c r="BE298" s="522"/>
      <c r="BF298" s="522"/>
      <c r="BG298" s="522"/>
      <c r="BH298" s="522"/>
      <c r="BI298" s="522"/>
      <c r="BJ298" s="522"/>
      <c r="BK298" s="522"/>
      <c r="BL298" s="522"/>
      <c r="BM298" s="522"/>
      <c r="BN298" s="522"/>
      <c r="BO298" s="522"/>
      <c r="BP298" s="522"/>
      <c r="BQ298" s="522"/>
      <c r="BR298" s="522"/>
      <c r="BS298" s="522"/>
      <c r="BT298" s="522"/>
      <c r="BU298" s="522"/>
      <c r="BV298" s="522"/>
      <c r="BW298" s="522"/>
      <c r="BX298" s="522"/>
      <c r="BY298" s="522"/>
      <c r="BZ298" s="522"/>
      <c r="CA298" s="522"/>
      <c r="CB298" s="522"/>
      <c r="CC298" s="522"/>
      <c r="CD298" s="522"/>
      <c r="CE298" s="522"/>
      <c r="CF298" s="522"/>
    </row>
    <row r="299" spans="1:84" s="531" customFormat="1" x14ac:dyDescent="0.25">
      <c r="A299" s="566"/>
      <c r="B299" s="529"/>
      <c r="C299" s="522"/>
      <c r="D299" s="529"/>
      <c r="E299" s="529"/>
      <c r="F299" s="529"/>
      <c r="G299" s="548"/>
      <c r="H299" s="548"/>
      <c r="I299" s="548"/>
      <c r="J299" s="550"/>
      <c r="K299" s="548"/>
      <c r="L299" s="550"/>
      <c r="M299" s="463"/>
      <c r="N299" s="550"/>
      <c r="O299" s="560"/>
      <c r="P299" s="522"/>
      <c r="Q299" s="522"/>
      <c r="R299" s="552"/>
      <c r="S299" s="522"/>
      <c r="T299" s="522"/>
      <c r="U299" s="522"/>
      <c r="V299" s="522"/>
      <c r="W299" s="522"/>
      <c r="X299" s="522"/>
      <c r="Y299" s="522"/>
      <c r="Z299" s="522"/>
      <c r="AA299" s="559"/>
      <c r="AB299" s="522"/>
      <c r="AC299" s="522"/>
      <c r="AD299" s="554"/>
      <c r="AE299" s="522"/>
      <c r="AF299" s="522"/>
      <c r="AG299" s="555"/>
      <c r="AH299" s="522"/>
      <c r="AI299" s="522"/>
      <c r="AJ299" s="522"/>
      <c r="AK299" s="522"/>
      <c r="AL299" s="522"/>
      <c r="AM299" s="522"/>
      <c r="AN299" s="522"/>
      <c r="AO299" s="522"/>
      <c r="AP299" s="522"/>
      <c r="AQ299" s="522"/>
      <c r="AR299" s="522"/>
      <c r="AS299" s="522"/>
      <c r="AT299" s="525"/>
      <c r="AU299" s="522"/>
      <c r="AV299" s="522"/>
      <c r="AW299" s="522"/>
      <c r="AX299" s="522"/>
      <c r="AY299" s="522"/>
      <c r="AZ299" s="556"/>
      <c r="BA299" s="556"/>
      <c r="BB299" s="556"/>
      <c r="BC299" s="522"/>
      <c r="BD299" s="522"/>
      <c r="BE299" s="522"/>
      <c r="BF299" s="522"/>
      <c r="BG299" s="522"/>
      <c r="BH299" s="522"/>
      <c r="BI299" s="522"/>
      <c r="BJ299" s="522"/>
      <c r="BK299" s="522"/>
      <c r="BL299" s="522"/>
      <c r="BM299" s="522"/>
      <c r="BN299" s="522"/>
      <c r="BO299" s="522"/>
      <c r="BP299" s="522"/>
      <c r="BQ299" s="522"/>
      <c r="BR299" s="522"/>
      <c r="BS299" s="522"/>
      <c r="BT299" s="522"/>
      <c r="BU299" s="522"/>
      <c r="BV299" s="522"/>
      <c r="BW299" s="522"/>
      <c r="BX299" s="522"/>
      <c r="BY299" s="522"/>
      <c r="BZ299" s="522"/>
      <c r="CA299" s="522"/>
      <c r="CB299" s="522"/>
      <c r="CC299" s="522"/>
      <c r="CD299" s="522"/>
      <c r="CE299" s="522"/>
      <c r="CF299" s="522"/>
    </row>
    <row r="300" spans="1:84" s="531" customFormat="1" x14ac:dyDescent="0.25">
      <c r="A300" s="566"/>
      <c r="B300" s="529"/>
      <c r="C300" s="522"/>
      <c r="D300" s="529"/>
      <c r="E300" s="529"/>
      <c r="F300" s="529"/>
      <c r="G300" s="548"/>
      <c r="H300" s="548"/>
      <c r="I300" s="548"/>
      <c r="J300" s="550"/>
      <c r="K300" s="548"/>
      <c r="L300" s="550"/>
      <c r="M300" s="463"/>
      <c r="N300" s="550"/>
      <c r="O300" s="560"/>
      <c r="P300" s="522"/>
      <c r="Q300" s="522"/>
      <c r="R300" s="552"/>
      <c r="S300" s="522"/>
      <c r="T300" s="522"/>
      <c r="U300" s="522"/>
      <c r="V300" s="522"/>
      <c r="W300" s="522"/>
      <c r="X300" s="522"/>
      <c r="Y300" s="522"/>
      <c r="Z300" s="522"/>
      <c r="AA300" s="559"/>
      <c r="AB300" s="522"/>
      <c r="AC300" s="522"/>
      <c r="AD300" s="554"/>
      <c r="AE300" s="522"/>
      <c r="AF300" s="522"/>
      <c r="AG300" s="555"/>
      <c r="AH300" s="522"/>
      <c r="AI300" s="522"/>
      <c r="AJ300" s="522"/>
      <c r="AK300" s="522"/>
      <c r="AL300" s="522"/>
      <c r="AM300" s="522"/>
      <c r="AN300" s="522"/>
      <c r="AO300" s="522"/>
      <c r="AP300" s="522"/>
      <c r="AQ300" s="522"/>
      <c r="AR300" s="522"/>
      <c r="AS300" s="522"/>
      <c r="AT300" s="525"/>
      <c r="AU300" s="522"/>
      <c r="AV300" s="522"/>
      <c r="AW300" s="522"/>
      <c r="AX300" s="522"/>
      <c r="AY300" s="522"/>
      <c r="AZ300" s="556"/>
      <c r="BA300" s="556"/>
      <c r="BB300" s="556"/>
      <c r="BC300" s="522"/>
      <c r="BD300" s="522"/>
      <c r="BE300" s="522"/>
      <c r="BF300" s="522"/>
      <c r="BG300" s="522"/>
      <c r="BH300" s="522"/>
      <c r="BI300" s="522"/>
      <c r="BJ300" s="522"/>
      <c r="BK300" s="522"/>
      <c r="BL300" s="522"/>
      <c r="BM300" s="522"/>
      <c r="BN300" s="522"/>
      <c r="BO300" s="522"/>
      <c r="BP300" s="522"/>
      <c r="BQ300" s="522"/>
      <c r="BR300" s="522"/>
      <c r="BS300" s="522"/>
      <c r="BT300" s="522"/>
      <c r="BU300" s="522"/>
      <c r="BV300" s="522"/>
      <c r="BW300" s="522"/>
      <c r="BX300" s="522"/>
      <c r="BY300" s="522"/>
      <c r="BZ300" s="522"/>
      <c r="CA300" s="522"/>
      <c r="CB300" s="522"/>
      <c r="CC300" s="522"/>
      <c r="CD300" s="522"/>
      <c r="CE300" s="522"/>
      <c r="CF300" s="522"/>
    </row>
    <row r="301" spans="1:84" s="531" customFormat="1" x14ac:dyDescent="0.25">
      <c r="A301" s="566"/>
      <c r="B301" s="529"/>
      <c r="C301" s="522"/>
      <c r="D301" s="529"/>
      <c r="E301" s="529"/>
      <c r="F301" s="529"/>
      <c r="G301" s="548"/>
      <c r="H301" s="548"/>
      <c r="I301" s="548"/>
      <c r="J301" s="550"/>
      <c r="K301" s="548"/>
      <c r="L301" s="550"/>
      <c r="M301" s="463"/>
      <c r="N301" s="550"/>
      <c r="O301" s="560"/>
      <c r="P301" s="522"/>
      <c r="Q301" s="522"/>
      <c r="R301" s="552"/>
      <c r="S301" s="522"/>
      <c r="T301" s="522"/>
      <c r="U301" s="522"/>
      <c r="V301" s="522"/>
      <c r="W301" s="522"/>
      <c r="X301" s="522"/>
      <c r="Y301" s="522"/>
      <c r="Z301" s="522"/>
      <c r="AA301" s="559"/>
      <c r="AB301" s="522"/>
      <c r="AC301" s="522"/>
      <c r="AD301" s="554"/>
      <c r="AE301" s="522"/>
      <c r="AF301" s="522"/>
      <c r="AG301" s="555"/>
      <c r="AH301" s="522"/>
      <c r="AI301" s="522"/>
      <c r="AJ301" s="522"/>
      <c r="AK301" s="522"/>
      <c r="AL301" s="522"/>
      <c r="AM301" s="522"/>
      <c r="AN301" s="522"/>
      <c r="AO301" s="522"/>
      <c r="AP301" s="522"/>
      <c r="AQ301" s="522"/>
      <c r="AR301" s="522"/>
      <c r="AS301" s="522"/>
      <c r="AT301" s="525"/>
      <c r="AU301" s="522"/>
      <c r="AV301" s="522"/>
      <c r="AW301" s="522"/>
      <c r="AX301" s="522"/>
      <c r="AY301" s="522"/>
      <c r="AZ301" s="556"/>
      <c r="BA301" s="556"/>
      <c r="BB301" s="556"/>
      <c r="BC301" s="522"/>
      <c r="BD301" s="522"/>
      <c r="BE301" s="522"/>
      <c r="BF301" s="522"/>
      <c r="BG301" s="522"/>
      <c r="BH301" s="522"/>
      <c r="BI301" s="522"/>
      <c r="BJ301" s="522"/>
      <c r="BK301" s="522"/>
      <c r="BL301" s="522"/>
      <c r="BM301" s="522"/>
      <c r="BN301" s="522"/>
      <c r="BO301" s="522"/>
      <c r="BP301" s="522"/>
      <c r="BQ301" s="522"/>
      <c r="BR301" s="522"/>
      <c r="BS301" s="522"/>
      <c r="BT301" s="522"/>
      <c r="BU301" s="522"/>
      <c r="BV301" s="522"/>
      <c r="BW301" s="522"/>
      <c r="BX301" s="522"/>
      <c r="BY301" s="522"/>
      <c r="BZ301" s="522"/>
      <c r="CA301" s="522"/>
      <c r="CB301" s="522"/>
      <c r="CC301" s="522"/>
      <c r="CD301" s="522"/>
      <c r="CE301" s="522"/>
      <c r="CF301" s="522"/>
    </row>
    <row r="302" spans="1:84" s="531" customFormat="1" x14ac:dyDescent="0.25">
      <c r="A302" s="566"/>
      <c r="B302" s="529"/>
      <c r="C302" s="522"/>
      <c r="D302" s="529"/>
      <c r="E302" s="529"/>
      <c r="F302" s="529"/>
      <c r="G302" s="548"/>
      <c r="H302" s="548"/>
      <c r="I302" s="548"/>
      <c r="J302" s="550"/>
      <c r="K302" s="548"/>
      <c r="L302" s="550"/>
      <c r="M302" s="463"/>
      <c r="N302" s="550"/>
      <c r="O302" s="560"/>
      <c r="P302" s="522"/>
      <c r="Q302" s="522"/>
      <c r="R302" s="552"/>
      <c r="S302" s="522"/>
      <c r="T302" s="522"/>
      <c r="U302" s="522"/>
      <c r="V302" s="522"/>
      <c r="W302" s="522"/>
      <c r="X302" s="522"/>
      <c r="Y302" s="522"/>
      <c r="Z302" s="522"/>
      <c r="AA302" s="559"/>
      <c r="AB302" s="522"/>
      <c r="AC302" s="522"/>
      <c r="AD302" s="554"/>
      <c r="AE302" s="522"/>
      <c r="AF302" s="522"/>
      <c r="AG302" s="555"/>
      <c r="AH302" s="522"/>
      <c r="AI302" s="522"/>
      <c r="AJ302" s="522"/>
      <c r="AK302" s="522"/>
      <c r="AL302" s="522"/>
      <c r="AM302" s="522"/>
      <c r="AN302" s="522"/>
      <c r="AO302" s="522"/>
      <c r="AP302" s="522"/>
      <c r="AQ302" s="522"/>
      <c r="AR302" s="522"/>
      <c r="AS302" s="522"/>
      <c r="AT302" s="525"/>
      <c r="AU302" s="522"/>
      <c r="AV302" s="522"/>
      <c r="AW302" s="522"/>
      <c r="AX302" s="522"/>
      <c r="AY302" s="522"/>
      <c r="AZ302" s="556"/>
      <c r="BA302" s="556"/>
      <c r="BB302" s="556"/>
      <c r="BC302" s="522"/>
      <c r="BD302" s="522"/>
      <c r="BE302" s="522"/>
      <c r="BF302" s="522"/>
      <c r="BG302" s="522"/>
      <c r="BH302" s="522"/>
      <c r="BI302" s="522"/>
      <c r="BJ302" s="522"/>
      <c r="BK302" s="522"/>
      <c r="BL302" s="522"/>
      <c r="BM302" s="522"/>
      <c r="BN302" s="522"/>
      <c r="BO302" s="522"/>
      <c r="BP302" s="522"/>
      <c r="BQ302" s="522"/>
      <c r="BR302" s="522"/>
      <c r="BS302" s="522"/>
      <c r="BT302" s="522"/>
      <c r="BU302" s="522"/>
      <c r="BV302" s="522"/>
      <c r="BW302" s="522"/>
      <c r="BX302" s="522"/>
      <c r="BY302" s="522"/>
      <c r="BZ302" s="522"/>
      <c r="CA302" s="522"/>
      <c r="CB302" s="522"/>
      <c r="CC302" s="522"/>
      <c r="CD302" s="522"/>
      <c r="CE302" s="522"/>
      <c r="CF302" s="522"/>
    </row>
    <row r="303" spans="1:84" s="531" customFormat="1" x14ac:dyDescent="0.25">
      <c r="A303" s="566"/>
      <c r="B303" s="529"/>
      <c r="C303" s="522"/>
      <c r="D303" s="529"/>
      <c r="E303" s="529"/>
      <c r="F303" s="529"/>
      <c r="G303" s="548"/>
      <c r="H303" s="548"/>
      <c r="I303" s="548"/>
      <c r="J303" s="550"/>
      <c r="K303" s="548"/>
      <c r="L303" s="550"/>
      <c r="M303" s="463"/>
      <c r="N303" s="550"/>
      <c r="O303" s="560"/>
      <c r="P303" s="522"/>
      <c r="Q303" s="522"/>
      <c r="R303" s="552"/>
      <c r="S303" s="522"/>
      <c r="T303" s="522"/>
      <c r="U303" s="522"/>
      <c r="V303" s="522"/>
      <c r="W303" s="522"/>
      <c r="X303" s="522"/>
      <c r="Y303" s="522"/>
      <c r="Z303" s="522"/>
      <c r="AA303" s="559"/>
      <c r="AB303" s="522"/>
      <c r="AC303" s="522"/>
      <c r="AD303" s="554"/>
      <c r="AE303" s="522"/>
      <c r="AF303" s="522"/>
      <c r="AG303" s="555"/>
      <c r="AH303" s="522"/>
      <c r="AI303" s="522"/>
      <c r="AJ303" s="522"/>
      <c r="AK303" s="522"/>
      <c r="AL303" s="522"/>
      <c r="AM303" s="522"/>
      <c r="AN303" s="522"/>
      <c r="AO303" s="522"/>
      <c r="AP303" s="522"/>
      <c r="AQ303" s="522"/>
      <c r="AR303" s="522"/>
      <c r="AS303" s="522"/>
      <c r="AT303" s="525"/>
      <c r="AU303" s="522"/>
      <c r="AV303" s="522"/>
      <c r="AW303" s="522"/>
      <c r="AX303" s="522"/>
      <c r="AY303" s="522"/>
      <c r="AZ303" s="556"/>
      <c r="BA303" s="556"/>
      <c r="BB303" s="556"/>
      <c r="BC303" s="522"/>
      <c r="BD303" s="522"/>
      <c r="BE303" s="522"/>
      <c r="BF303" s="522"/>
      <c r="BG303" s="522"/>
      <c r="BH303" s="522"/>
      <c r="BI303" s="522"/>
      <c r="BJ303" s="522"/>
      <c r="BK303" s="522"/>
      <c r="BL303" s="522"/>
      <c r="BM303" s="522"/>
      <c r="BN303" s="522"/>
      <c r="BO303" s="522"/>
      <c r="BP303" s="522"/>
      <c r="BQ303" s="522"/>
      <c r="BR303" s="522"/>
      <c r="BS303" s="522"/>
      <c r="BT303" s="522"/>
      <c r="BU303" s="522"/>
      <c r="BV303" s="522"/>
      <c r="BW303" s="522"/>
      <c r="BX303" s="522"/>
      <c r="BY303" s="522"/>
      <c r="BZ303" s="522"/>
      <c r="CA303" s="522"/>
      <c r="CB303" s="522"/>
      <c r="CC303" s="522"/>
      <c r="CD303" s="522"/>
      <c r="CE303" s="522"/>
      <c r="CF303" s="522"/>
    </row>
    <row r="304" spans="1:84" s="531" customFormat="1" x14ac:dyDescent="0.25">
      <c r="A304" s="566"/>
      <c r="B304" s="529"/>
      <c r="C304" s="522"/>
      <c r="D304" s="529"/>
      <c r="E304" s="529"/>
      <c r="F304" s="529"/>
      <c r="G304" s="548"/>
      <c r="H304" s="548"/>
      <c r="I304" s="548"/>
      <c r="J304" s="550"/>
      <c r="K304" s="548"/>
      <c r="L304" s="550"/>
      <c r="M304" s="463"/>
      <c r="N304" s="550"/>
      <c r="O304" s="560"/>
      <c r="P304" s="522"/>
      <c r="Q304" s="522"/>
      <c r="R304" s="552"/>
      <c r="S304" s="522"/>
      <c r="T304" s="522"/>
      <c r="U304" s="522"/>
      <c r="V304" s="522"/>
      <c r="W304" s="522"/>
      <c r="X304" s="522"/>
      <c r="Y304" s="522"/>
      <c r="Z304" s="522"/>
      <c r="AA304" s="559"/>
      <c r="AB304" s="522"/>
      <c r="AC304" s="522"/>
      <c r="AD304" s="554"/>
      <c r="AE304" s="522"/>
      <c r="AF304" s="522"/>
      <c r="AG304" s="555"/>
      <c r="AH304" s="522"/>
      <c r="AI304" s="522"/>
      <c r="AJ304" s="522"/>
      <c r="AK304" s="522"/>
      <c r="AL304" s="522"/>
      <c r="AM304" s="522"/>
      <c r="AN304" s="522"/>
      <c r="AO304" s="522"/>
      <c r="AP304" s="522"/>
      <c r="AQ304" s="522"/>
      <c r="AR304" s="522"/>
      <c r="AS304" s="522"/>
      <c r="AT304" s="525"/>
      <c r="AU304" s="522"/>
      <c r="AV304" s="522"/>
      <c r="AW304" s="522"/>
      <c r="AX304" s="522"/>
      <c r="AY304" s="522"/>
      <c r="AZ304" s="556"/>
      <c r="BA304" s="556"/>
      <c r="BB304" s="556"/>
      <c r="BC304" s="522"/>
      <c r="BD304" s="522"/>
      <c r="BE304" s="522"/>
      <c r="BF304" s="522"/>
      <c r="BG304" s="522"/>
      <c r="BH304" s="522"/>
      <c r="BI304" s="522"/>
      <c r="BJ304" s="522"/>
      <c r="BK304" s="522"/>
      <c r="BL304" s="522"/>
      <c r="BM304" s="522"/>
      <c r="BN304" s="522"/>
      <c r="BO304" s="522"/>
      <c r="BP304" s="522"/>
      <c r="BQ304" s="522"/>
      <c r="BR304" s="522"/>
      <c r="BS304" s="522"/>
      <c r="BT304" s="522"/>
      <c r="BU304" s="522"/>
      <c r="BV304" s="522"/>
      <c r="BW304" s="522"/>
      <c r="BX304" s="522"/>
      <c r="BY304" s="522"/>
      <c r="BZ304" s="522"/>
      <c r="CA304" s="522"/>
      <c r="CB304" s="522"/>
      <c r="CC304" s="522"/>
      <c r="CD304" s="522"/>
      <c r="CE304" s="522"/>
      <c r="CF304" s="522"/>
    </row>
    <row r="305" spans="1:84" s="531" customFormat="1" x14ac:dyDescent="0.25">
      <c r="A305" s="566"/>
      <c r="B305" s="529"/>
      <c r="C305" s="522"/>
      <c r="D305" s="529"/>
      <c r="E305" s="529"/>
      <c r="F305" s="529"/>
      <c r="G305" s="548"/>
      <c r="H305" s="548"/>
      <c r="I305" s="548"/>
      <c r="J305" s="550"/>
      <c r="K305" s="548"/>
      <c r="L305" s="550"/>
      <c r="M305" s="463"/>
      <c r="N305" s="550"/>
      <c r="O305" s="560"/>
      <c r="P305" s="522"/>
      <c r="Q305" s="522"/>
      <c r="R305" s="552"/>
      <c r="S305" s="522"/>
      <c r="T305" s="522"/>
      <c r="U305" s="522"/>
      <c r="V305" s="522"/>
      <c r="W305" s="522"/>
      <c r="X305" s="522"/>
      <c r="Y305" s="522"/>
      <c r="Z305" s="522"/>
      <c r="AA305" s="559"/>
      <c r="AB305" s="522"/>
      <c r="AC305" s="522"/>
      <c r="AD305" s="554"/>
      <c r="AE305" s="522"/>
      <c r="AF305" s="522"/>
      <c r="AG305" s="555"/>
      <c r="AH305" s="522"/>
      <c r="AI305" s="522"/>
      <c r="AJ305" s="522"/>
      <c r="AK305" s="522"/>
      <c r="AL305" s="522"/>
      <c r="AM305" s="522"/>
      <c r="AN305" s="522"/>
      <c r="AO305" s="522"/>
      <c r="AP305" s="522"/>
      <c r="AQ305" s="522"/>
      <c r="AR305" s="522"/>
      <c r="AS305" s="522"/>
      <c r="AT305" s="525"/>
      <c r="AU305" s="522"/>
      <c r="AV305" s="522"/>
      <c r="AW305" s="522"/>
      <c r="AX305" s="522"/>
      <c r="AY305" s="522"/>
      <c r="AZ305" s="556"/>
      <c r="BA305" s="556"/>
      <c r="BB305" s="556"/>
      <c r="BC305" s="522"/>
      <c r="BD305" s="522"/>
      <c r="BE305" s="522"/>
      <c r="BF305" s="522"/>
      <c r="BG305" s="522"/>
      <c r="BH305" s="522"/>
      <c r="BI305" s="522"/>
      <c r="BJ305" s="522"/>
      <c r="BK305" s="522"/>
      <c r="BL305" s="522"/>
      <c r="BM305" s="522"/>
      <c r="BN305" s="522"/>
      <c r="BO305" s="522"/>
      <c r="BP305" s="522"/>
      <c r="BQ305" s="522"/>
      <c r="BR305" s="522"/>
      <c r="BS305" s="522"/>
      <c r="BT305" s="522"/>
      <c r="BU305" s="522"/>
      <c r="BV305" s="522"/>
      <c r="BW305" s="522"/>
      <c r="BX305" s="522"/>
      <c r="BY305" s="522"/>
      <c r="BZ305" s="522"/>
      <c r="CA305" s="522"/>
      <c r="CB305" s="522"/>
      <c r="CC305" s="522"/>
      <c r="CD305" s="522"/>
      <c r="CE305" s="522"/>
      <c r="CF305" s="522"/>
    </row>
    <row r="306" spans="1:84" s="531" customFormat="1" x14ac:dyDescent="0.25">
      <c r="A306" s="566"/>
      <c r="B306" s="529"/>
      <c r="C306" s="522"/>
      <c r="D306" s="529"/>
      <c r="E306" s="529"/>
      <c r="F306" s="529"/>
      <c r="G306" s="548"/>
      <c r="H306" s="548"/>
      <c r="I306" s="548"/>
      <c r="J306" s="550"/>
      <c r="K306" s="548"/>
      <c r="L306" s="550"/>
      <c r="M306" s="463"/>
      <c r="N306" s="550"/>
      <c r="O306" s="560"/>
      <c r="P306" s="522"/>
      <c r="Q306" s="522"/>
      <c r="R306" s="552"/>
      <c r="S306" s="522"/>
      <c r="T306" s="522"/>
      <c r="U306" s="522"/>
      <c r="V306" s="522"/>
      <c r="W306" s="522"/>
      <c r="X306" s="522"/>
      <c r="Y306" s="522"/>
      <c r="Z306" s="522"/>
      <c r="AA306" s="559"/>
      <c r="AB306" s="522"/>
      <c r="AC306" s="522"/>
      <c r="AD306" s="554"/>
      <c r="AE306" s="522"/>
      <c r="AF306" s="522"/>
      <c r="AG306" s="555"/>
      <c r="AH306" s="522"/>
      <c r="AI306" s="522"/>
      <c r="AJ306" s="522"/>
      <c r="AK306" s="522"/>
      <c r="AL306" s="522"/>
      <c r="AM306" s="522"/>
      <c r="AN306" s="522"/>
      <c r="AO306" s="522"/>
      <c r="AP306" s="522"/>
      <c r="AQ306" s="522"/>
      <c r="AR306" s="522"/>
      <c r="AS306" s="522"/>
      <c r="AT306" s="525"/>
      <c r="AU306" s="522"/>
      <c r="AV306" s="522"/>
      <c r="AW306" s="522"/>
      <c r="AX306" s="522"/>
      <c r="AY306" s="522"/>
      <c r="AZ306" s="556"/>
      <c r="BA306" s="556"/>
      <c r="BB306" s="556"/>
      <c r="BC306" s="522"/>
      <c r="BD306" s="522"/>
      <c r="BE306" s="522"/>
      <c r="BF306" s="522"/>
      <c r="BG306" s="522"/>
      <c r="BH306" s="522"/>
      <c r="BI306" s="522"/>
      <c r="BJ306" s="522"/>
      <c r="BK306" s="522"/>
      <c r="BL306" s="522"/>
      <c r="BM306" s="522"/>
      <c r="BN306" s="522"/>
      <c r="BO306" s="522"/>
      <c r="BP306" s="522"/>
      <c r="BQ306" s="522"/>
      <c r="BR306" s="522"/>
      <c r="BS306" s="522"/>
      <c r="BT306" s="522"/>
      <c r="BU306" s="522"/>
      <c r="BV306" s="522"/>
      <c r="BW306" s="522"/>
      <c r="BX306" s="522"/>
      <c r="BY306" s="522"/>
      <c r="BZ306" s="522"/>
      <c r="CA306" s="522"/>
      <c r="CB306" s="522"/>
      <c r="CC306" s="522"/>
      <c r="CD306" s="522"/>
      <c r="CE306" s="522"/>
      <c r="CF306" s="522"/>
    </row>
    <row r="307" spans="1:84" s="531" customFormat="1" x14ac:dyDescent="0.25">
      <c r="A307" s="566"/>
      <c r="B307" s="529"/>
      <c r="C307" s="522"/>
      <c r="D307" s="529"/>
      <c r="E307" s="529"/>
      <c r="F307" s="529"/>
      <c r="G307" s="548"/>
      <c r="H307" s="548"/>
      <c r="I307" s="548"/>
      <c r="J307" s="550"/>
      <c r="K307" s="548"/>
      <c r="L307" s="550"/>
      <c r="M307" s="463"/>
      <c r="N307" s="550"/>
      <c r="O307" s="560"/>
      <c r="P307" s="522"/>
      <c r="Q307" s="522"/>
      <c r="R307" s="552"/>
      <c r="S307" s="522"/>
      <c r="T307" s="522"/>
      <c r="U307" s="522"/>
      <c r="V307" s="522"/>
      <c r="W307" s="522"/>
      <c r="X307" s="522"/>
      <c r="Y307" s="522"/>
      <c r="Z307" s="522"/>
      <c r="AA307" s="559"/>
      <c r="AB307" s="522"/>
      <c r="AC307" s="522"/>
      <c r="AD307" s="554"/>
      <c r="AE307" s="522"/>
      <c r="AF307" s="522"/>
      <c r="AG307" s="555"/>
      <c r="AH307" s="522"/>
      <c r="AI307" s="522"/>
      <c r="AJ307" s="522"/>
      <c r="AK307" s="522"/>
      <c r="AL307" s="522"/>
      <c r="AM307" s="522"/>
      <c r="AN307" s="522"/>
      <c r="AO307" s="522"/>
      <c r="AP307" s="522"/>
      <c r="AQ307" s="522"/>
      <c r="AR307" s="522"/>
      <c r="AS307" s="522"/>
      <c r="AT307" s="525"/>
      <c r="AU307" s="522"/>
      <c r="AV307" s="522"/>
      <c r="AW307" s="522"/>
      <c r="AX307" s="522"/>
      <c r="AY307" s="522"/>
      <c r="AZ307" s="556"/>
      <c r="BA307" s="556"/>
      <c r="BB307" s="556"/>
      <c r="BC307" s="522"/>
      <c r="BD307" s="522"/>
      <c r="BE307" s="522"/>
      <c r="BF307" s="522"/>
      <c r="BG307" s="522"/>
      <c r="BH307" s="522"/>
      <c r="BI307" s="522"/>
      <c r="BJ307" s="522"/>
      <c r="BK307" s="522"/>
      <c r="BL307" s="522"/>
      <c r="BM307" s="522"/>
      <c r="BN307" s="522"/>
      <c r="BO307" s="522"/>
      <c r="BP307" s="522"/>
      <c r="BQ307" s="522"/>
      <c r="BR307" s="522"/>
      <c r="BS307" s="522"/>
      <c r="BT307" s="522"/>
      <c r="BU307" s="522"/>
      <c r="BV307" s="522"/>
      <c r="BW307" s="522"/>
      <c r="BX307" s="522"/>
      <c r="BY307" s="522"/>
      <c r="BZ307" s="522"/>
      <c r="CA307" s="522"/>
      <c r="CB307" s="522"/>
      <c r="CC307" s="522"/>
      <c r="CD307" s="522"/>
      <c r="CE307" s="522"/>
      <c r="CF307" s="522"/>
    </row>
    <row r="308" spans="1:84" s="531" customFormat="1" x14ac:dyDescent="0.25">
      <c r="A308" s="566"/>
      <c r="B308" s="529"/>
      <c r="C308" s="522"/>
      <c r="D308" s="529"/>
      <c r="E308" s="529"/>
      <c r="F308" s="529"/>
      <c r="G308" s="548"/>
      <c r="H308" s="548"/>
      <c r="I308" s="548"/>
      <c r="J308" s="550"/>
      <c r="K308" s="548"/>
      <c r="L308" s="550"/>
      <c r="M308" s="463"/>
      <c r="N308" s="550"/>
      <c r="O308" s="560"/>
      <c r="P308" s="522"/>
      <c r="Q308" s="522"/>
      <c r="R308" s="552"/>
      <c r="S308" s="522"/>
      <c r="T308" s="522"/>
      <c r="U308" s="522"/>
      <c r="V308" s="522"/>
      <c r="W308" s="522"/>
      <c r="X308" s="522"/>
      <c r="Y308" s="522"/>
      <c r="Z308" s="522"/>
      <c r="AA308" s="559"/>
      <c r="AB308" s="522"/>
      <c r="AC308" s="522"/>
      <c r="AD308" s="554"/>
      <c r="AE308" s="522"/>
      <c r="AF308" s="522"/>
      <c r="AG308" s="555"/>
      <c r="AH308" s="522"/>
      <c r="AI308" s="522"/>
      <c r="AJ308" s="522"/>
      <c r="AK308" s="522"/>
      <c r="AL308" s="522"/>
      <c r="AM308" s="522"/>
      <c r="AN308" s="522"/>
      <c r="AO308" s="522"/>
      <c r="AP308" s="522"/>
      <c r="AQ308" s="522"/>
      <c r="AR308" s="522"/>
      <c r="AS308" s="522"/>
      <c r="AT308" s="525"/>
      <c r="AU308" s="522"/>
      <c r="AV308" s="522"/>
      <c r="AW308" s="522"/>
      <c r="AX308" s="522"/>
      <c r="AY308" s="522"/>
      <c r="AZ308" s="556"/>
      <c r="BA308" s="556"/>
      <c r="BB308" s="556"/>
      <c r="BC308" s="522"/>
      <c r="BD308" s="522"/>
      <c r="BE308" s="522"/>
      <c r="BF308" s="522"/>
      <c r="BG308" s="522"/>
      <c r="BH308" s="522"/>
      <c r="BI308" s="522"/>
      <c r="BJ308" s="522"/>
      <c r="BK308" s="522"/>
      <c r="BL308" s="522"/>
      <c r="BM308" s="522"/>
      <c r="BN308" s="522"/>
      <c r="BO308" s="522"/>
      <c r="BP308" s="522"/>
      <c r="BQ308" s="522"/>
      <c r="BR308" s="522"/>
      <c r="BS308" s="522"/>
      <c r="BT308" s="522"/>
      <c r="BU308" s="522"/>
      <c r="BV308" s="522"/>
      <c r="BW308" s="522"/>
      <c r="BX308" s="522"/>
      <c r="BY308" s="522"/>
      <c r="BZ308" s="522"/>
      <c r="CA308" s="522"/>
      <c r="CB308" s="522"/>
      <c r="CC308" s="522"/>
      <c r="CD308" s="522"/>
      <c r="CE308" s="522"/>
      <c r="CF308" s="522"/>
    </row>
    <row r="309" spans="1:84" s="531" customFormat="1" x14ac:dyDescent="0.25">
      <c r="A309" s="566"/>
      <c r="B309" s="529"/>
      <c r="C309" s="522"/>
      <c r="D309" s="529"/>
      <c r="E309" s="529"/>
      <c r="F309" s="529"/>
      <c r="G309" s="548"/>
      <c r="H309" s="548"/>
      <c r="I309" s="548"/>
      <c r="J309" s="550"/>
      <c r="K309" s="548"/>
      <c r="L309" s="550"/>
      <c r="M309" s="463"/>
      <c r="N309" s="550"/>
      <c r="O309" s="560"/>
      <c r="P309" s="522"/>
      <c r="Q309" s="522"/>
      <c r="R309" s="552"/>
      <c r="S309" s="522"/>
      <c r="T309" s="522"/>
      <c r="U309" s="522"/>
      <c r="V309" s="522"/>
      <c r="W309" s="522"/>
      <c r="X309" s="522"/>
      <c r="Y309" s="522"/>
      <c r="Z309" s="522"/>
      <c r="AA309" s="559"/>
      <c r="AB309" s="522"/>
      <c r="AC309" s="522"/>
      <c r="AD309" s="554"/>
      <c r="AE309" s="522"/>
      <c r="AF309" s="522"/>
      <c r="AG309" s="555"/>
      <c r="AH309" s="522"/>
      <c r="AI309" s="522"/>
      <c r="AJ309" s="522"/>
      <c r="AK309" s="522"/>
      <c r="AL309" s="522"/>
      <c r="AM309" s="522"/>
      <c r="AN309" s="522"/>
      <c r="AO309" s="522"/>
      <c r="AP309" s="522"/>
      <c r="AQ309" s="522"/>
      <c r="AR309" s="522"/>
      <c r="AS309" s="522"/>
      <c r="AT309" s="525"/>
      <c r="AU309" s="522"/>
      <c r="AV309" s="522"/>
      <c r="AW309" s="522"/>
      <c r="AX309" s="522"/>
      <c r="AY309" s="522"/>
      <c r="AZ309" s="556"/>
      <c r="BA309" s="556"/>
      <c r="BB309" s="556"/>
      <c r="BC309" s="522"/>
      <c r="BD309" s="522"/>
      <c r="BE309" s="522"/>
      <c r="BF309" s="522"/>
      <c r="BG309" s="522"/>
      <c r="BH309" s="522"/>
      <c r="BI309" s="522"/>
      <c r="BJ309" s="522"/>
      <c r="BK309" s="522"/>
      <c r="BL309" s="522"/>
      <c r="BM309" s="522"/>
      <c r="BN309" s="522"/>
      <c r="BO309" s="522"/>
      <c r="BP309" s="522"/>
      <c r="BQ309" s="522"/>
      <c r="BR309" s="522"/>
      <c r="BS309" s="522"/>
      <c r="BT309" s="522"/>
      <c r="BU309" s="522"/>
      <c r="BV309" s="522"/>
      <c r="BW309" s="522"/>
      <c r="BX309" s="522"/>
      <c r="BY309" s="522"/>
      <c r="BZ309" s="522"/>
      <c r="CA309" s="522"/>
      <c r="CB309" s="522"/>
      <c r="CC309" s="522"/>
      <c r="CD309" s="522"/>
      <c r="CE309" s="522"/>
      <c r="CF309" s="522"/>
    </row>
    <row r="310" spans="1:84" s="531" customFormat="1" x14ac:dyDescent="0.25">
      <c r="A310" s="566"/>
      <c r="B310" s="529"/>
      <c r="C310" s="522"/>
      <c r="D310" s="529"/>
      <c r="E310" s="529"/>
      <c r="F310" s="529"/>
      <c r="G310" s="548"/>
      <c r="H310" s="548"/>
      <c r="I310" s="548"/>
      <c r="J310" s="550"/>
      <c r="K310" s="548"/>
      <c r="L310" s="550"/>
      <c r="M310" s="463"/>
      <c r="N310" s="550"/>
      <c r="O310" s="560"/>
      <c r="P310" s="522"/>
      <c r="Q310" s="522"/>
      <c r="R310" s="552"/>
      <c r="S310" s="522"/>
      <c r="T310" s="522"/>
      <c r="U310" s="522"/>
      <c r="V310" s="522"/>
      <c r="W310" s="522"/>
      <c r="X310" s="522"/>
      <c r="Y310" s="522"/>
      <c r="Z310" s="522"/>
      <c r="AA310" s="559"/>
      <c r="AB310" s="522"/>
      <c r="AC310" s="522"/>
      <c r="AD310" s="554"/>
      <c r="AE310" s="522"/>
      <c r="AF310" s="522"/>
      <c r="AG310" s="555"/>
      <c r="AH310" s="522"/>
      <c r="AI310" s="522"/>
      <c r="AJ310" s="522"/>
      <c r="AK310" s="522"/>
      <c r="AL310" s="522"/>
      <c r="AM310" s="522"/>
      <c r="AN310" s="522"/>
      <c r="AO310" s="522"/>
      <c r="AP310" s="522"/>
      <c r="AQ310" s="522"/>
      <c r="AR310" s="522"/>
      <c r="AS310" s="522"/>
      <c r="AT310" s="525"/>
      <c r="AU310" s="522"/>
      <c r="AV310" s="522"/>
      <c r="AW310" s="522"/>
      <c r="AX310" s="522"/>
      <c r="AY310" s="522"/>
      <c r="AZ310" s="556"/>
      <c r="BA310" s="556"/>
      <c r="BB310" s="556"/>
      <c r="BC310" s="522"/>
      <c r="BD310" s="522"/>
      <c r="BE310" s="522"/>
      <c r="BF310" s="522"/>
      <c r="BG310" s="522"/>
      <c r="BH310" s="522"/>
      <c r="BI310" s="522"/>
      <c r="BJ310" s="522"/>
      <c r="BK310" s="522"/>
      <c r="BL310" s="522"/>
      <c r="BM310" s="522"/>
      <c r="BN310" s="522"/>
      <c r="BO310" s="522"/>
      <c r="BP310" s="522"/>
      <c r="BQ310" s="522"/>
      <c r="BR310" s="522"/>
      <c r="BS310" s="522"/>
      <c r="BT310" s="522"/>
      <c r="BU310" s="522"/>
      <c r="BV310" s="522"/>
      <c r="BW310" s="522"/>
      <c r="BX310" s="522"/>
      <c r="BY310" s="522"/>
      <c r="BZ310" s="522"/>
      <c r="CA310" s="522"/>
      <c r="CB310" s="522"/>
      <c r="CC310" s="522"/>
      <c r="CD310" s="522"/>
      <c r="CE310" s="522"/>
      <c r="CF310" s="522"/>
    </row>
    <row r="311" spans="1:84" s="531" customFormat="1" x14ac:dyDescent="0.25">
      <c r="A311" s="566"/>
      <c r="B311" s="529"/>
      <c r="C311" s="522"/>
      <c r="D311" s="529"/>
      <c r="E311" s="529"/>
      <c r="F311" s="529"/>
      <c r="G311" s="548"/>
      <c r="H311" s="548"/>
      <c r="I311" s="548"/>
      <c r="J311" s="550"/>
      <c r="K311" s="548"/>
      <c r="L311" s="550"/>
      <c r="M311" s="463"/>
      <c r="N311" s="550"/>
      <c r="O311" s="560"/>
      <c r="P311" s="522"/>
      <c r="Q311" s="522"/>
      <c r="R311" s="552"/>
      <c r="S311" s="522"/>
      <c r="T311" s="522"/>
      <c r="U311" s="522"/>
      <c r="V311" s="522"/>
      <c r="W311" s="522"/>
      <c r="X311" s="522"/>
      <c r="Y311" s="522"/>
      <c r="Z311" s="522"/>
      <c r="AA311" s="559"/>
      <c r="AB311" s="522"/>
      <c r="AC311" s="522"/>
      <c r="AD311" s="554"/>
      <c r="AE311" s="522"/>
      <c r="AF311" s="522"/>
      <c r="AG311" s="555"/>
      <c r="AH311" s="522"/>
      <c r="AI311" s="522"/>
      <c r="AJ311" s="522"/>
      <c r="AK311" s="522"/>
      <c r="AL311" s="522"/>
      <c r="AM311" s="522"/>
      <c r="AN311" s="522"/>
      <c r="AO311" s="522"/>
      <c r="AP311" s="522"/>
      <c r="AQ311" s="522"/>
      <c r="AR311" s="522"/>
      <c r="AS311" s="522"/>
      <c r="AT311" s="525"/>
      <c r="AU311" s="522"/>
      <c r="AV311" s="522"/>
      <c r="AW311" s="522"/>
      <c r="AX311" s="522"/>
      <c r="AY311" s="522"/>
      <c r="AZ311" s="556"/>
      <c r="BA311" s="556"/>
      <c r="BB311" s="556"/>
      <c r="BC311" s="522"/>
      <c r="BD311" s="522"/>
      <c r="BE311" s="522"/>
      <c r="BF311" s="522"/>
      <c r="BG311" s="522"/>
      <c r="BH311" s="522"/>
      <c r="BI311" s="522"/>
      <c r="BJ311" s="522"/>
      <c r="BK311" s="522"/>
      <c r="BL311" s="522"/>
      <c r="BM311" s="522"/>
      <c r="BN311" s="522"/>
      <c r="BO311" s="522"/>
      <c r="BP311" s="522"/>
      <c r="BQ311" s="522"/>
      <c r="BR311" s="522"/>
      <c r="BS311" s="522"/>
      <c r="BT311" s="522"/>
      <c r="BU311" s="522"/>
      <c r="BV311" s="522"/>
      <c r="BW311" s="522"/>
      <c r="BX311" s="522"/>
      <c r="BY311" s="522"/>
      <c r="BZ311" s="522"/>
      <c r="CA311" s="522"/>
      <c r="CB311" s="522"/>
      <c r="CC311" s="522"/>
      <c r="CD311" s="522"/>
      <c r="CE311" s="522"/>
      <c r="CF311" s="522"/>
    </row>
    <row r="312" spans="1:84" s="531" customFormat="1" x14ac:dyDescent="0.25">
      <c r="A312" s="566"/>
      <c r="B312" s="529"/>
      <c r="C312" s="522"/>
      <c r="D312" s="529"/>
      <c r="E312" s="529"/>
      <c r="F312" s="529"/>
      <c r="G312" s="548"/>
      <c r="H312" s="548"/>
      <c r="I312" s="548"/>
      <c r="J312" s="550"/>
      <c r="K312" s="548"/>
      <c r="L312" s="550"/>
      <c r="M312" s="463"/>
      <c r="N312" s="550"/>
      <c r="O312" s="560"/>
      <c r="P312" s="522"/>
      <c r="Q312" s="522"/>
      <c r="R312" s="552"/>
      <c r="S312" s="522"/>
      <c r="T312" s="522"/>
      <c r="U312" s="522"/>
      <c r="V312" s="522"/>
      <c r="W312" s="522"/>
      <c r="X312" s="522"/>
      <c r="Y312" s="522"/>
      <c r="Z312" s="522"/>
      <c r="AA312" s="559"/>
      <c r="AB312" s="522"/>
      <c r="AC312" s="522"/>
      <c r="AD312" s="554"/>
      <c r="AE312" s="522"/>
      <c r="AF312" s="522"/>
      <c r="AG312" s="555"/>
      <c r="AH312" s="522"/>
      <c r="AI312" s="522"/>
      <c r="AJ312" s="522"/>
      <c r="AK312" s="522"/>
      <c r="AL312" s="522"/>
      <c r="AM312" s="522"/>
      <c r="AN312" s="522"/>
      <c r="AO312" s="522"/>
      <c r="AP312" s="522"/>
      <c r="AQ312" s="522"/>
      <c r="AR312" s="522"/>
      <c r="AS312" s="522"/>
      <c r="AT312" s="525"/>
      <c r="AU312" s="522"/>
      <c r="AV312" s="522"/>
      <c r="AW312" s="522"/>
      <c r="AX312" s="522"/>
      <c r="AY312" s="522"/>
      <c r="AZ312" s="556"/>
      <c r="BA312" s="556"/>
      <c r="BB312" s="556"/>
      <c r="BC312" s="522"/>
      <c r="BD312" s="522"/>
      <c r="BE312" s="522"/>
      <c r="BF312" s="522"/>
      <c r="BG312" s="522"/>
      <c r="BH312" s="522"/>
      <c r="BI312" s="522"/>
      <c r="BJ312" s="522"/>
      <c r="BK312" s="522"/>
      <c r="BL312" s="522"/>
      <c r="BM312" s="522"/>
      <c r="BN312" s="522"/>
      <c r="BO312" s="522"/>
      <c r="BP312" s="522"/>
      <c r="BQ312" s="522"/>
      <c r="BR312" s="522"/>
      <c r="BS312" s="522"/>
      <c r="BT312" s="522"/>
      <c r="BU312" s="522"/>
      <c r="BV312" s="522"/>
      <c r="BW312" s="522"/>
      <c r="BX312" s="522"/>
      <c r="BY312" s="522"/>
      <c r="BZ312" s="522"/>
      <c r="CA312" s="522"/>
      <c r="CB312" s="522"/>
      <c r="CC312" s="522"/>
      <c r="CD312" s="522"/>
      <c r="CE312" s="522"/>
      <c r="CF312" s="522"/>
    </row>
    <row r="313" spans="1:84" s="531" customFormat="1" x14ac:dyDescent="0.25">
      <c r="A313" s="566"/>
      <c r="B313" s="529"/>
      <c r="C313" s="522"/>
      <c r="D313" s="529"/>
      <c r="E313" s="529"/>
      <c r="F313" s="529"/>
      <c r="G313" s="548"/>
      <c r="H313" s="548"/>
      <c r="I313" s="548"/>
      <c r="J313" s="550"/>
      <c r="K313" s="548"/>
      <c r="L313" s="550"/>
      <c r="M313" s="463"/>
      <c r="N313" s="550"/>
      <c r="O313" s="560"/>
      <c r="P313" s="522"/>
      <c r="Q313" s="522"/>
      <c r="R313" s="552"/>
      <c r="S313" s="522"/>
      <c r="T313" s="522"/>
      <c r="U313" s="522"/>
      <c r="V313" s="522"/>
      <c r="W313" s="522"/>
      <c r="X313" s="522"/>
      <c r="Y313" s="522"/>
      <c r="Z313" s="522"/>
      <c r="AA313" s="559"/>
      <c r="AB313" s="522"/>
      <c r="AC313" s="522"/>
      <c r="AD313" s="554"/>
      <c r="AE313" s="522"/>
      <c r="AF313" s="522"/>
      <c r="AG313" s="555"/>
      <c r="AH313" s="522"/>
      <c r="AI313" s="522"/>
      <c r="AJ313" s="522"/>
      <c r="AK313" s="522"/>
      <c r="AL313" s="522"/>
      <c r="AM313" s="522"/>
      <c r="AN313" s="522"/>
      <c r="AO313" s="522"/>
      <c r="AP313" s="522"/>
      <c r="AQ313" s="522"/>
      <c r="AR313" s="522"/>
      <c r="AS313" s="522"/>
      <c r="AT313" s="525"/>
      <c r="AU313" s="522"/>
      <c r="AV313" s="522"/>
      <c r="AW313" s="522"/>
      <c r="AX313" s="522"/>
      <c r="AY313" s="522"/>
      <c r="AZ313" s="556"/>
      <c r="BA313" s="556"/>
      <c r="BB313" s="556"/>
      <c r="BC313" s="522"/>
      <c r="BD313" s="522"/>
      <c r="BE313" s="522"/>
      <c r="BF313" s="522"/>
      <c r="BG313" s="522"/>
      <c r="BH313" s="522"/>
      <c r="BI313" s="522"/>
      <c r="BJ313" s="522"/>
      <c r="BK313" s="522"/>
      <c r="BL313" s="522"/>
      <c r="BM313" s="522"/>
      <c r="BN313" s="522"/>
      <c r="BO313" s="522"/>
      <c r="BP313" s="522"/>
      <c r="BQ313" s="522"/>
      <c r="BR313" s="522"/>
      <c r="BS313" s="522"/>
      <c r="BT313" s="522"/>
      <c r="BU313" s="522"/>
      <c r="BV313" s="522"/>
      <c r="BW313" s="522"/>
      <c r="BX313" s="522"/>
      <c r="BY313" s="522"/>
      <c r="BZ313" s="522"/>
      <c r="CA313" s="522"/>
      <c r="CB313" s="522"/>
      <c r="CC313" s="522"/>
      <c r="CD313" s="522"/>
      <c r="CE313" s="522"/>
      <c r="CF313" s="522"/>
    </row>
    <row r="314" spans="1:84" s="531" customFormat="1" x14ac:dyDescent="0.25">
      <c r="A314" s="566"/>
      <c r="B314" s="529"/>
      <c r="C314" s="522"/>
      <c r="D314" s="529"/>
      <c r="E314" s="529"/>
      <c r="F314" s="529"/>
      <c r="G314" s="548"/>
      <c r="H314" s="548"/>
      <c r="I314" s="548"/>
      <c r="J314" s="550"/>
      <c r="K314" s="548"/>
      <c r="L314" s="550"/>
      <c r="M314" s="463"/>
      <c r="N314" s="550"/>
      <c r="O314" s="560"/>
      <c r="P314" s="522"/>
      <c r="Q314" s="522"/>
      <c r="R314" s="552"/>
      <c r="S314" s="522"/>
      <c r="T314" s="522"/>
      <c r="U314" s="522"/>
      <c r="V314" s="522"/>
      <c r="W314" s="522"/>
      <c r="X314" s="522"/>
      <c r="Y314" s="522"/>
      <c r="Z314" s="522"/>
      <c r="AA314" s="559"/>
      <c r="AB314" s="522"/>
      <c r="AC314" s="522"/>
      <c r="AD314" s="554"/>
      <c r="AE314" s="522"/>
      <c r="AF314" s="522"/>
      <c r="AG314" s="555"/>
      <c r="AH314" s="522"/>
      <c r="AI314" s="522"/>
      <c r="AJ314" s="522"/>
      <c r="AK314" s="522"/>
      <c r="AL314" s="522"/>
      <c r="AM314" s="522"/>
      <c r="AN314" s="522"/>
      <c r="AO314" s="522"/>
      <c r="AP314" s="522"/>
      <c r="AQ314" s="522"/>
      <c r="AR314" s="522"/>
      <c r="AS314" s="522"/>
      <c r="AT314" s="525"/>
      <c r="AU314" s="522"/>
      <c r="AV314" s="522"/>
      <c r="AW314" s="522"/>
      <c r="AX314" s="522"/>
      <c r="AY314" s="522"/>
      <c r="AZ314" s="556"/>
      <c r="BA314" s="556"/>
      <c r="BB314" s="556"/>
      <c r="BC314" s="522"/>
      <c r="BD314" s="522"/>
      <c r="BE314" s="522"/>
      <c r="BF314" s="522"/>
      <c r="BG314" s="522"/>
      <c r="BH314" s="522"/>
      <c r="BI314" s="522"/>
      <c r="BJ314" s="522"/>
      <c r="BK314" s="522"/>
      <c r="BL314" s="522"/>
      <c r="BM314" s="522"/>
      <c r="BN314" s="522"/>
      <c r="BO314" s="522"/>
      <c r="BP314" s="522"/>
      <c r="BQ314" s="522"/>
      <c r="BR314" s="522"/>
      <c r="BS314" s="522"/>
      <c r="BT314" s="522"/>
      <c r="BU314" s="522"/>
      <c r="BV314" s="522"/>
      <c r="BW314" s="522"/>
      <c r="BX314" s="522"/>
      <c r="BY314" s="522"/>
      <c r="BZ314" s="522"/>
      <c r="CA314" s="522"/>
      <c r="CB314" s="522"/>
      <c r="CC314" s="522"/>
      <c r="CD314" s="522"/>
      <c r="CE314" s="522"/>
      <c r="CF314" s="522"/>
    </row>
    <row r="315" spans="1:84" s="531" customFormat="1" x14ac:dyDescent="0.25">
      <c r="A315" s="566"/>
      <c r="B315" s="529"/>
      <c r="C315" s="522"/>
      <c r="D315" s="529"/>
      <c r="E315" s="529"/>
      <c r="F315" s="529"/>
      <c r="G315" s="548"/>
      <c r="H315" s="548"/>
      <c r="I315" s="548"/>
      <c r="J315" s="550"/>
      <c r="K315" s="548"/>
      <c r="L315" s="550"/>
      <c r="M315" s="463"/>
      <c r="N315" s="550"/>
      <c r="O315" s="560"/>
      <c r="P315" s="522"/>
      <c r="Q315" s="522"/>
      <c r="R315" s="552"/>
      <c r="S315" s="522"/>
      <c r="T315" s="522"/>
      <c r="U315" s="522"/>
      <c r="V315" s="522"/>
      <c r="W315" s="522"/>
      <c r="X315" s="522"/>
      <c r="Y315" s="522"/>
      <c r="Z315" s="522"/>
      <c r="AA315" s="559"/>
      <c r="AB315" s="522"/>
      <c r="AC315" s="522"/>
      <c r="AD315" s="554"/>
      <c r="AE315" s="522"/>
      <c r="AF315" s="522"/>
      <c r="AG315" s="555"/>
      <c r="AH315" s="522"/>
      <c r="AI315" s="522"/>
      <c r="AJ315" s="522"/>
      <c r="AK315" s="522"/>
      <c r="AL315" s="522"/>
      <c r="AM315" s="522"/>
      <c r="AN315" s="522"/>
      <c r="AO315" s="522"/>
      <c r="AP315" s="522"/>
      <c r="AQ315" s="522"/>
      <c r="AR315" s="522"/>
      <c r="AS315" s="522"/>
      <c r="AT315" s="525"/>
      <c r="AU315" s="522"/>
      <c r="AV315" s="522"/>
      <c r="AW315" s="522"/>
      <c r="AX315" s="522"/>
      <c r="AY315" s="522"/>
      <c r="AZ315" s="556"/>
      <c r="BA315" s="556"/>
      <c r="BB315" s="556"/>
      <c r="BC315" s="522"/>
      <c r="BD315" s="522"/>
      <c r="BE315" s="522"/>
      <c r="BF315" s="522"/>
      <c r="BG315" s="522"/>
      <c r="BH315" s="522"/>
      <c r="BI315" s="522"/>
      <c r="BJ315" s="522"/>
      <c r="BK315" s="522"/>
      <c r="BL315" s="522"/>
      <c r="BM315" s="522"/>
      <c r="BN315" s="522"/>
      <c r="BO315" s="522"/>
      <c r="BP315" s="522"/>
      <c r="BQ315" s="522"/>
      <c r="BR315" s="522"/>
      <c r="BS315" s="522"/>
      <c r="BT315" s="522"/>
      <c r="BU315" s="522"/>
      <c r="BV315" s="522"/>
      <c r="BW315" s="522"/>
      <c r="BX315" s="522"/>
      <c r="BY315" s="522"/>
      <c r="BZ315" s="522"/>
      <c r="CA315" s="522"/>
      <c r="CB315" s="522"/>
      <c r="CC315" s="522"/>
      <c r="CD315" s="522"/>
      <c r="CE315" s="522"/>
      <c r="CF315" s="522"/>
    </row>
    <row r="316" spans="1:84" s="531" customFormat="1" x14ac:dyDescent="0.25">
      <c r="A316" s="566"/>
      <c r="B316" s="529"/>
      <c r="C316" s="522"/>
      <c r="D316" s="529"/>
      <c r="E316" s="529"/>
      <c r="F316" s="529"/>
      <c r="G316" s="548"/>
      <c r="H316" s="548"/>
      <c r="I316" s="548"/>
      <c r="J316" s="550"/>
      <c r="K316" s="548"/>
      <c r="L316" s="550"/>
      <c r="M316" s="463"/>
      <c r="N316" s="550"/>
      <c r="O316" s="560"/>
      <c r="P316" s="522"/>
      <c r="Q316" s="522"/>
      <c r="R316" s="552"/>
      <c r="S316" s="522"/>
      <c r="T316" s="522"/>
      <c r="U316" s="522"/>
      <c r="V316" s="522"/>
      <c r="W316" s="522"/>
      <c r="X316" s="522"/>
      <c r="Y316" s="522"/>
      <c r="Z316" s="522"/>
      <c r="AA316" s="559"/>
      <c r="AB316" s="522"/>
      <c r="AC316" s="522"/>
      <c r="AD316" s="554"/>
      <c r="AE316" s="522"/>
      <c r="AF316" s="522"/>
      <c r="AG316" s="555"/>
      <c r="AH316" s="522"/>
      <c r="AI316" s="522"/>
      <c r="AJ316" s="522"/>
      <c r="AK316" s="522"/>
      <c r="AL316" s="522"/>
      <c r="AM316" s="522"/>
      <c r="AN316" s="522"/>
      <c r="AO316" s="522"/>
      <c r="AP316" s="522"/>
      <c r="AQ316" s="522"/>
      <c r="AR316" s="522"/>
      <c r="AS316" s="522"/>
      <c r="AT316" s="525"/>
      <c r="AU316" s="522"/>
      <c r="AV316" s="522"/>
      <c r="AW316" s="522"/>
      <c r="AX316" s="522"/>
      <c r="AY316" s="522"/>
      <c r="AZ316" s="556"/>
      <c r="BA316" s="556"/>
      <c r="BB316" s="556"/>
      <c r="BC316" s="522"/>
      <c r="BD316" s="522"/>
      <c r="BE316" s="522"/>
      <c r="BF316" s="522"/>
      <c r="BG316" s="522"/>
      <c r="BH316" s="522"/>
      <c r="BI316" s="522"/>
      <c r="BJ316" s="522"/>
      <c r="BK316" s="522"/>
      <c r="BL316" s="522"/>
      <c r="BM316" s="522"/>
      <c r="BN316" s="522"/>
      <c r="BO316" s="522"/>
      <c r="BP316" s="522"/>
      <c r="BQ316" s="522"/>
      <c r="BR316" s="522"/>
      <c r="BS316" s="522"/>
      <c r="BT316" s="522"/>
      <c r="BU316" s="522"/>
      <c r="BV316" s="522"/>
      <c r="BW316" s="522"/>
      <c r="BX316" s="522"/>
      <c r="BY316" s="522"/>
      <c r="BZ316" s="522"/>
      <c r="CA316" s="522"/>
      <c r="CB316" s="522"/>
      <c r="CC316" s="522"/>
      <c r="CD316" s="522"/>
      <c r="CE316" s="522"/>
      <c r="CF316" s="522"/>
    </row>
    <row r="317" spans="1:84" s="531" customFormat="1" x14ac:dyDescent="0.25">
      <c r="A317" s="566"/>
      <c r="B317" s="529"/>
      <c r="C317" s="522"/>
      <c r="D317" s="529"/>
      <c r="E317" s="529"/>
      <c r="F317" s="529"/>
      <c r="G317" s="548"/>
      <c r="H317" s="548"/>
      <c r="I317" s="548"/>
      <c r="J317" s="550"/>
      <c r="K317" s="548"/>
      <c r="L317" s="550"/>
      <c r="M317" s="463"/>
      <c r="N317" s="550"/>
      <c r="O317" s="560"/>
      <c r="P317" s="522"/>
      <c r="Q317" s="522"/>
      <c r="R317" s="552"/>
      <c r="S317" s="522"/>
      <c r="T317" s="522"/>
      <c r="U317" s="522"/>
      <c r="V317" s="522"/>
      <c r="W317" s="522"/>
      <c r="X317" s="522"/>
      <c r="Y317" s="522"/>
      <c r="Z317" s="522"/>
      <c r="AA317" s="559"/>
      <c r="AB317" s="522"/>
      <c r="AC317" s="522"/>
      <c r="AD317" s="554"/>
      <c r="AE317" s="522"/>
      <c r="AF317" s="522"/>
      <c r="AG317" s="555"/>
      <c r="AH317" s="522"/>
      <c r="AI317" s="522"/>
      <c r="AJ317" s="522"/>
      <c r="AK317" s="522"/>
      <c r="AL317" s="522"/>
      <c r="AM317" s="522"/>
      <c r="AN317" s="522"/>
      <c r="AO317" s="522"/>
      <c r="AP317" s="522"/>
      <c r="AQ317" s="522"/>
      <c r="AR317" s="522"/>
      <c r="AS317" s="522"/>
      <c r="AT317" s="525"/>
      <c r="AU317" s="522"/>
      <c r="AV317" s="522"/>
      <c r="AW317" s="522"/>
      <c r="AX317" s="522"/>
      <c r="AY317" s="522"/>
      <c r="AZ317" s="556"/>
      <c r="BA317" s="556"/>
      <c r="BB317" s="556"/>
      <c r="BC317" s="522"/>
      <c r="BD317" s="522"/>
      <c r="BE317" s="522"/>
      <c r="BF317" s="522"/>
      <c r="BG317" s="522"/>
      <c r="BH317" s="522"/>
      <c r="BI317" s="522"/>
      <c r="BJ317" s="522"/>
      <c r="BK317" s="522"/>
      <c r="BL317" s="522"/>
      <c r="BM317" s="522"/>
      <c r="BN317" s="522"/>
      <c r="BO317" s="522"/>
      <c r="BP317" s="522"/>
      <c r="BQ317" s="522"/>
      <c r="BR317" s="522"/>
      <c r="BS317" s="522"/>
      <c r="BT317" s="522"/>
      <c r="BU317" s="522"/>
      <c r="BV317" s="522"/>
      <c r="BW317" s="522"/>
      <c r="BX317" s="522"/>
      <c r="BY317" s="522"/>
      <c r="BZ317" s="522"/>
      <c r="CA317" s="522"/>
      <c r="CB317" s="522"/>
      <c r="CC317" s="522"/>
      <c r="CD317" s="522"/>
      <c r="CE317" s="522"/>
      <c r="CF317" s="522"/>
    </row>
    <row r="318" spans="1:84" s="531" customFormat="1" x14ac:dyDescent="0.25">
      <c r="A318" s="566"/>
      <c r="B318" s="529"/>
      <c r="C318" s="522"/>
      <c r="D318" s="529"/>
      <c r="E318" s="529"/>
      <c r="F318" s="529"/>
      <c r="G318" s="548"/>
      <c r="H318" s="548"/>
      <c r="I318" s="548"/>
      <c r="J318" s="550"/>
      <c r="K318" s="548"/>
      <c r="L318" s="550"/>
      <c r="M318" s="463"/>
      <c r="N318" s="550"/>
      <c r="O318" s="560"/>
      <c r="P318" s="522"/>
      <c r="Q318" s="522"/>
      <c r="R318" s="552"/>
      <c r="S318" s="522"/>
      <c r="T318" s="522"/>
      <c r="U318" s="522"/>
      <c r="V318" s="522"/>
      <c r="W318" s="522"/>
      <c r="X318" s="522"/>
      <c r="Y318" s="522"/>
      <c r="Z318" s="522"/>
      <c r="AA318" s="559"/>
      <c r="AB318" s="522"/>
      <c r="AC318" s="522"/>
      <c r="AD318" s="554"/>
      <c r="AE318" s="522"/>
      <c r="AF318" s="522"/>
      <c r="AG318" s="555"/>
      <c r="AH318" s="522"/>
      <c r="AI318" s="522"/>
      <c r="AJ318" s="522"/>
      <c r="AK318" s="522"/>
      <c r="AL318" s="522"/>
      <c r="AM318" s="522"/>
      <c r="AN318" s="522"/>
      <c r="AO318" s="522"/>
      <c r="AP318" s="522"/>
      <c r="AQ318" s="522"/>
      <c r="AR318" s="522"/>
      <c r="AS318" s="522"/>
      <c r="AT318" s="525"/>
      <c r="AU318" s="522"/>
      <c r="AV318" s="522"/>
      <c r="AW318" s="522"/>
      <c r="AX318" s="522"/>
      <c r="AY318" s="522"/>
      <c r="AZ318" s="556"/>
      <c r="BA318" s="556"/>
      <c r="BB318" s="556"/>
      <c r="BC318" s="522"/>
      <c r="BD318" s="522"/>
      <c r="BE318" s="522"/>
      <c r="BF318" s="522"/>
      <c r="BG318" s="522"/>
      <c r="BH318" s="522"/>
      <c r="BI318" s="522"/>
      <c r="BJ318" s="522"/>
      <c r="BK318" s="522"/>
      <c r="BL318" s="522"/>
      <c r="BM318" s="522"/>
      <c r="BN318" s="522"/>
      <c r="BO318" s="522"/>
      <c r="BP318" s="522"/>
      <c r="BQ318" s="522"/>
      <c r="BR318" s="522"/>
      <c r="BS318" s="522"/>
      <c r="BT318" s="522"/>
      <c r="BU318" s="522"/>
      <c r="BV318" s="522"/>
      <c r="BW318" s="522"/>
      <c r="BX318" s="522"/>
      <c r="BY318" s="522"/>
      <c r="BZ318" s="522"/>
      <c r="CA318" s="522"/>
      <c r="CB318" s="522"/>
      <c r="CC318" s="522"/>
      <c r="CD318" s="522"/>
      <c r="CE318" s="522"/>
      <c r="CF318" s="522"/>
    </row>
    <row r="319" spans="1:84" s="531" customFormat="1" x14ac:dyDescent="0.25">
      <c r="A319" s="566"/>
      <c r="B319" s="529"/>
      <c r="C319" s="522"/>
      <c r="D319" s="529"/>
      <c r="E319" s="529"/>
      <c r="F319" s="529"/>
      <c r="G319" s="548"/>
      <c r="H319" s="548"/>
      <c r="I319" s="548"/>
      <c r="J319" s="550"/>
      <c r="K319" s="548"/>
      <c r="L319" s="550"/>
      <c r="M319" s="463"/>
      <c r="N319" s="550"/>
      <c r="O319" s="560"/>
      <c r="P319" s="522"/>
      <c r="Q319" s="522"/>
      <c r="R319" s="552"/>
      <c r="S319" s="522"/>
      <c r="T319" s="522"/>
      <c r="U319" s="522"/>
      <c r="V319" s="522"/>
      <c r="W319" s="522"/>
      <c r="X319" s="522"/>
      <c r="Y319" s="522"/>
      <c r="Z319" s="522"/>
      <c r="AA319" s="559"/>
      <c r="AB319" s="522"/>
      <c r="AC319" s="522"/>
      <c r="AD319" s="554"/>
      <c r="AE319" s="522"/>
      <c r="AF319" s="522"/>
      <c r="AG319" s="555"/>
      <c r="AH319" s="522"/>
      <c r="AI319" s="522"/>
      <c r="AJ319" s="522"/>
      <c r="AK319" s="522"/>
      <c r="AL319" s="522"/>
      <c r="AM319" s="522"/>
      <c r="AN319" s="522"/>
      <c r="AO319" s="522"/>
      <c r="AP319" s="522"/>
      <c r="AQ319" s="522"/>
      <c r="AR319" s="522"/>
      <c r="AS319" s="522"/>
      <c r="AT319" s="525"/>
      <c r="AU319" s="522"/>
      <c r="AV319" s="522"/>
      <c r="AW319" s="522"/>
      <c r="AX319" s="522"/>
      <c r="AY319" s="522"/>
      <c r="AZ319" s="556"/>
      <c r="BA319" s="556"/>
      <c r="BB319" s="556"/>
      <c r="BC319" s="522"/>
      <c r="BD319" s="522"/>
      <c r="BE319" s="522"/>
      <c r="BF319" s="522"/>
      <c r="BG319" s="522"/>
      <c r="BH319" s="522"/>
      <c r="BI319" s="522"/>
      <c r="BJ319" s="522"/>
      <c r="BK319" s="522"/>
      <c r="BL319" s="522"/>
      <c r="BM319" s="522"/>
      <c r="BN319" s="522"/>
      <c r="BO319" s="522"/>
      <c r="BP319" s="522"/>
      <c r="BQ319" s="522"/>
      <c r="BR319" s="522"/>
      <c r="BS319" s="522"/>
      <c r="BT319" s="522"/>
      <c r="BU319" s="522"/>
      <c r="BV319" s="522"/>
      <c r="BW319" s="522"/>
      <c r="BX319" s="522"/>
      <c r="BY319" s="522"/>
      <c r="BZ319" s="522"/>
      <c r="CA319" s="522"/>
      <c r="CB319" s="522"/>
      <c r="CC319" s="522"/>
      <c r="CD319" s="522"/>
      <c r="CE319" s="522"/>
      <c r="CF319" s="522"/>
    </row>
    <row r="320" spans="1:84" s="531" customFormat="1" x14ac:dyDescent="0.25">
      <c r="A320" s="566"/>
      <c r="B320" s="529"/>
      <c r="C320" s="522"/>
      <c r="D320" s="529"/>
      <c r="E320" s="529"/>
      <c r="F320" s="529"/>
      <c r="G320" s="548"/>
      <c r="H320" s="548"/>
      <c r="I320" s="548"/>
      <c r="J320" s="550"/>
      <c r="K320" s="548"/>
      <c r="L320" s="550"/>
      <c r="M320" s="463"/>
      <c r="N320" s="550"/>
      <c r="O320" s="560"/>
      <c r="P320" s="522"/>
      <c r="Q320" s="522"/>
      <c r="R320" s="552"/>
      <c r="S320" s="522"/>
      <c r="T320" s="522"/>
      <c r="U320" s="522"/>
      <c r="V320" s="522"/>
      <c r="W320" s="522"/>
      <c r="X320" s="522"/>
      <c r="Y320" s="522"/>
      <c r="Z320" s="522"/>
      <c r="AA320" s="559"/>
      <c r="AB320" s="522"/>
      <c r="AC320" s="522"/>
      <c r="AD320" s="554"/>
      <c r="AE320" s="522"/>
      <c r="AF320" s="522"/>
      <c r="AG320" s="555"/>
      <c r="AH320" s="522"/>
      <c r="AI320" s="522"/>
      <c r="AJ320" s="522"/>
      <c r="AK320" s="522"/>
      <c r="AL320" s="522"/>
      <c r="AM320" s="522"/>
      <c r="AN320" s="522"/>
      <c r="AO320" s="522"/>
      <c r="AP320" s="522"/>
      <c r="AQ320" s="522"/>
      <c r="AR320" s="522"/>
      <c r="AS320" s="522"/>
      <c r="AT320" s="525"/>
      <c r="AU320" s="522"/>
      <c r="AV320" s="522"/>
      <c r="AW320" s="522"/>
      <c r="AX320" s="522"/>
      <c r="AY320" s="522"/>
      <c r="AZ320" s="556"/>
      <c r="BA320" s="556"/>
      <c r="BB320" s="556"/>
      <c r="BC320" s="522"/>
      <c r="BD320" s="522"/>
      <c r="BE320" s="522"/>
      <c r="BF320" s="522"/>
      <c r="BG320" s="522"/>
      <c r="BH320" s="522"/>
      <c r="BI320" s="522"/>
      <c r="BJ320" s="522"/>
      <c r="BK320" s="522"/>
      <c r="BL320" s="522"/>
      <c r="BM320" s="522"/>
      <c r="BN320" s="522"/>
      <c r="BO320" s="522"/>
      <c r="BP320" s="522"/>
      <c r="BQ320" s="522"/>
      <c r="BR320" s="522"/>
      <c r="BS320" s="522"/>
      <c r="BT320" s="522"/>
      <c r="BU320" s="522"/>
      <c r="BV320" s="522"/>
      <c r="BW320" s="522"/>
      <c r="BX320" s="522"/>
      <c r="BY320" s="522"/>
      <c r="BZ320" s="522"/>
      <c r="CA320" s="522"/>
      <c r="CB320" s="522"/>
      <c r="CC320" s="522"/>
      <c r="CD320" s="522"/>
      <c r="CE320" s="522"/>
      <c r="CF320" s="522"/>
    </row>
    <row r="321" spans="1:84" s="531" customFormat="1" x14ac:dyDescent="0.25">
      <c r="A321" s="566"/>
      <c r="B321" s="529"/>
      <c r="C321" s="522"/>
      <c r="D321" s="529"/>
      <c r="E321" s="529"/>
      <c r="F321" s="529"/>
      <c r="G321" s="548"/>
      <c r="H321" s="548"/>
      <c r="I321" s="548"/>
      <c r="J321" s="550"/>
      <c r="K321" s="548"/>
      <c r="L321" s="550"/>
      <c r="M321" s="463"/>
      <c r="N321" s="550"/>
      <c r="O321" s="560"/>
      <c r="P321" s="522"/>
      <c r="Q321" s="522"/>
      <c r="R321" s="552"/>
      <c r="S321" s="522"/>
      <c r="T321" s="522"/>
      <c r="U321" s="522"/>
      <c r="V321" s="522"/>
      <c r="W321" s="522"/>
      <c r="X321" s="522"/>
      <c r="Y321" s="522"/>
      <c r="Z321" s="522"/>
      <c r="AA321" s="559"/>
      <c r="AB321" s="522"/>
      <c r="AC321" s="522"/>
      <c r="AD321" s="554"/>
      <c r="AE321" s="522"/>
      <c r="AF321" s="522"/>
      <c r="AG321" s="555"/>
      <c r="AH321" s="522"/>
      <c r="AI321" s="522"/>
      <c r="AJ321" s="522"/>
      <c r="AK321" s="522"/>
      <c r="AL321" s="522"/>
      <c r="AM321" s="522"/>
      <c r="AN321" s="522"/>
      <c r="AO321" s="522"/>
      <c r="AP321" s="522"/>
      <c r="AQ321" s="522"/>
      <c r="AR321" s="522"/>
      <c r="AS321" s="522"/>
      <c r="AT321" s="525"/>
      <c r="AU321" s="522"/>
      <c r="AV321" s="522"/>
      <c r="AW321" s="522"/>
      <c r="AX321" s="522"/>
      <c r="AY321" s="522"/>
      <c r="AZ321" s="556"/>
      <c r="BA321" s="556"/>
      <c r="BB321" s="556"/>
      <c r="BC321" s="522"/>
      <c r="BD321" s="522"/>
      <c r="BE321" s="522"/>
      <c r="BF321" s="522"/>
      <c r="BG321" s="522"/>
      <c r="BH321" s="522"/>
      <c r="BI321" s="522"/>
      <c r="BJ321" s="522"/>
      <c r="BK321" s="522"/>
      <c r="BL321" s="522"/>
      <c r="BM321" s="522"/>
      <c r="BN321" s="522"/>
      <c r="BO321" s="522"/>
      <c r="BP321" s="522"/>
      <c r="BQ321" s="522"/>
      <c r="BR321" s="522"/>
      <c r="BS321" s="522"/>
      <c r="BT321" s="522"/>
      <c r="BU321" s="522"/>
      <c r="BV321" s="522"/>
      <c r="BW321" s="522"/>
      <c r="BX321" s="522"/>
      <c r="BY321" s="522"/>
      <c r="BZ321" s="522"/>
      <c r="CA321" s="522"/>
      <c r="CB321" s="522"/>
      <c r="CC321" s="522"/>
      <c r="CD321" s="522"/>
      <c r="CE321" s="522"/>
      <c r="CF321" s="522"/>
    </row>
    <row r="322" spans="1:84" s="531" customFormat="1" x14ac:dyDescent="0.25">
      <c r="A322" s="566"/>
      <c r="B322" s="529"/>
      <c r="C322" s="522"/>
      <c r="D322" s="529"/>
      <c r="E322" s="529"/>
      <c r="F322" s="529"/>
      <c r="G322" s="548"/>
      <c r="H322" s="548"/>
      <c r="I322" s="548"/>
      <c r="J322" s="550"/>
      <c r="K322" s="548"/>
      <c r="L322" s="550"/>
      <c r="M322" s="463"/>
      <c r="N322" s="550"/>
      <c r="O322" s="560"/>
      <c r="P322" s="522"/>
      <c r="Q322" s="522"/>
      <c r="R322" s="552"/>
      <c r="S322" s="522"/>
      <c r="T322" s="522"/>
      <c r="U322" s="522"/>
      <c r="V322" s="522"/>
      <c r="W322" s="522"/>
      <c r="X322" s="522"/>
      <c r="Y322" s="522"/>
      <c r="Z322" s="522"/>
      <c r="AA322" s="559"/>
      <c r="AB322" s="522"/>
      <c r="AC322" s="522"/>
      <c r="AD322" s="554"/>
      <c r="AE322" s="522"/>
      <c r="AF322" s="522"/>
      <c r="AG322" s="555"/>
      <c r="AH322" s="522"/>
      <c r="AI322" s="522"/>
      <c r="AJ322" s="522"/>
      <c r="AK322" s="522"/>
      <c r="AL322" s="522"/>
      <c r="AM322" s="522"/>
      <c r="AN322" s="522"/>
      <c r="AO322" s="522"/>
      <c r="AP322" s="522"/>
      <c r="AQ322" s="522"/>
      <c r="AR322" s="522"/>
      <c r="AS322" s="522"/>
      <c r="AT322" s="525"/>
      <c r="AU322" s="522"/>
      <c r="AV322" s="522"/>
      <c r="AW322" s="522"/>
      <c r="AX322" s="522"/>
      <c r="AY322" s="522"/>
      <c r="AZ322" s="556"/>
      <c r="BA322" s="556"/>
      <c r="BB322" s="556"/>
      <c r="BC322" s="522"/>
      <c r="BD322" s="522"/>
      <c r="BE322" s="522"/>
      <c r="BF322" s="522"/>
      <c r="BG322" s="522"/>
      <c r="BH322" s="522"/>
      <c r="BI322" s="522"/>
      <c r="BJ322" s="522"/>
      <c r="BK322" s="522"/>
      <c r="BL322" s="522"/>
      <c r="BM322" s="522"/>
      <c r="BN322" s="522"/>
      <c r="BO322" s="522"/>
      <c r="BP322" s="522"/>
      <c r="BQ322" s="522"/>
      <c r="BR322" s="522"/>
      <c r="BS322" s="522"/>
      <c r="BT322" s="522"/>
      <c r="BU322" s="522"/>
      <c r="BV322" s="522"/>
      <c r="BW322" s="522"/>
      <c r="BX322" s="522"/>
      <c r="BY322" s="522"/>
      <c r="BZ322" s="522"/>
      <c r="CA322" s="522"/>
      <c r="CB322" s="522"/>
      <c r="CC322" s="522"/>
      <c r="CD322" s="522"/>
      <c r="CE322" s="522"/>
      <c r="CF322" s="522"/>
    </row>
    <row r="323" spans="1:84" s="531" customFormat="1" x14ac:dyDescent="0.25">
      <c r="A323" s="566"/>
      <c r="B323" s="529"/>
      <c r="C323" s="522"/>
      <c r="D323" s="529"/>
      <c r="E323" s="529"/>
      <c r="F323" s="529"/>
      <c r="G323" s="548"/>
      <c r="H323" s="548"/>
      <c r="I323" s="548"/>
      <c r="J323" s="550"/>
      <c r="K323" s="548"/>
      <c r="L323" s="550"/>
      <c r="M323" s="463"/>
      <c r="N323" s="550"/>
      <c r="O323" s="560"/>
      <c r="P323" s="522"/>
      <c r="Q323" s="522"/>
      <c r="R323" s="552"/>
      <c r="S323" s="522"/>
      <c r="T323" s="522"/>
      <c r="U323" s="522"/>
      <c r="V323" s="522"/>
      <c r="W323" s="522"/>
      <c r="X323" s="522"/>
      <c r="Y323" s="522"/>
      <c r="Z323" s="522"/>
      <c r="AA323" s="559"/>
      <c r="AB323" s="522"/>
      <c r="AC323" s="522"/>
      <c r="AD323" s="554"/>
      <c r="AE323" s="522"/>
      <c r="AF323" s="522"/>
      <c r="AG323" s="555"/>
      <c r="AH323" s="522"/>
      <c r="AI323" s="522"/>
      <c r="AJ323" s="522"/>
      <c r="AK323" s="522"/>
      <c r="AL323" s="522"/>
      <c r="AM323" s="522"/>
      <c r="AN323" s="522"/>
      <c r="AO323" s="522"/>
      <c r="AP323" s="522"/>
      <c r="AQ323" s="522"/>
      <c r="AR323" s="522"/>
      <c r="AS323" s="522"/>
      <c r="AT323" s="525"/>
      <c r="AU323" s="522"/>
      <c r="AV323" s="522"/>
      <c r="AW323" s="522"/>
      <c r="AX323" s="522"/>
      <c r="AY323" s="522"/>
      <c r="AZ323" s="556"/>
      <c r="BA323" s="556"/>
      <c r="BB323" s="556"/>
      <c r="BC323" s="522"/>
      <c r="BD323" s="522"/>
      <c r="BE323" s="522"/>
      <c r="BF323" s="522"/>
      <c r="BG323" s="522"/>
      <c r="BH323" s="522"/>
      <c r="BI323" s="522"/>
      <c r="BJ323" s="522"/>
      <c r="BK323" s="522"/>
      <c r="BL323" s="522"/>
      <c r="BM323" s="522"/>
      <c r="BN323" s="522"/>
      <c r="BO323" s="522"/>
      <c r="BP323" s="522"/>
      <c r="BQ323" s="522"/>
      <c r="BR323" s="522"/>
      <c r="BS323" s="522"/>
      <c r="BT323" s="522"/>
      <c r="BU323" s="522"/>
      <c r="BV323" s="522"/>
      <c r="BW323" s="522"/>
      <c r="BX323" s="522"/>
      <c r="BY323" s="522"/>
      <c r="BZ323" s="522"/>
      <c r="CA323" s="522"/>
      <c r="CB323" s="522"/>
      <c r="CC323" s="522"/>
      <c r="CD323" s="522"/>
      <c r="CE323" s="522"/>
      <c r="CF323" s="522"/>
    </row>
    <row r="324" spans="1:84" s="531" customFormat="1" x14ac:dyDescent="0.25">
      <c r="A324" s="566"/>
      <c r="B324" s="529"/>
      <c r="C324" s="522"/>
      <c r="D324" s="529"/>
      <c r="E324" s="529"/>
      <c r="F324" s="529"/>
      <c r="G324" s="548"/>
      <c r="H324" s="548"/>
      <c r="I324" s="548"/>
      <c r="J324" s="550"/>
      <c r="K324" s="548"/>
      <c r="L324" s="550"/>
      <c r="M324" s="463"/>
      <c r="N324" s="550"/>
      <c r="O324" s="560"/>
      <c r="P324" s="522"/>
      <c r="Q324" s="522"/>
      <c r="R324" s="552"/>
      <c r="S324" s="522"/>
      <c r="T324" s="522"/>
      <c r="U324" s="522"/>
      <c r="V324" s="522"/>
      <c r="W324" s="522"/>
      <c r="X324" s="522"/>
      <c r="Y324" s="522"/>
      <c r="Z324" s="522"/>
      <c r="AA324" s="559"/>
      <c r="AB324" s="522"/>
      <c r="AC324" s="522"/>
      <c r="AD324" s="554"/>
      <c r="AE324" s="522"/>
      <c r="AF324" s="522"/>
      <c r="AG324" s="555"/>
      <c r="AH324" s="522"/>
      <c r="AI324" s="522"/>
      <c r="AJ324" s="522"/>
      <c r="AK324" s="522"/>
      <c r="AL324" s="522"/>
      <c r="AM324" s="522"/>
      <c r="AN324" s="522"/>
      <c r="AO324" s="522"/>
      <c r="AP324" s="522"/>
      <c r="AQ324" s="522"/>
      <c r="AR324" s="522"/>
      <c r="AS324" s="522"/>
      <c r="AT324" s="525"/>
      <c r="AU324" s="522"/>
      <c r="AV324" s="522"/>
      <c r="AW324" s="522"/>
      <c r="AX324" s="522"/>
      <c r="AY324" s="522"/>
      <c r="AZ324" s="556"/>
      <c r="BA324" s="556"/>
      <c r="BB324" s="556"/>
      <c r="BC324" s="522"/>
      <c r="BD324" s="522"/>
      <c r="BE324" s="522"/>
      <c r="BF324" s="522"/>
      <c r="BG324" s="522"/>
      <c r="BH324" s="522"/>
      <c r="BI324" s="522"/>
      <c r="BJ324" s="522"/>
      <c r="BK324" s="522"/>
      <c r="BL324" s="522"/>
      <c r="BM324" s="522"/>
      <c r="BN324" s="522"/>
      <c r="BO324" s="522"/>
      <c r="BP324" s="522"/>
      <c r="BQ324" s="522"/>
      <c r="BR324" s="522"/>
      <c r="BS324" s="522"/>
      <c r="BT324" s="522"/>
      <c r="BU324" s="522"/>
      <c r="BV324" s="522"/>
      <c r="BW324" s="522"/>
      <c r="BX324" s="522"/>
      <c r="BY324" s="522"/>
      <c r="BZ324" s="522"/>
      <c r="CA324" s="522"/>
      <c r="CB324" s="522"/>
      <c r="CC324" s="522"/>
      <c r="CD324" s="522"/>
      <c r="CE324" s="522"/>
      <c r="CF324" s="522"/>
    </row>
    <row r="325" spans="1:84" s="531" customFormat="1" x14ac:dyDescent="0.25">
      <c r="A325" s="566"/>
      <c r="B325" s="529"/>
      <c r="C325" s="522"/>
      <c r="D325" s="529"/>
      <c r="E325" s="529"/>
      <c r="F325" s="529"/>
      <c r="G325" s="548"/>
      <c r="H325" s="548"/>
      <c r="I325" s="548"/>
      <c r="J325" s="550"/>
      <c r="K325" s="548"/>
      <c r="L325" s="550"/>
      <c r="M325" s="463"/>
      <c r="N325" s="550"/>
      <c r="O325" s="560"/>
      <c r="P325" s="522"/>
      <c r="Q325" s="522"/>
      <c r="R325" s="552"/>
      <c r="S325" s="522"/>
      <c r="T325" s="522"/>
      <c r="U325" s="522"/>
      <c r="V325" s="522"/>
      <c r="W325" s="522"/>
      <c r="X325" s="522"/>
      <c r="Y325" s="522"/>
      <c r="Z325" s="522"/>
      <c r="AA325" s="559"/>
      <c r="AB325" s="522"/>
      <c r="AC325" s="522"/>
      <c r="AD325" s="554"/>
      <c r="AE325" s="522"/>
      <c r="AF325" s="522"/>
      <c r="AG325" s="555"/>
      <c r="AH325" s="522"/>
      <c r="AI325" s="522"/>
      <c r="AJ325" s="522"/>
      <c r="AK325" s="522"/>
      <c r="AL325" s="522"/>
      <c r="AM325" s="522"/>
      <c r="AN325" s="522"/>
      <c r="AO325" s="522"/>
      <c r="AP325" s="522"/>
      <c r="AQ325" s="522"/>
      <c r="AR325" s="522"/>
      <c r="AS325" s="522"/>
      <c r="AT325" s="525"/>
      <c r="AU325" s="522"/>
      <c r="AV325" s="522"/>
      <c r="AW325" s="522"/>
      <c r="AX325" s="522"/>
      <c r="AY325" s="522"/>
      <c r="AZ325" s="556"/>
      <c r="BA325" s="556"/>
      <c r="BB325" s="556"/>
      <c r="BC325" s="522"/>
      <c r="BD325" s="522"/>
      <c r="BE325" s="522"/>
      <c r="BF325" s="522"/>
      <c r="BG325" s="522"/>
      <c r="BH325" s="522"/>
      <c r="BI325" s="522"/>
      <c r="BJ325" s="522"/>
      <c r="BK325" s="522"/>
      <c r="BL325" s="522"/>
      <c r="BM325" s="522"/>
      <c r="BN325" s="522"/>
      <c r="BO325" s="522"/>
      <c r="BP325" s="522"/>
      <c r="BQ325" s="522"/>
      <c r="BR325" s="522"/>
      <c r="BS325" s="522"/>
      <c r="BT325" s="522"/>
      <c r="BU325" s="522"/>
      <c r="BV325" s="522"/>
      <c r="BW325" s="522"/>
      <c r="BX325" s="522"/>
      <c r="BY325" s="522"/>
      <c r="BZ325" s="522"/>
      <c r="CA325" s="522"/>
      <c r="CB325" s="522"/>
      <c r="CC325" s="522"/>
      <c r="CD325" s="522"/>
      <c r="CE325" s="522"/>
      <c r="CF325" s="522"/>
    </row>
    <row r="326" spans="1:84" s="531" customFormat="1" x14ac:dyDescent="0.25">
      <c r="A326" s="566"/>
      <c r="B326" s="529"/>
      <c r="C326" s="522"/>
      <c r="D326" s="529"/>
      <c r="E326" s="529"/>
      <c r="F326" s="529"/>
      <c r="G326" s="548"/>
      <c r="H326" s="548"/>
      <c r="I326" s="548"/>
      <c r="J326" s="550"/>
      <c r="K326" s="548"/>
      <c r="L326" s="550"/>
      <c r="M326" s="463"/>
      <c r="N326" s="550"/>
      <c r="O326" s="560"/>
      <c r="P326" s="522"/>
      <c r="Q326" s="522"/>
      <c r="R326" s="552"/>
      <c r="S326" s="522"/>
      <c r="T326" s="522"/>
      <c r="U326" s="522"/>
      <c r="V326" s="522"/>
      <c r="W326" s="522"/>
      <c r="X326" s="522"/>
      <c r="Y326" s="522"/>
      <c r="Z326" s="522"/>
      <c r="AA326" s="559"/>
      <c r="AB326" s="522"/>
      <c r="AC326" s="522"/>
      <c r="AD326" s="554"/>
      <c r="AE326" s="522"/>
      <c r="AF326" s="522"/>
      <c r="AG326" s="555"/>
      <c r="AH326" s="522"/>
      <c r="AI326" s="522"/>
      <c r="AJ326" s="522"/>
      <c r="AK326" s="522"/>
      <c r="AL326" s="522"/>
      <c r="AM326" s="522"/>
      <c r="AN326" s="522"/>
      <c r="AO326" s="522"/>
      <c r="AP326" s="522"/>
      <c r="AQ326" s="522"/>
      <c r="AR326" s="522"/>
      <c r="AS326" s="522"/>
      <c r="AT326" s="525"/>
      <c r="AU326" s="522"/>
      <c r="AV326" s="522"/>
      <c r="AW326" s="522"/>
      <c r="AX326" s="522"/>
      <c r="AY326" s="522"/>
      <c r="AZ326" s="556"/>
      <c r="BA326" s="556"/>
      <c r="BB326" s="556"/>
      <c r="BC326" s="522"/>
      <c r="BD326" s="522"/>
      <c r="BE326" s="522"/>
      <c r="BF326" s="522"/>
      <c r="BG326" s="522"/>
      <c r="BH326" s="522"/>
      <c r="BI326" s="522"/>
      <c r="BJ326" s="522"/>
      <c r="BK326" s="522"/>
      <c r="BL326" s="522"/>
      <c r="BM326" s="522"/>
      <c r="BN326" s="522"/>
      <c r="BO326" s="522"/>
      <c r="BP326" s="522"/>
      <c r="BQ326" s="522"/>
      <c r="BR326" s="522"/>
      <c r="BS326" s="522"/>
      <c r="BT326" s="522"/>
      <c r="BU326" s="522"/>
      <c r="BV326" s="522"/>
      <c r="BW326" s="522"/>
      <c r="BX326" s="522"/>
      <c r="BY326" s="522"/>
      <c r="BZ326" s="522"/>
      <c r="CA326" s="522"/>
      <c r="CB326" s="522"/>
      <c r="CC326" s="522"/>
      <c r="CD326" s="522"/>
      <c r="CE326" s="522"/>
      <c r="CF326" s="522"/>
    </row>
    <row r="327" spans="1:84" s="531" customFormat="1" x14ac:dyDescent="0.25">
      <c r="A327" s="566"/>
      <c r="B327" s="529"/>
      <c r="C327" s="522"/>
      <c r="D327" s="529"/>
      <c r="E327" s="529"/>
      <c r="F327" s="529"/>
      <c r="G327" s="548"/>
      <c r="H327" s="548"/>
      <c r="I327" s="548"/>
      <c r="J327" s="550"/>
      <c r="K327" s="548"/>
      <c r="L327" s="550"/>
      <c r="M327" s="463"/>
      <c r="N327" s="550"/>
      <c r="O327" s="560"/>
      <c r="P327" s="522"/>
      <c r="Q327" s="522"/>
      <c r="R327" s="552"/>
      <c r="S327" s="522"/>
      <c r="T327" s="522"/>
      <c r="U327" s="522"/>
      <c r="V327" s="522"/>
      <c r="W327" s="522"/>
      <c r="X327" s="522"/>
      <c r="Y327" s="522"/>
      <c r="Z327" s="522"/>
      <c r="AA327" s="559"/>
      <c r="AB327" s="522"/>
      <c r="AC327" s="522"/>
      <c r="AD327" s="554"/>
      <c r="AE327" s="522"/>
      <c r="AF327" s="522"/>
      <c r="AG327" s="555"/>
      <c r="AH327" s="522"/>
      <c r="AI327" s="522"/>
      <c r="AJ327" s="522"/>
      <c r="AK327" s="522"/>
      <c r="AL327" s="522"/>
      <c r="AM327" s="522"/>
      <c r="AN327" s="522"/>
      <c r="AO327" s="522"/>
      <c r="AP327" s="522"/>
      <c r="AQ327" s="522"/>
      <c r="AR327" s="522"/>
      <c r="AS327" s="522"/>
      <c r="AT327" s="525"/>
      <c r="AU327" s="522"/>
      <c r="AV327" s="522"/>
      <c r="AW327" s="522"/>
      <c r="AX327" s="522"/>
      <c r="AY327" s="522"/>
      <c r="AZ327" s="556"/>
      <c r="BA327" s="556"/>
      <c r="BB327" s="556"/>
      <c r="BC327" s="522"/>
      <c r="BD327" s="522"/>
      <c r="BE327" s="522"/>
      <c r="BF327" s="522"/>
      <c r="BG327" s="522"/>
      <c r="BH327" s="522"/>
      <c r="BI327" s="522"/>
      <c r="BJ327" s="522"/>
      <c r="BK327" s="522"/>
      <c r="BL327" s="522"/>
      <c r="BM327" s="522"/>
      <c r="BN327" s="522"/>
      <c r="BO327" s="522"/>
      <c r="BP327" s="522"/>
      <c r="BQ327" s="522"/>
      <c r="BR327" s="522"/>
      <c r="BS327" s="522"/>
      <c r="BT327" s="522"/>
      <c r="BU327" s="522"/>
      <c r="BV327" s="522"/>
      <c r="BW327" s="522"/>
      <c r="BX327" s="522"/>
      <c r="BY327" s="522"/>
      <c r="BZ327" s="522"/>
      <c r="CA327" s="522"/>
      <c r="CB327" s="522"/>
      <c r="CC327" s="522"/>
      <c r="CD327" s="522"/>
      <c r="CE327" s="522"/>
      <c r="CF327" s="522"/>
    </row>
    <row r="328" spans="1:84" s="531" customFormat="1" x14ac:dyDescent="0.25">
      <c r="A328" s="566"/>
      <c r="B328" s="529"/>
      <c r="C328" s="522"/>
      <c r="D328" s="529"/>
      <c r="E328" s="529"/>
      <c r="F328" s="529"/>
      <c r="G328" s="548"/>
      <c r="H328" s="548"/>
      <c r="I328" s="548"/>
      <c r="J328" s="550"/>
      <c r="K328" s="548"/>
      <c r="L328" s="550"/>
      <c r="M328" s="463"/>
      <c r="N328" s="550"/>
      <c r="O328" s="560"/>
      <c r="P328" s="522"/>
      <c r="Q328" s="522"/>
      <c r="R328" s="552"/>
      <c r="S328" s="522"/>
      <c r="T328" s="522"/>
      <c r="U328" s="522"/>
      <c r="V328" s="522"/>
      <c r="W328" s="522"/>
      <c r="X328" s="522"/>
      <c r="Y328" s="522"/>
      <c r="Z328" s="522"/>
      <c r="AA328" s="559"/>
      <c r="AB328" s="522"/>
      <c r="AC328" s="522"/>
      <c r="AD328" s="554"/>
      <c r="AE328" s="522"/>
      <c r="AF328" s="522"/>
      <c r="AG328" s="555"/>
      <c r="AH328" s="522"/>
      <c r="AI328" s="522"/>
      <c r="AJ328" s="522"/>
      <c r="AK328" s="522"/>
      <c r="AL328" s="522"/>
      <c r="AM328" s="522"/>
      <c r="AN328" s="522"/>
      <c r="AO328" s="522"/>
      <c r="AP328" s="522"/>
      <c r="AQ328" s="522"/>
      <c r="AR328" s="522"/>
      <c r="AS328" s="522"/>
      <c r="AT328" s="525"/>
      <c r="AU328" s="522"/>
      <c r="AV328" s="522"/>
      <c r="AW328" s="522"/>
      <c r="AX328" s="522"/>
      <c r="AY328" s="522"/>
      <c r="AZ328" s="556"/>
      <c r="BA328" s="556"/>
      <c r="BB328" s="556"/>
      <c r="BC328" s="522"/>
      <c r="BD328" s="522"/>
      <c r="BE328" s="522"/>
      <c r="BF328" s="522"/>
      <c r="BG328" s="522"/>
      <c r="BH328" s="522"/>
      <c r="BI328" s="522"/>
      <c r="BJ328" s="522"/>
      <c r="BK328" s="522"/>
      <c r="BL328" s="522"/>
      <c r="BM328" s="522"/>
      <c r="BN328" s="522"/>
      <c r="BO328" s="522"/>
      <c r="BP328" s="522"/>
      <c r="BQ328" s="522"/>
      <c r="BR328" s="522"/>
      <c r="BS328" s="522"/>
      <c r="BT328" s="522"/>
      <c r="BU328" s="522"/>
      <c r="BV328" s="522"/>
      <c r="BW328" s="522"/>
      <c r="BX328" s="522"/>
      <c r="BY328" s="522"/>
      <c r="BZ328" s="522"/>
      <c r="CA328" s="522"/>
      <c r="CB328" s="522"/>
      <c r="CC328" s="522"/>
      <c r="CD328" s="522"/>
      <c r="CE328" s="522"/>
      <c r="CF328" s="522"/>
    </row>
    <row r="329" spans="1:84" s="531" customFormat="1" x14ac:dyDescent="0.25">
      <c r="A329" s="566"/>
      <c r="B329" s="529"/>
      <c r="C329" s="522"/>
      <c r="D329" s="529"/>
      <c r="E329" s="529"/>
      <c r="F329" s="529"/>
      <c r="G329" s="548"/>
      <c r="H329" s="548"/>
      <c r="I329" s="548"/>
      <c r="J329" s="550"/>
      <c r="K329" s="548"/>
      <c r="L329" s="550"/>
      <c r="M329" s="463"/>
      <c r="N329" s="550"/>
      <c r="O329" s="560"/>
      <c r="P329" s="522"/>
      <c r="Q329" s="522"/>
      <c r="R329" s="552"/>
      <c r="S329" s="522"/>
      <c r="T329" s="522"/>
      <c r="U329" s="522"/>
      <c r="V329" s="522"/>
      <c r="W329" s="522"/>
      <c r="X329" s="522"/>
      <c r="Y329" s="522"/>
      <c r="Z329" s="522"/>
      <c r="AA329" s="559"/>
      <c r="AB329" s="522"/>
      <c r="AC329" s="522"/>
      <c r="AD329" s="554"/>
      <c r="AE329" s="522"/>
      <c r="AF329" s="522"/>
      <c r="AG329" s="555"/>
      <c r="AH329" s="522"/>
      <c r="AI329" s="522"/>
      <c r="AJ329" s="522"/>
      <c r="AK329" s="522"/>
      <c r="AL329" s="522"/>
      <c r="AM329" s="522"/>
      <c r="AN329" s="522"/>
      <c r="AO329" s="522"/>
      <c r="AP329" s="522"/>
      <c r="AQ329" s="522"/>
      <c r="AR329" s="522"/>
      <c r="AS329" s="522"/>
      <c r="AT329" s="525"/>
      <c r="AU329" s="522"/>
      <c r="AV329" s="522"/>
      <c r="AW329" s="522"/>
      <c r="AX329" s="522"/>
      <c r="AY329" s="522"/>
      <c r="AZ329" s="556"/>
      <c r="BA329" s="556"/>
      <c r="BB329" s="556"/>
      <c r="BC329" s="522"/>
      <c r="BD329" s="522"/>
      <c r="BE329" s="522"/>
      <c r="BF329" s="522"/>
      <c r="BG329" s="522"/>
      <c r="BH329" s="522"/>
      <c r="BI329" s="522"/>
      <c r="BJ329" s="522"/>
      <c r="BK329" s="522"/>
      <c r="BL329" s="522"/>
      <c r="BM329" s="522"/>
      <c r="BN329" s="522"/>
      <c r="BO329" s="522"/>
      <c r="BP329" s="522"/>
      <c r="BQ329" s="522"/>
      <c r="BR329" s="522"/>
      <c r="BS329" s="522"/>
      <c r="BT329" s="522"/>
      <c r="BU329" s="522"/>
      <c r="BV329" s="522"/>
      <c r="BW329" s="522"/>
      <c r="BX329" s="522"/>
      <c r="BY329" s="522"/>
      <c r="BZ329" s="522"/>
      <c r="CA329" s="522"/>
      <c r="CB329" s="522"/>
      <c r="CC329" s="522"/>
      <c r="CD329" s="522"/>
      <c r="CE329" s="522"/>
      <c r="CF329" s="522"/>
    </row>
    <row r="330" spans="1:84" s="531" customFormat="1" x14ac:dyDescent="0.25">
      <c r="A330" s="566"/>
      <c r="B330" s="529"/>
      <c r="C330" s="522"/>
      <c r="D330" s="529"/>
      <c r="E330" s="529"/>
      <c r="F330" s="529"/>
      <c r="G330" s="548"/>
      <c r="H330" s="548"/>
      <c r="I330" s="548"/>
      <c r="J330" s="550"/>
      <c r="K330" s="548"/>
      <c r="L330" s="550"/>
      <c r="M330" s="463"/>
      <c r="N330" s="550"/>
      <c r="O330" s="560"/>
      <c r="P330" s="522"/>
      <c r="Q330" s="522"/>
      <c r="R330" s="552"/>
      <c r="S330" s="522"/>
      <c r="T330" s="522"/>
      <c r="U330" s="522"/>
      <c r="V330" s="522"/>
      <c r="W330" s="522"/>
      <c r="X330" s="522"/>
      <c r="Y330" s="522"/>
      <c r="Z330" s="522"/>
      <c r="AA330" s="559"/>
      <c r="AB330" s="522"/>
      <c r="AC330" s="522"/>
      <c r="AD330" s="554"/>
      <c r="AE330" s="522"/>
      <c r="AF330" s="522"/>
      <c r="AG330" s="555"/>
      <c r="AH330" s="522"/>
      <c r="AI330" s="522"/>
      <c r="AJ330" s="522"/>
      <c r="AK330" s="522"/>
      <c r="AL330" s="522"/>
      <c r="AM330" s="522"/>
      <c r="AN330" s="522"/>
      <c r="AO330" s="522"/>
      <c r="AP330" s="522"/>
      <c r="AQ330" s="522"/>
      <c r="AR330" s="522"/>
      <c r="AS330" s="522"/>
      <c r="AT330" s="525"/>
      <c r="AU330" s="522"/>
      <c r="AV330" s="522"/>
      <c r="AW330" s="522"/>
      <c r="AX330" s="522"/>
      <c r="AY330" s="522"/>
      <c r="AZ330" s="556"/>
      <c r="BA330" s="556"/>
      <c r="BB330" s="556"/>
      <c r="BC330" s="522"/>
      <c r="BD330" s="522"/>
      <c r="BE330" s="522"/>
      <c r="BF330" s="522"/>
      <c r="BG330" s="522"/>
      <c r="BH330" s="522"/>
      <c r="BI330" s="522"/>
      <c r="BJ330" s="522"/>
      <c r="BK330" s="522"/>
      <c r="BL330" s="522"/>
      <c r="BM330" s="522"/>
      <c r="BN330" s="522"/>
      <c r="BO330" s="522"/>
      <c r="BP330" s="522"/>
      <c r="BQ330" s="522"/>
      <c r="BR330" s="522"/>
      <c r="BS330" s="522"/>
      <c r="BT330" s="522"/>
      <c r="BU330" s="522"/>
      <c r="BV330" s="522"/>
      <c r="BW330" s="522"/>
      <c r="BX330" s="522"/>
      <c r="BY330" s="522"/>
      <c r="BZ330" s="522"/>
      <c r="CA330" s="522"/>
      <c r="CB330" s="522"/>
      <c r="CC330" s="522"/>
      <c r="CD330" s="522"/>
      <c r="CE330" s="522"/>
      <c r="CF330" s="522"/>
    </row>
    <row r="331" spans="1:84" s="531" customFormat="1" x14ac:dyDescent="0.25">
      <c r="A331" s="566"/>
      <c r="B331" s="529"/>
      <c r="C331" s="522"/>
      <c r="D331" s="529"/>
      <c r="E331" s="529"/>
      <c r="F331" s="529"/>
      <c r="G331" s="548"/>
      <c r="H331" s="548"/>
      <c r="I331" s="548"/>
      <c r="J331" s="550"/>
      <c r="K331" s="548"/>
      <c r="L331" s="550"/>
      <c r="M331" s="463"/>
      <c r="N331" s="550"/>
      <c r="O331" s="560"/>
      <c r="P331" s="522"/>
      <c r="Q331" s="522"/>
      <c r="R331" s="552"/>
      <c r="S331" s="522"/>
      <c r="T331" s="522"/>
      <c r="U331" s="522"/>
      <c r="V331" s="522"/>
      <c r="W331" s="522"/>
      <c r="X331" s="522"/>
      <c r="Y331" s="522"/>
      <c r="Z331" s="522"/>
      <c r="AA331" s="559"/>
      <c r="AB331" s="522"/>
      <c r="AC331" s="522"/>
      <c r="AD331" s="554"/>
      <c r="AE331" s="522"/>
      <c r="AF331" s="522"/>
      <c r="AG331" s="555"/>
      <c r="AH331" s="522"/>
      <c r="AI331" s="522"/>
      <c r="AJ331" s="522"/>
      <c r="AK331" s="522"/>
      <c r="AL331" s="522"/>
      <c r="AM331" s="522"/>
      <c r="AN331" s="522"/>
      <c r="AO331" s="522"/>
      <c r="AP331" s="522"/>
      <c r="AQ331" s="522"/>
      <c r="AR331" s="522"/>
      <c r="AS331" s="522"/>
      <c r="AT331" s="525"/>
      <c r="AU331" s="522"/>
      <c r="AV331" s="522"/>
      <c r="AW331" s="522"/>
      <c r="AX331" s="522"/>
      <c r="AY331" s="522"/>
      <c r="AZ331" s="556"/>
      <c r="BA331" s="556"/>
      <c r="BB331" s="556"/>
      <c r="BC331" s="522"/>
      <c r="BD331" s="522"/>
      <c r="BE331" s="522"/>
      <c r="BF331" s="522"/>
      <c r="BG331" s="522"/>
      <c r="BH331" s="522"/>
      <c r="BI331" s="522"/>
      <c r="BJ331" s="522"/>
      <c r="BK331" s="522"/>
      <c r="BL331" s="522"/>
      <c r="BM331" s="522"/>
      <c r="BN331" s="522"/>
      <c r="BO331" s="522"/>
      <c r="BP331" s="522"/>
      <c r="BQ331" s="522"/>
      <c r="BR331" s="522"/>
      <c r="BS331" s="522"/>
      <c r="BT331" s="522"/>
      <c r="BU331" s="522"/>
      <c r="BV331" s="522"/>
      <c r="BW331" s="522"/>
      <c r="BX331" s="522"/>
      <c r="BY331" s="522"/>
      <c r="BZ331" s="522"/>
      <c r="CA331" s="522"/>
      <c r="CB331" s="522"/>
      <c r="CC331" s="522"/>
      <c r="CD331" s="522"/>
      <c r="CE331" s="522"/>
      <c r="CF331" s="522"/>
    </row>
    <row r="332" spans="1:84" s="531" customFormat="1" x14ac:dyDescent="0.25">
      <c r="A332" s="566"/>
      <c r="B332" s="529"/>
      <c r="C332" s="522"/>
      <c r="D332" s="529"/>
      <c r="E332" s="529"/>
      <c r="F332" s="529"/>
      <c r="G332" s="548"/>
      <c r="H332" s="548"/>
      <c r="I332" s="548"/>
      <c r="J332" s="550"/>
      <c r="K332" s="548"/>
      <c r="L332" s="550"/>
      <c r="M332" s="463"/>
      <c r="N332" s="550"/>
      <c r="O332" s="560"/>
      <c r="P332" s="522"/>
      <c r="Q332" s="522"/>
      <c r="R332" s="552"/>
      <c r="S332" s="522"/>
      <c r="T332" s="522"/>
      <c r="U332" s="522"/>
      <c r="V332" s="522"/>
      <c r="W332" s="522"/>
      <c r="X332" s="522"/>
      <c r="Y332" s="522"/>
      <c r="Z332" s="522"/>
      <c r="AA332" s="559"/>
      <c r="AB332" s="522"/>
      <c r="AC332" s="522"/>
      <c r="AD332" s="554"/>
      <c r="AE332" s="522"/>
      <c r="AF332" s="522"/>
      <c r="AG332" s="555"/>
      <c r="AH332" s="522"/>
      <c r="AI332" s="522"/>
      <c r="AJ332" s="522"/>
      <c r="AK332" s="522"/>
      <c r="AL332" s="522"/>
      <c r="AM332" s="522"/>
      <c r="AN332" s="522"/>
      <c r="AO332" s="522"/>
      <c r="AP332" s="522"/>
      <c r="AQ332" s="522"/>
      <c r="AR332" s="522"/>
      <c r="AS332" s="522"/>
      <c r="AT332" s="525"/>
      <c r="AU332" s="522"/>
      <c r="AV332" s="522"/>
      <c r="AW332" s="522"/>
      <c r="AX332" s="522"/>
      <c r="AY332" s="522"/>
      <c r="AZ332" s="556"/>
      <c r="BA332" s="556"/>
      <c r="BB332" s="556"/>
      <c r="BC332" s="522"/>
      <c r="BD332" s="522"/>
      <c r="BE332" s="522"/>
      <c r="BF332" s="522"/>
      <c r="BG332" s="522"/>
      <c r="BH332" s="522"/>
      <c r="BI332" s="522"/>
      <c r="BJ332" s="522"/>
      <c r="BK332" s="522"/>
      <c r="BL332" s="522"/>
      <c r="BM332" s="522"/>
      <c r="BN332" s="522"/>
      <c r="BO332" s="522"/>
      <c r="BP332" s="522"/>
      <c r="BQ332" s="522"/>
      <c r="BR332" s="522"/>
      <c r="BS332" s="522"/>
      <c r="BT332" s="522"/>
      <c r="BU332" s="522"/>
      <c r="BV332" s="522"/>
      <c r="BW332" s="522"/>
      <c r="BX332" s="522"/>
      <c r="BY332" s="522"/>
      <c r="BZ332" s="522"/>
      <c r="CA332" s="522"/>
      <c r="CB332" s="522"/>
      <c r="CC332" s="522"/>
      <c r="CD332" s="522"/>
      <c r="CE332" s="522"/>
      <c r="CF332" s="522"/>
    </row>
    <row r="333" spans="1:84" s="531" customFormat="1" x14ac:dyDescent="0.25">
      <c r="A333" s="566"/>
      <c r="B333" s="529"/>
      <c r="C333" s="522"/>
      <c r="D333" s="529"/>
      <c r="E333" s="529"/>
      <c r="F333" s="529"/>
      <c r="G333" s="548"/>
      <c r="H333" s="548"/>
      <c r="I333" s="548"/>
      <c r="J333" s="550"/>
      <c r="K333" s="548"/>
      <c r="L333" s="550"/>
      <c r="M333" s="463"/>
      <c r="N333" s="550"/>
      <c r="O333" s="560"/>
      <c r="P333" s="522"/>
      <c r="Q333" s="522"/>
      <c r="R333" s="552"/>
      <c r="S333" s="522"/>
      <c r="T333" s="522"/>
      <c r="U333" s="522"/>
      <c r="V333" s="522"/>
      <c r="W333" s="522"/>
      <c r="X333" s="522"/>
      <c r="Y333" s="522"/>
      <c r="Z333" s="522"/>
      <c r="AA333" s="559"/>
      <c r="AB333" s="522"/>
      <c r="AC333" s="522"/>
      <c r="AD333" s="554"/>
      <c r="AE333" s="522"/>
      <c r="AF333" s="522"/>
      <c r="AG333" s="555"/>
      <c r="AH333" s="522"/>
      <c r="AI333" s="522"/>
      <c r="AJ333" s="522"/>
      <c r="AK333" s="522"/>
      <c r="AL333" s="522"/>
      <c r="AM333" s="522"/>
      <c r="AN333" s="522"/>
      <c r="AO333" s="522"/>
      <c r="AP333" s="522"/>
      <c r="AQ333" s="522"/>
      <c r="AR333" s="522"/>
      <c r="AS333" s="522"/>
      <c r="AT333" s="525"/>
      <c r="AU333" s="522"/>
      <c r="AV333" s="522"/>
      <c r="AW333" s="522"/>
      <c r="AX333" s="522"/>
      <c r="AY333" s="522"/>
      <c r="AZ333" s="556"/>
      <c r="BA333" s="556"/>
      <c r="BB333" s="556"/>
      <c r="BC333" s="522"/>
      <c r="BD333" s="522"/>
      <c r="BE333" s="522"/>
      <c r="BF333" s="522"/>
      <c r="BG333" s="522"/>
      <c r="BH333" s="522"/>
      <c r="BI333" s="522"/>
      <c r="BJ333" s="522"/>
      <c r="BK333" s="522"/>
      <c r="BL333" s="522"/>
      <c r="BM333" s="522"/>
      <c r="BN333" s="522"/>
      <c r="BO333" s="522"/>
      <c r="BP333" s="522"/>
      <c r="BQ333" s="522"/>
      <c r="BR333" s="522"/>
      <c r="BS333" s="522"/>
      <c r="BT333" s="522"/>
      <c r="BU333" s="522"/>
      <c r="BV333" s="522"/>
      <c r="BW333" s="522"/>
      <c r="BX333" s="522"/>
      <c r="BY333" s="522"/>
      <c r="BZ333" s="522"/>
      <c r="CA333" s="522"/>
      <c r="CB333" s="522"/>
      <c r="CC333" s="522"/>
      <c r="CD333" s="522"/>
      <c r="CE333" s="522"/>
      <c r="CF333" s="522"/>
    </row>
    <row r="334" spans="1:84" s="531" customFormat="1" x14ac:dyDescent="0.25">
      <c r="A334" s="566"/>
      <c r="B334" s="529"/>
      <c r="C334" s="522"/>
      <c r="D334" s="529"/>
      <c r="E334" s="529"/>
      <c r="F334" s="529"/>
      <c r="G334" s="548"/>
      <c r="H334" s="548"/>
      <c r="I334" s="548"/>
      <c r="J334" s="550"/>
      <c r="K334" s="548"/>
      <c r="L334" s="550"/>
      <c r="M334" s="463"/>
      <c r="N334" s="550"/>
      <c r="O334" s="560"/>
      <c r="P334" s="522"/>
      <c r="Q334" s="522"/>
      <c r="R334" s="552"/>
      <c r="S334" s="522"/>
      <c r="T334" s="522"/>
      <c r="U334" s="522"/>
      <c r="V334" s="522"/>
      <c r="W334" s="522"/>
      <c r="X334" s="522"/>
      <c r="Y334" s="522"/>
      <c r="Z334" s="522"/>
      <c r="AA334" s="559"/>
      <c r="AB334" s="522"/>
      <c r="AC334" s="522"/>
      <c r="AD334" s="554"/>
      <c r="AE334" s="522"/>
      <c r="AF334" s="522"/>
      <c r="AG334" s="555"/>
      <c r="AH334" s="522"/>
      <c r="AI334" s="522"/>
      <c r="AJ334" s="522"/>
      <c r="AK334" s="522"/>
      <c r="AL334" s="522"/>
      <c r="AM334" s="522"/>
      <c r="AN334" s="522"/>
      <c r="AO334" s="522"/>
      <c r="AP334" s="522"/>
      <c r="AQ334" s="522"/>
      <c r="AR334" s="522"/>
      <c r="AS334" s="522"/>
      <c r="AT334" s="525"/>
      <c r="AU334" s="522"/>
      <c r="AV334" s="522"/>
      <c r="AW334" s="522"/>
      <c r="AX334" s="522"/>
      <c r="AY334" s="522"/>
      <c r="AZ334" s="556"/>
      <c r="BA334" s="556"/>
      <c r="BB334" s="556"/>
      <c r="BC334" s="522"/>
      <c r="BD334" s="522"/>
      <c r="BE334" s="522"/>
      <c r="BF334" s="522"/>
      <c r="BG334" s="522"/>
      <c r="BH334" s="522"/>
      <c r="BI334" s="522"/>
      <c r="BJ334" s="522"/>
      <c r="BK334" s="522"/>
      <c r="BL334" s="522"/>
      <c r="BM334" s="522"/>
      <c r="BN334" s="522"/>
      <c r="BO334" s="522"/>
      <c r="BP334" s="522"/>
      <c r="BQ334" s="522"/>
      <c r="BR334" s="522"/>
      <c r="BS334" s="522"/>
      <c r="BT334" s="522"/>
      <c r="BU334" s="522"/>
      <c r="BV334" s="522"/>
      <c r="BW334" s="522"/>
      <c r="BX334" s="522"/>
      <c r="BY334" s="522"/>
      <c r="BZ334" s="522"/>
      <c r="CA334" s="522"/>
      <c r="CB334" s="522"/>
      <c r="CC334" s="522"/>
      <c r="CD334" s="522"/>
      <c r="CE334" s="522"/>
      <c r="CF334" s="522"/>
    </row>
    <row r="335" spans="1:84" s="531" customFormat="1" x14ac:dyDescent="0.25">
      <c r="A335" s="566"/>
      <c r="B335" s="529"/>
      <c r="C335" s="522"/>
      <c r="D335" s="529"/>
      <c r="E335" s="529"/>
      <c r="F335" s="529"/>
      <c r="G335" s="548"/>
      <c r="H335" s="548"/>
      <c r="I335" s="548"/>
      <c r="J335" s="550"/>
      <c r="K335" s="548"/>
      <c r="L335" s="550"/>
      <c r="M335" s="463"/>
      <c r="N335" s="550"/>
      <c r="O335" s="560"/>
      <c r="P335" s="522"/>
      <c r="Q335" s="522"/>
      <c r="R335" s="552"/>
      <c r="S335" s="522"/>
      <c r="T335" s="522"/>
      <c r="U335" s="522"/>
      <c r="V335" s="522"/>
      <c r="W335" s="522"/>
      <c r="X335" s="522"/>
      <c r="Y335" s="522"/>
      <c r="Z335" s="522"/>
      <c r="AA335" s="559"/>
      <c r="AB335" s="522"/>
      <c r="AC335" s="522"/>
      <c r="AD335" s="554"/>
      <c r="AE335" s="522"/>
      <c r="AF335" s="522"/>
      <c r="AG335" s="555"/>
      <c r="AH335" s="522"/>
      <c r="AI335" s="522"/>
      <c r="AJ335" s="522"/>
      <c r="AK335" s="522"/>
      <c r="AL335" s="522"/>
      <c r="AM335" s="522"/>
      <c r="AN335" s="522"/>
      <c r="AO335" s="522"/>
      <c r="AP335" s="522"/>
      <c r="AQ335" s="522"/>
      <c r="AR335" s="522"/>
      <c r="AS335" s="522"/>
      <c r="AT335" s="525"/>
      <c r="AU335" s="522"/>
      <c r="AV335" s="522"/>
      <c r="AW335" s="522"/>
      <c r="AX335" s="522"/>
      <c r="AY335" s="522"/>
      <c r="AZ335" s="556"/>
      <c r="BA335" s="556"/>
      <c r="BB335" s="556"/>
      <c r="BC335" s="522"/>
      <c r="BD335" s="522"/>
      <c r="BE335" s="522"/>
      <c r="BF335" s="522"/>
      <c r="BG335" s="522"/>
      <c r="BH335" s="522"/>
      <c r="BI335" s="522"/>
      <c r="BJ335" s="522"/>
      <c r="BK335" s="522"/>
      <c r="BL335" s="522"/>
      <c r="BM335" s="522"/>
      <c r="BN335" s="522"/>
      <c r="BO335" s="522"/>
      <c r="BP335" s="522"/>
      <c r="BQ335" s="522"/>
      <c r="BR335" s="522"/>
      <c r="BS335" s="522"/>
      <c r="BT335" s="522"/>
      <c r="BU335" s="522"/>
      <c r="BV335" s="522"/>
      <c r="BW335" s="522"/>
      <c r="BX335" s="522"/>
      <c r="BY335" s="522"/>
      <c r="BZ335" s="522"/>
      <c r="CA335" s="522"/>
      <c r="CB335" s="522"/>
      <c r="CC335" s="522"/>
      <c r="CD335" s="522"/>
      <c r="CE335" s="522"/>
      <c r="CF335" s="522"/>
    </row>
    <row r="336" spans="1:84" s="531" customFormat="1" x14ac:dyDescent="0.25">
      <c r="A336" s="566"/>
      <c r="B336" s="529"/>
      <c r="C336" s="522"/>
      <c r="D336" s="529"/>
      <c r="E336" s="529"/>
      <c r="F336" s="529"/>
      <c r="G336" s="548"/>
      <c r="H336" s="548"/>
      <c r="I336" s="548"/>
      <c r="J336" s="550"/>
      <c r="K336" s="548"/>
      <c r="L336" s="550"/>
      <c r="M336" s="463"/>
      <c r="N336" s="550"/>
      <c r="O336" s="560"/>
      <c r="P336" s="522"/>
      <c r="Q336" s="522"/>
      <c r="R336" s="552"/>
      <c r="S336" s="522"/>
      <c r="T336" s="522"/>
      <c r="U336" s="522"/>
      <c r="V336" s="522"/>
      <c r="W336" s="522"/>
      <c r="X336" s="522"/>
      <c r="Y336" s="522"/>
      <c r="Z336" s="522"/>
      <c r="AA336" s="559"/>
      <c r="AB336" s="522"/>
      <c r="AC336" s="522"/>
      <c r="AD336" s="554"/>
      <c r="AE336" s="522"/>
      <c r="AF336" s="522"/>
      <c r="AG336" s="555"/>
      <c r="AH336" s="522"/>
      <c r="AI336" s="522"/>
      <c r="AJ336" s="522"/>
      <c r="AK336" s="522"/>
      <c r="AL336" s="522"/>
      <c r="AM336" s="522"/>
      <c r="AN336" s="522"/>
      <c r="AO336" s="522"/>
      <c r="AP336" s="522"/>
      <c r="AQ336" s="522"/>
      <c r="AR336" s="522"/>
      <c r="AS336" s="522"/>
      <c r="AT336" s="525"/>
      <c r="AU336" s="522"/>
      <c r="AV336" s="522"/>
      <c r="AW336" s="522"/>
      <c r="AX336" s="522"/>
      <c r="AY336" s="522"/>
      <c r="AZ336" s="556"/>
      <c r="BA336" s="556"/>
      <c r="BB336" s="556"/>
      <c r="BC336" s="522"/>
      <c r="BD336" s="522"/>
      <c r="BE336" s="522"/>
      <c r="BF336" s="522"/>
      <c r="BG336" s="522"/>
      <c r="BH336" s="522"/>
      <c r="BI336" s="522"/>
      <c r="BJ336" s="522"/>
      <c r="BK336" s="522"/>
      <c r="BL336" s="522"/>
      <c r="BM336" s="522"/>
      <c r="BN336" s="522"/>
      <c r="BO336" s="522"/>
      <c r="BP336" s="522"/>
      <c r="BQ336" s="522"/>
      <c r="BR336" s="522"/>
      <c r="BS336" s="522"/>
      <c r="BT336" s="522"/>
      <c r="BU336" s="522"/>
      <c r="BV336" s="522"/>
      <c r="BW336" s="522"/>
      <c r="BX336" s="522"/>
      <c r="BY336" s="522"/>
      <c r="BZ336" s="522"/>
      <c r="CA336" s="522"/>
      <c r="CB336" s="522"/>
      <c r="CC336" s="522"/>
      <c r="CD336" s="522"/>
      <c r="CE336" s="522"/>
      <c r="CF336" s="522"/>
    </row>
    <row r="337" spans="1:84" s="531" customFormat="1" x14ac:dyDescent="0.25">
      <c r="A337" s="566"/>
      <c r="B337" s="529"/>
      <c r="C337" s="522"/>
      <c r="D337" s="529"/>
      <c r="E337" s="529"/>
      <c r="F337" s="529"/>
      <c r="G337" s="548"/>
      <c r="H337" s="548"/>
      <c r="I337" s="548"/>
      <c r="J337" s="550"/>
      <c r="K337" s="548"/>
      <c r="L337" s="550"/>
      <c r="M337" s="463"/>
      <c r="N337" s="550"/>
      <c r="O337" s="560"/>
      <c r="P337" s="522"/>
      <c r="Q337" s="522"/>
      <c r="R337" s="552"/>
      <c r="S337" s="522"/>
      <c r="T337" s="522"/>
      <c r="U337" s="522"/>
      <c r="V337" s="522"/>
      <c r="W337" s="522"/>
      <c r="X337" s="522"/>
      <c r="Y337" s="522"/>
      <c r="Z337" s="522"/>
      <c r="AA337" s="559"/>
      <c r="AB337" s="522"/>
      <c r="AC337" s="522"/>
      <c r="AD337" s="554"/>
      <c r="AE337" s="522"/>
      <c r="AF337" s="522"/>
      <c r="AG337" s="555"/>
      <c r="AH337" s="522"/>
      <c r="AI337" s="522"/>
      <c r="AJ337" s="522"/>
      <c r="AK337" s="522"/>
      <c r="AL337" s="522"/>
      <c r="AM337" s="522"/>
      <c r="AN337" s="522"/>
      <c r="AO337" s="522"/>
      <c r="AP337" s="522"/>
      <c r="AQ337" s="522"/>
      <c r="AR337" s="522"/>
      <c r="AS337" s="522"/>
      <c r="AT337" s="525"/>
      <c r="AU337" s="522"/>
      <c r="AV337" s="522"/>
      <c r="AW337" s="522"/>
      <c r="AX337" s="522"/>
      <c r="AY337" s="522"/>
      <c r="AZ337" s="556"/>
      <c r="BA337" s="556"/>
      <c r="BB337" s="556"/>
      <c r="BC337" s="522"/>
      <c r="BD337" s="522"/>
      <c r="BE337" s="522"/>
      <c r="BF337" s="522"/>
      <c r="BG337" s="522"/>
      <c r="BH337" s="522"/>
      <c r="BI337" s="522"/>
      <c r="BJ337" s="522"/>
      <c r="BK337" s="522"/>
      <c r="BL337" s="522"/>
      <c r="BM337" s="522"/>
      <c r="BN337" s="522"/>
      <c r="BO337" s="522"/>
      <c r="BP337" s="522"/>
      <c r="BQ337" s="522"/>
      <c r="BR337" s="522"/>
      <c r="BS337" s="522"/>
      <c r="BT337" s="522"/>
      <c r="BU337" s="522"/>
      <c r="BV337" s="522"/>
      <c r="BW337" s="522"/>
      <c r="BX337" s="522"/>
      <c r="BY337" s="522"/>
      <c r="BZ337" s="522"/>
      <c r="CA337" s="522"/>
      <c r="CB337" s="522"/>
      <c r="CC337" s="522"/>
      <c r="CD337" s="522"/>
      <c r="CE337" s="522"/>
      <c r="CF337" s="522"/>
    </row>
    <row r="338" spans="1:84" s="531" customFormat="1" x14ac:dyDescent="0.25">
      <c r="A338" s="566"/>
      <c r="B338" s="529"/>
      <c r="C338" s="522"/>
      <c r="D338" s="529"/>
      <c r="E338" s="529"/>
      <c r="F338" s="529"/>
      <c r="G338" s="548"/>
      <c r="H338" s="548"/>
      <c r="I338" s="548"/>
      <c r="J338" s="550"/>
      <c r="K338" s="548"/>
      <c r="L338" s="550"/>
      <c r="M338" s="463"/>
      <c r="N338" s="550"/>
      <c r="O338" s="560"/>
      <c r="P338" s="522"/>
      <c r="Q338" s="522"/>
      <c r="R338" s="552"/>
      <c r="S338" s="522"/>
      <c r="T338" s="522"/>
      <c r="U338" s="522"/>
      <c r="V338" s="522"/>
      <c r="W338" s="522"/>
      <c r="X338" s="522"/>
      <c r="Y338" s="522"/>
      <c r="Z338" s="522"/>
      <c r="AA338" s="559"/>
      <c r="AB338" s="522"/>
      <c r="AC338" s="522"/>
      <c r="AD338" s="554"/>
      <c r="AE338" s="522"/>
      <c r="AF338" s="522"/>
      <c r="AG338" s="555"/>
      <c r="AH338" s="522"/>
      <c r="AI338" s="522"/>
      <c r="AJ338" s="522"/>
      <c r="AK338" s="522"/>
      <c r="AL338" s="522"/>
      <c r="AM338" s="522"/>
      <c r="AN338" s="522"/>
      <c r="AO338" s="522"/>
      <c r="AP338" s="522"/>
      <c r="AQ338" s="522"/>
      <c r="AR338" s="522"/>
      <c r="AS338" s="522"/>
      <c r="AT338" s="525"/>
      <c r="AU338" s="522"/>
      <c r="AV338" s="522"/>
      <c r="AW338" s="522"/>
      <c r="AX338" s="522"/>
      <c r="AY338" s="522"/>
      <c r="AZ338" s="556"/>
      <c r="BA338" s="556"/>
      <c r="BB338" s="556"/>
      <c r="BC338" s="522"/>
      <c r="BD338" s="522"/>
      <c r="BE338" s="522"/>
      <c r="BF338" s="522"/>
      <c r="BG338" s="522"/>
      <c r="BH338" s="522"/>
      <c r="BI338" s="522"/>
      <c r="BJ338" s="522"/>
      <c r="BK338" s="522"/>
      <c r="BL338" s="522"/>
      <c r="BM338" s="522"/>
      <c r="BN338" s="522"/>
      <c r="BO338" s="522"/>
      <c r="BP338" s="522"/>
      <c r="BQ338" s="522"/>
      <c r="BR338" s="522"/>
      <c r="BS338" s="522"/>
      <c r="BT338" s="522"/>
      <c r="BU338" s="522"/>
      <c r="BV338" s="522"/>
      <c r="BW338" s="522"/>
      <c r="BX338" s="522"/>
      <c r="BY338" s="522"/>
      <c r="BZ338" s="522"/>
      <c r="CA338" s="522"/>
      <c r="CB338" s="522"/>
      <c r="CC338" s="522"/>
      <c r="CD338" s="522"/>
      <c r="CE338" s="522"/>
      <c r="CF338" s="522"/>
    </row>
    <row r="339" spans="1:84" s="531" customFormat="1" x14ac:dyDescent="0.25">
      <c r="A339" s="566"/>
      <c r="B339" s="529"/>
      <c r="C339" s="522"/>
      <c r="D339" s="529"/>
      <c r="E339" s="529"/>
      <c r="F339" s="529"/>
      <c r="G339" s="548"/>
      <c r="H339" s="548"/>
      <c r="I339" s="548"/>
      <c r="J339" s="550"/>
      <c r="K339" s="548"/>
      <c r="L339" s="550"/>
      <c r="M339" s="463"/>
      <c r="N339" s="550"/>
      <c r="O339" s="560"/>
      <c r="P339" s="522"/>
      <c r="Q339" s="522"/>
      <c r="R339" s="552"/>
      <c r="S339" s="522"/>
      <c r="T339" s="522"/>
      <c r="U339" s="522"/>
      <c r="V339" s="522"/>
      <c r="W339" s="522"/>
      <c r="X339" s="522"/>
      <c r="Y339" s="522"/>
      <c r="Z339" s="522"/>
      <c r="AA339" s="559"/>
      <c r="AB339" s="522"/>
      <c r="AC339" s="522"/>
      <c r="AD339" s="554"/>
      <c r="AE339" s="522"/>
      <c r="AF339" s="522"/>
      <c r="AG339" s="555"/>
      <c r="AH339" s="522"/>
      <c r="AI339" s="522"/>
      <c r="AJ339" s="522"/>
      <c r="AK339" s="522"/>
      <c r="AL339" s="522"/>
      <c r="AM339" s="522"/>
      <c r="AN339" s="522"/>
      <c r="AO339" s="522"/>
      <c r="AP339" s="522"/>
      <c r="AQ339" s="522"/>
      <c r="AR339" s="522"/>
      <c r="AS339" s="522"/>
      <c r="AT339" s="525"/>
      <c r="AU339" s="522"/>
      <c r="AV339" s="522"/>
      <c r="AW339" s="522"/>
      <c r="AX339" s="522"/>
      <c r="AY339" s="522"/>
      <c r="AZ339" s="556"/>
      <c r="BA339" s="556"/>
      <c r="BB339" s="556"/>
      <c r="BC339" s="522"/>
      <c r="BD339" s="522"/>
      <c r="BE339" s="522"/>
      <c r="BF339" s="522"/>
      <c r="BG339" s="522"/>
      <c r="BH339" s="522"/>
      <c r="BI339" s="522"/>
      <c r="BJ339" s="522"/>
      <c r="BK339" s="522"/>
      <c r="BL339" s="522"/>
      <c r="BM339" s="522"/>
      <c r="BN339" s="522"/>
      <c r="BO339" s="522"/>
      <c r="BP339" s="522"/>
      <c r="BQ339" s="522"/>
      <c r="BR339" s="522"/>
      <c r="BS339" s="522"/>
      <c r="BT339" s="522"/>
      <c r="BU339" s="522"/>
      <c r="BV339" s="522"/>
      <c r="BW339" s="522"/>
      <c r="BX339" s="522"/>
      <c r="BY339" s="522"/>
      <c r="BZ339" s="522"/>
      <c r="CA339" s="522"/>
      <c r="CB339" s="522"/>
      <c r="CC339" s="522"/>
      <c r="CD339" s="522"/>
      <c r="CE339" s="522"/>
      <c r="CF339" s="522"/>
    </row>
    <row r="340" spans="1:84" s="531" customFormat="1" x14ac:dyDescent="0.25">
      <c r="A340" s="566"/>
      <c r="B340" s="529"/>
      <c r="C340" s="522"/>
      <c r="D340" s="529"/>
      <c r="E340" s="529"/>
      <c r="F340" s="529"/>
      <c r="G340" s="548"/>
      <c r="H340" s="548"/>
      <c r="I340" s="548"/>
      <c r="J340" s="550"/>
      <c r="K340" s="548"/>
      <c r="L340" s="550"/>
      <c r="M340" s="463"/>
      <c r="N340" s="550"/>
      <c r="O340" s="560"/>
      <c r="P340" s="522"/>
      <c r="Q340" s="522"/>
      <c r="R340" s="552"/>
      <c r="S340" s="522"/>
      <c r="T340" s="522"/>
      <c r="U340" s="522"/>
      <c r="V340" s="522"/>
      <c r="W340" s="522"/>
      <c r="X340" s="522"/>
      <c r="Y340" s="522"/>
      <c r="Z340" s="522"/>
      <c r="AA340" s="559"/>
      <c r="AB340" s="522"/>
      <c r="AC340" s="522"/>
      <c r="AD340" s="554"/>
      <c r="AE340" s="522"/>
      <c r="AF340" s="522"/>
      <c r="AG340" s="555"/>
      <c r="AH340" s="522"/>
      <c r="AI340" s="522"/>
      <c r="AJ340" s="522"/>
      <c r="AK340" s="522"/>
      <c r="AL340" s="522"/>
      <c r="AM340" s="522"/>
      <c r="AN340" s="522"/>
      <c r="AO340" s="522"/>
      <c r="AP340" s="522"/>
      <c r="AQ340" s="522"/>
      <c r="AR340" s="522"/>
      <c r="AS340" s="522"/>
      <c r="AT340" s="525"/>
      <c r="AU340" s="522"/>
      <c r="AV340" s="522"/>
      <c r="AW340" s="522"/>
      <c r="AX340" s="522"/>
      <c r="AY340" s="522"/>
      <c r="AZ340" s="556"/>
      <c r="BA340" s="556"/>
      <c r="BB340" s="556"/>
      <c r="BC340" s="522"/>
      <c r="BD340" s="522"/>
      <c r="BE340" s="522"/>
      <c r="BF340" s="522"/>
      <c r="BG340" s="522"/>
      <c r="BH340" s="522"/>
      <c r="BI340" s="522"/>
      <c r="BJ340" s="522"/>
      <c r="BK340" s="522"/>
      <c r="BL340" s="522"/>
      <c r="BM340" s="522"/>
      <c r="BN340" s="522"/>
      <c r="BO340" s="522"/>
      <c r="BP340" s="522"/>
      <c r="BQ340" s="522"/>
      <c r="BR340" s="522"/>
      <c r="BS340" s="522"/>
      <c r="BT340" s="522"/>
      <c r="BU340" s="522"/>
      <c r="BV340" s="522"/>
      <c r="BW340" s="522"/>
      <c r="BX340" s="522"/>
      <c r="BY340" s="522"/>
      <c r="BZ340" s="522"/>
      <c r="CA340" s="522"/>
      <c r="CB340" s="522"/>
      <c r="CC340" s="522"/>
      <c r="CD340" s="522"/>
      <c r="CE340" s="522"/>
      <c r="CF340" s="522"/>
    </row>
    <row r="341" spans="1:84" s="531" customFormat="1" x14ac:dyDescent="0.25">
      <c r="A341" s="566"/>
      <c r="B341" s="529"/>
      <c r="C341" s="522"/>
      <c r="D341" s="529"/>
      <c r="E341" s="529"/>
      <c r="F341" s="529"/>
      <c r="G341" s="548"/>
      <c r="H341" s="548"/>
      <c r="I341" s="548"/>
      <c r="J341" s="550"/>
      <c r="K341" s="548"/>
      <c r="L341" s="550"/>
      <c r="M341" s="463"/>
      <c r="N341" s="550"/>
      <c r="O341" s="560"/>
      <c r="P341" s="522"/>
      <c r="Q341" s="522"/>
      <c r="R341" s="552"/>
      <c r="S341" s="522"/>
      <c r="T341" s="522"/>
      <c r="U341" s="522"/>
      <c r="V341" s="522"/>
      <c r="W341" s="522"/>
      <c r="X341" s="522"/>
      <c r="Y341" s="522"/>
      <c r="Z341" s="522"/>
      <c r="AA341" s="559"/>
      <c r="AB341" s="522"/>
      <c r="AC341" s="522"/>
      <c r="AD341" s="554"/>
      <c r="AE341" s="522"/>
      <c r="AF341" s="522"/>
      <c r="AG341" s="555"/>
      <c r="AH341" s="522"/>
      <c r="AI341" s="522"/>
      <c r="AJ341" s="522"/>
      <c r="AK341" s="522"/>
      <c r="AL341" s="522"/>
      <c r="AM341" s="522"/>
      <c r="AN341" s="522"/>
      <c r="AO341" s="522"/>
      <c r="AP341" s="522"/>
      <c r="AQ341" s="522"/>
      <c r="AR341" s="522"/>
      <c r="AS341" s="522"/>
      <c r="AT341" s="525"/>
      <c r="AU341" s="522"/>
      <c r="AV341" s="522"/>
      <c r="AW341" s="522"/>
      <c r="AX341" s="522"/>
      <c r="AY341" s="522"/>
      <c r="AZ341" s="556"/>
      <c r="BA341" s="556"/>
      <c r="BB341" s="556"/>
      <c r="BC341" s="522"/>
      <c r="BD341" s="522"/>
      <c r="BE341" s="522"/>
      <c r="BF341" s="522"/>
      <c r="BG341" s="522"/>
      <c r="BH341" s="522"/>
      <c r="BI341" s="522"/>
      <c r="BJ341" s="522"/>
      <c r="BK341" s="522"/>
      <c r="BL341" s="522"/>
      <c r="BM341" s="522"/>
      <c r="BN341" s="522"/>
      <c r="BO341" s="522"/>
      <c r="BP341" s="522"/>
      <c r="BQ341" s="522"/>
      <c r="BR341" s="522"/>
      <c r="BS341" s="522"/>
      <c r="BT341" s="522"/>
      <c r="BU341" s="522"/>
      <c r="BV341" s="522"/>
      <c r="BW341" s="522"/>
      <c r="BX341" s="522"/>
      <c r="BY341" s="522"/>
      <c r="BZ341" s="522"/>
      <c r="CA341" s="522"/>
      <c r="CB341" s="522"/>
      <c r="CC341" s="522"/>
      <c r="CD341" s="522"/>
      <c r="CE341" s="522"/>
      <c r="CF341" s="522"/>
    </row>
    <row r="342" spans="1:84" s="531" customFormat="1" x14ac:dyDescent="0.25">
      <c r="A342" s="566"/>
      <c r="B342" s="529"/>
      <c r="C342" s="522"/>
      <c r="D342" s="529"/>
      <c r="E342" s="529"/>
      <c r="F342" s="529"/>
      <c r="G342" s="548"/>
      <c r="H342" s="548"/>
      <c r="I342" s="548"/>
      <c r="J342" s="550"/>
      <c r="K342" s="548"/>
      <c r="L342" s="550"/>
      <c r="M342" s="463"/>
      <c r="N342" s="550"/>
      <c r="O342" s="560"/>
      <c r="P342" s="522"/>
      <c r="Q342" s="522"/>
      <c r="R342" s="552"/>
      <c r="S342" s="522"/>
      <c r="T342" s="522"/>
      <c r="U342" s="522"/>
      <c r="V342" s="522"/>
      <c r="W342" s="522"/>
      <c r="X342" s="522"/>
      <c r="Y342" s="522"/>
      <c r="Z342" s="522"/>
      <c r="AA342" s="559"/>
      <c r="AB342" s="522"/>
      <c r="AC342" s="522"/>
      <c r="AD342" s="554"/>
      <c r="AE342" s="522"/>
      <c r="AF342" s="522"/>
      <c r="AG342" s="555"/>
      <c r="AH342" s="522"/>
      <c r="AI342" s="522"/>
      <c r="AJ342" s="522"/>
      <c r="AK342" s="522"/>
      <c r="AL342" s="522"/>
      <c r="AM342" s="522"/>
      <c r="AN342" s="522"/>
      <c r="AO342" s="522"/>
      <c r="AP342" s="522"/>
      <c r="AQ342" s="522"/>
      <c r="AR342" s="522"/>
      <c r="AS342" s="522"/>
      <c r="AT342" s="525"/>
      <c r="AU342" s="522"/>
      <c r="AV342" s="522"/>
      <c r="AW342" s="522"/>
      <c r="AX342" s="522"/>
      <c r="AY342" s="522"/>
      <c r="AZ342" s="556"/>
      <c r="BA342" s="556"/>
      <c r="BB342" s="556"/>
      <c r="BC342" s="522"/>
      <c r="BD342" s="522"/>
      <c r="BE342" s="522"/>
      <c r="BF342" s="522"/>
      <c r="BG342" s="522"/>
      <c r="BH342" s="522"/>
      <c r="BI342" s="522"/>
      <c r="BJ342" s="522"/>
      <c r="BK342" s="522"/>
      <c r="BL342" s="522"/>
      <c r="BM342" s="522"/>
      <c r="BN342" s="522"/>
      <c r="BO342" s="522"/>
      <c r="BP342" s="522"/>
      <c r="BQ342" s="522"/>
      <c r="BR342" s="522"/>
      <c r="BS342" s="522"/>
      <c r="BT342" s="522"/>
      <c r="BU342" s="522"/>
      <c r="BV342" s="522"/>
      <c r="BW342" s="522"/>
      <c r="BX342" s="522"/>
      <c r="BY342" s="522"/>
      <c r="BZ342" s="522"/>
      <c r="CA342" s="522"/>
      <c r="CB342" s="522"/>
      <c r="CC342" s="522"/>
      <c r="CD342" s="522"/>
      <c r="CE342" s="522"/>
      <c r="CF342" s="522"/>
    </row>
    <row r="343" spans="1:84" s="531" customFormat="1" x14ac:dyDescent="0.25">
      <c r="A343" s="566"/>
      <c r="B343" s="529"/>
      <c r="C343" s="522"/>
      <c r="D343" s="529"/>
      <c r="E343" s="529"/>
      <c r="F343" s="529"/>
      <c r="G343" s="548"/>
      <c r="H343" s="548"/>
      <c r="I343" s="548"/>
      <c r="J343" s="550"/>
      <c r="K343" s="548"/>
      <c r="L343" s="550"/>
      <c r="M343" s="463"/>
      <c r="N343" s="550"/>
      <c r="O343" s="560"/>
      <c r="P343" s="522"/>
      <c r="Q343" s="522"/>
      <c r="R343" s="552"/>
      <c r="S343" s="522"/>
      <c r="T343" s="522"/>
      <c r="U343" s="522"/>
      <c r="V343" s="522"/>
      <c r="W343" s="522"/>
      <c r="X343" s="522"/>
      <c r="Y343" s="522"/>
      <c r="Z343" s="522"/>
      <c r="AA343" s="559"/>
      <c r="AB343" s="522"/>
      <c r="AC343" s="522"/>
      <c r="AD343" s="554"/>
      <c r="AE343" s="522"/>
      <c r="AF343" s="522"/>
      <c r="AG343" s="555"/>
      <c r="AH343" s="522"/>
      <c r="AI343" s="522"/>
      <c r="AJ343" s="522"/>
      <c r="AK343" s="522"/>
      <c r="AL343" s="522"/>
      <c r="AM343" s="522"/>
      <c r="AN343" s="522"/>
      <c r="AO343" s="522"/>
      <c r="AP343" s="522"/>
      <c r="AQ343" s="522"/>
      <c r="AR343" s="522"/>
      <c r="AS343" s="522"/>
      <c r="AT343" s="525"/>
      <c r="AU343" s="522"/>
      <c r="AV343" s="522"/>
      <c r="AW343" s="522"/>
      <c r="AX343" s="522"/>
      <c r="AY343" s="522"/>
      <c r="AZ343" s="556"/>
      <c r="BA343" s="556"/>
      <c r="BB343" s="556"/>
      <c r="BC343" s="522"/>
      <c r="BD343" s="522"/>
      <c r="BE343" s="522"/>
      <c r="BF343" s="522"/>
      <c r="BG343" s="522"/>
      <c r="BH343" s="522"/>
      <c r="BI343" s="522"/>
      <c r="BJ343" s="522"/>
      <c r="BK343" s="522"/>
      <c r="BL343" s="522"/>
      <c r="BM343" s="522"/>
      <c r="BN343" s="522"/>
      <c r="BO343" s="522"/>
      <c r="BP343" s="522"/>
      <c r="BQ343" s="522"/>
      <c r="BR343" s="522"/>
      <c r="BS343" s="522"/>
      <c r="BT343" s="522"/>
      <c r="BU343" s="522"/>
      <c r="BV343" s="522"/>
      <c r="BW343" s="522"/>
      <c r="BX343" s="522"/>
      <c r="BY343" s="522"/>
      <c r="BZ343" s="522"/>
      <c r="CA343" s="522"/>
      <c r="CB343" s="522"/>
      <c r="CC343" s="522"/>
      <c r="CD343" s="522"/>
      <c r="CE343" s="522"/>
      <c r="CF343" s="522"/>
    </row>
    <row r="344" spans="1:84" s="531" customFormat="1" x14ac:dyDescent="0.25">
      <c r="A344" s="566"/>
      <c r="B344" s="529"/>
      <c r="C344" s="522"/>
      <c r="D344" s="529"/>
      <c r="E344" s="529"/>
      <c r="F344" s="529"/>
      <c r="G344" s="548"/>
      <c r="H344" s="548"/>
      <c r="I344" s="548"/>
      <c r="J344" s="550"/>
      <c r="K344" s="548"/>
      <c r="L344" s="550"/>
      <c r="M344" s="463"/>
      <c r="N344" s="550"/>
      <c r="O344" s="560"/>
      <c r="P344" s="522"/>
      <c r="Q344" s="522"/>
      <c r="R344" s="552"/>
      <c r="S344" s="522"/>
      <c r="T344" s="522"/>
      <c r="U344" s="522"/>
      <c r="V344" s="522"/>
      <c r="W344" s="522"/>
      <c r="X344" s="522"/>
      <c r="Y344" s="522"/>
      <c r="Z344" s="522"/>
      <c r="AA344" s="559"/>
      <c r="AB344" s="522"/>
      <c r="AC344" s="522"/>
      <c r="AD344" s="554"/>
      <c r="AE344" s="522"/>
      <c r="AF344" s="522"/>
      <c r="AG344" s="555"/>
      <c r="AH344" s="522"/>
      <c r="AI344" s="522"/>
      <c r="AJ344" s="522"/>
      <c r="AK344" s="522"/>
      <c r="AL344" s="522"/>
      <c r="AM344" s="522"/>
      <c r="AN344" s="522"/>
      <c r="AO344" s="522"/>
      <c r="AP344" s="522"/>
      <c r="AQ344" s="522"/>
      <c r="AR344" s="522"/>
      <c r="AS344" s="522"/>
      <c r="AT344" s="525"/>
      <c r="AU344" s="522"/>
      <c r="AV344" s="522"/>
      <c r="AW344" s="522"/>
      <c r="AX344" s="522"/>
      <c r="AY344" s="522"/>
      <c r="AZ344" s="556"/>
      <c r="BA344" s="556"/>
      <c r="BB344" s="556"/>
      <c r="BC344" s="522"/>
      <c r="BD344" s="522"/>
      <c r="BE344" s="522"/>
      <c r="BF344" s="522"/>
      <c r="BG344" s="522"/>
      <c r="BH344" s="522"/>
      <c r="BI344" s="522"/>
      <c r="BJ344" s="522"/>
      <c r="BK344" s="522"/>
      <c r="BL344" s="522"/>
      <c r="BM344" s="522"/>
      <c r="BN344" s="522"/>
      <c r="BO344" s="522"/>
      <c r="BP344" s="522"/>
      <c r="BQ344" s="522"/>
      <c r="BR344" s="522"/>
      <c r="BS344" s="522"/>
      <c r="BT344" s="522"/>
      <c r="BU344" s="522"/>
      <c r="BV344" s="522"/>
      <c r="BW344" s="522"/>
      <c r="BX344" s="522"/>
      <c r="BY344" s="522"/>
      <c r="BZ344" s="522"/>
      <c r="CA344" s="522"/>
      <c r="CB344" s="522"/>
      <c r="CC344" s="522"/>
      <c r="CD344" s="522"/>
      <c r="CE344" s="522"/>
      <c r="CF344" s="522"/>
    </row>
    <row r="345" spans="1:84" s="531" customFormat="1" x14ac:dyDescent="0.25">
      <c r="A345" s="566"/>
      <c r="B345" s="529"/>
      <c r="C345" s="522"/>
      <c r="D345" s="529"/>
      <c r="E345" s="529"/>
      <c r="F345" s="529"/>
      <c r="G345" s="548"/>
      <c r="H345" s="548"/>
      <c r="I345" s="548"/>
      <c r="J345" s="550"/>
      <c r="K345" s="548"/>
      <c r="L345" s="550"/>
      <c r="M345" s="463"/>
      <c r="N345" s="550"/>
      <c r="O345" s="560"/>
      <c r="P345" s="522"/>
      <c r="Q345" s="522"/>
      <c r="R345" s="552"/>
      <c r="S345" s="522"/>
      <c r="T345" s="522"/>
      <c r="U345" s="522"/>
      <c r="V345" s="522"/>
      <c r="W345" s="522"/>
      <c r="X345" s="522"/>
      <c r="Y345" s="522"/>
      <c r="Z345" s="522"/>
      <c r="AA345" s="559"/>
      <c r="AB345" s="522"/>
      <c r="AC345" s="522"/>
      <c r="AD345" s="554"/>
      <c r="AE345" s="522"/>
      <c r="AF345" s="522"/>
      <c r="AG345" s="555"/>
      <c r="AH345" s="522"/>
      <c r="AI345" s="522"/>
      <c r="AJ345" s="522"/>
      <c r="AK345" s="522"/>
      <c r="AL345" s="522"/>
      <c r="AM345" s="522"/>
      <c r="AN345" s="522"/>
      <c r="AO345" s="522"/>
      <c r="AP345" s="522"/>
      <c r="AQ345" s="522"/>
      <c r="AR345" s="522"/>
      <c r="AS345" s="522"/>
      <c r="AT345" s="525"/>
      <c r="AU345" s="522"/>
      <c r="AV345" s="522"/>
      <c r="AW345" s="522"/>
      <c r="AX345" s="522"/>
      <c r="AY345" s="522"/>
      <c r="AZ345" s="556"/>
      <c r="BA345" s="556"/>
      <c r="BB345" s="556"/>
      <c r="BC345" s="522"/>
      <c r="BD345" s="522"/>
      <c r="BE345" s="522"/>
      <c r="BF345" s="522"/>
      <c r="BG345" s="522"/>
      <c r="BH345" s="522"/>
      <c r="BI345" s="522"/>
      <c r="BJ345" s="522"/>
      <c r="BK345" s="522"/>
      <c r="BL345" s="522"/>
      <c r="BM345" s="522"/>
      <c r="BN345" s="522"/>
      <c r="BO345" s="522"/>
      <c r="BP345" s="522"/>
      <c r="BQ345" s="522"/>
      <c r="BR345" s="522"/>
      <c r="BS345" s="522"/>
      <c r="BT345" s="522"/>
      <c r="BU345" s="522"/>
      <c r="BV345" s="522"/>
      <c r="BW345" s="522"/>
      <c r="BX345" s="522"/>
      <c r="BY345" s="522"/>
      <c r="BZ345" s="522"/>
      <c r="CA345" s="522"/>
      <c r="CB345" s="522"/>
      <c r="CC345" s="522"/>
      <c r="CD345" s="522"/>
      <c r="CE345" s="522"/>
      <c r="CF345" s="522"/>
    </row>
    <row r="346" spans="1:84" s="531" customFormat="1" x14ac:dyDescent="0.25">
      <c r="A346" s="566"/>
      <c r="B346" s="529"/>
      <c r="C346" s="522"/>
      <c r="D346" s="529"/>
      <c r="E346" s="529"/>
      <c r="F346" s="529"/>
      <c r="G346" s="548"/>
      <c r="H346" s="548"/>
      <c r="I346" s="548"/>
      <c r="J346" s="550"/>
      <c r="K346" s="548"/>
      <c r="L346" s="550"/>
      <c r="M346" s="463"/>
      <c r="N346" s="550"/>
      <c r="O346" s="560"/>
      <c r="P346" s="522"/>
      <c r="Q346" s="522"/>
      <c r="R346" s="552"/>
      <c r="S346" s="522"/>
      <c r="T346" s="522"/>
      <c r="U346" s="522"/>
      <c r="V346" s="522"/>
      <c r="W346" s="522"/>
      <c r="X346" s="522"/>
      <c r="Y346" s="522"/>
      <c r="Z346" s="522"/>
      <c r="AA346" s="559"/>
      <c r="AB346" s="522"/>
      <c r="AC346" s="522"/>
      <c r="AD346" s="554"/>
      <c r="AE346" s="522"/>
      <c r="AF346" s="522"/>
      <c r="AG346" s="555"/>
      <c r="AH346" s="522"/>
      <c r="AI346" s="522"/>
      <c r="AJ346" s="522"/>
      <c r="AK346" s="522"/>
      <c r="AL346" s="522"/>
      <c r="AM346" s="522"/>
      <c r="AN346" s="522"/>
      <c r="AO346" s="522"/>
      <c r="AP346" s="522"/>
      <c r="AQ346" s="522"/>
      <c r="AR346" s="522"/>
      <c r="AS346" s="522"/>
      <c r="AT346" s="525"/>
      <c r="AU346" s="522"/>
      <c r="AV346" s="522"/>
      <c r="AW346" s="522"/>
      <c r="AX346" s="522"/>
      <c r="AY346" s="522"/>
      <c r="AZ346" s="556"/>
      <c r="BA346" s="556"/>
      <c r="BB346" s="556"/>
      <c r="BC346" s="522"/>
      <c r="BD346" s="522"/>
      <c r="BE346" s="522"/>
      <c r="BF346" s="522"/>
      <c r="BG346" s="522"/>
      <c r="BH346" s="522"/>
      <c r="BI346" s="522"/>
      <c r="BJ346" s="522"/>
      <c r="BK346" s="522"/>
      <c r="BL346" s="522"/>
      <c r="BM346" s="522"/>
      <c r="BN346" s="522"/>
      <c r="BO346" s="522"/>
      <c r="BP346" s="522"/>
      <c r="BQ346" s="522"/>
      <c r="BR346" s="522"/>
      <c r="BS346" s="522"/>
      <c r="BT346" s="522"/>
      <c r="BU346" s="522"/>
      <c r="BV346" s="522"/>
      <c r="BW346" s="522"/>
      <c r="BX346" s="522"/>
      <c r="BY346" s="522"/>
      <c r="BZ346" s="522"/>
      <c r="CA346" s="522"/>
      <c r="CB346" s="522"/>
      <c r="CC346" s="522"/>
      <c r="CD346" s="522"/>
      <c r="CE346" s="522"/>
      <c r="CF346" s="522"/>
    </row>
    <row r="347" spans="1:84" s="531" customFormat="1" x14ac:dyDescent="0.25">
      <c r="A347" s="566"/>
      <c r="B347" s="529"/>
      <c r="C347" s="522"/>
      <c r="D347" s="529"/>
      <c r="E347" s="529"/>
      <c r="F347" s="529"/>
      <c r="G347" s="548"/>
      <c r="H347" s="548"/>
      <c r="I347" s="548"/>
      <c r="J347" s="550"/>
      <c r="K347" s="548"/>
      <c r="L347" s="550"/>
      <c r="M347" s="463"/>
      <c r="N347" s="550"/>
      <c r="O347" s="560"/>
      <c r="P347" s="522"/>
      <c r="Q347" s="522"/>
      <c r="R347" s="552"/>
      <c r="S347" s="522"/>
      <c r="T347" s="522"/>
      <c r="U347" s="522"/>
      <c r="V347" s="522"/>
      <c r="W347" s="522"/>
      <c r="X347" s="522"/>
      <c r="Y347" s="522"/>
      <c r="Z347" s="522"/>
      <c r="AA347" s="559"/>
      <c r="AB347" s="522"/>
      <c r="AC347" s="522"/>
      <c r="AD347" s="554"/>
      <c r="AE347" s="522"/>
      <c r="AF347" s="522"/>
      <c r="AG347" s="555"/>
      <c r="AH347" s="522"/>
      <c r="AI347" s="522"/>
      <c r="AJ347" s="522"/>
      <c r="AK347" s="522"/>
      <c r="AL347" s="522"/>
      <c r="AM347" s="522"/>
      <c r="AN347" s="522"/>
      <c r="AO347" s="522"/>
      <c r="AP347" s="522"/>
      <c r="AQ347" s="522"/>
      <c r="AR347" s="522"/>
      <c r="AS347" s="522"/>
      <c r="AT347" s="525"/>
      <c r="AU347" s="522"/>
      <c r="AV347" s="522"/>
      <c r="AW347" s="522"/>
      <c r="AX347" s="522"/>
      <c r="AY347" s="522"/>
      <c r="AZ347" s="556"/>
      <c r="BA347" s="556"/>
      <c r="BB347" s="556"/>
      <c r="BC347" s="522"/>
      <c r="BD347" s="522"/>
      <c r="BE347" s="522"/>
      <c r="BF347" s="522"/>
      <c r="BG347" s="522"/>
      <c r="BH347" s="522"/>
      <c r="BI347" s="522"/>
      <c r="BJ347" s="522"/>
      <c r="BK347" s="522"/>
      <c r="BL347" s="522"/>
      <c r="BM347" s="522"/>
      <c r="BN347" s="522"/>
      <c r="BO347" s="522"/>
      <c r="BP347" s="522"/>
      <c r="BQ347" s="522"/>
      <c r="BR347" s="522"/>
      <c r="BS347" s="522"/>
      <c r="BT347" s="522"/>
      <c r="BU347" s="522"/>
      <c r="BV347" s="522"/>
      <c r="BW347" s="522"/>
      <c r="BX347" s="522"/>
      <c r="BY347" s="522"/>
      <c r="BZ347" s="522"/>
      <c r="CA347" s="522"/>
      <c r="CB347" s="522"/>
      <c r="CC347" s="522"/>
      <c r="CD347" s="522"/>
      <c r="CE347" s="522"/>
      <c r="CF347" s="522"/>
    </row>
    <row r="348" spans="1:84" s="531" customFormat="1" x14ac:dyDescent="0.25">
      <c r="A348" s="566"/>
      <c r="B348" s="529"/>
      <c r="C348" s="522"/>
      <c r="D348" s="529"/>
      <c r="E348" s="529"/>
      <c r="F348" s="529"/>
      <c r="G348" s="548"/>
      <c r="H348" s="548"/>
      <c r="I348" s="548"/>
      <c r="J348" s="550"/>
      <c r="K348" s="548"/>
      <c r="L348" s="550"/>
      <c r="M348" s="463"/>
      <c r="N348" s="550"/>
      <c r="O348" s="560"/>
      <c r="P348" s="522"/>
      <c r="Q348" s="522"/>
      <c r="R348" s="552"/>
      <c r="S348" s="522"/>
      <c r="T348" s="522"/>
      <c r="U348" s="522"/>
      <c r="V348" s="522"/>
      <c r="W348" s="522"/>
      <c r="X348" s="522"/>
      <c r="Y348" s="522"/>
      <c r="Z348" s="522"/>
      <c r="AA348" s="559"/>
      <c r="AB348" s="522"/>
      <c r="AC348" s="522"/>
      <c r="AD348" s="554"/>
      <c r="AE348" s="522"/>
      <c r="AF348" s="522"/>
      <c r="AG348" s="555"/>
      <c r="AH348" s="522"/>
      <c r="AI348" s="522"/>
      <c r="AJ348" s="522"/>
      <c r="AK348" s="522"/>
      <c r="AL348" s="522"/>
      <c r="AM348" s="522"/>
      <c r="AN348" s="522"/>
      <c r="AO348" s="522"/>
      <c r="AP348" s="522"/>
      <c r="AQ348" s="522"/>
      <c r="AR348" s="522"/>
      <c r="AS348" s="522"/>
      <c r="AT348" s="525"/>
      <c r="AU348" s="522"/>
      <c r="AV348" s="522"/>
      <c r="AW348" s="522"/>
      <c r="AX348" s="522"/>
      <c r="AY348" s="522"/>
      <c r="AZ348" s="556"/>
      <c r="BA348" s="556"/>
      <c r="BB348" s="556"/>
      <c r="BC348" s="522"/>
      <c r="BD348" s="522"/>
      <c r="BE348" s="522"/>
      <c r="BF348" s="522"/>
      <c r="BG348" s="522"/>
      <c r="BH348" s="522"/>
      <c r="BI348" s="522"/>
      <c r="BJ348" s="522"/>
      <c r="BK348" s="522"/>
      <c r="BL348" s="522"/>
      <c r="BM348" s="522"/>
      <c r="BN348" s="522"/>
      <c r="BO348" s="522"/>
      <c r="BP348" s="522"/>
      <c r="BQ348" s="522"/>
      <c r="BR348" s="522"/>
      <c r="BS348" s="522"/>
      <c r="BT348" s="522"/>
      <c r="BU348" s="522"/>
      <c r="BV348" s="522"/>
      <c r="BW348" s="522"/>
      <c r="BX348" s="522"/>
      <c r="BY348" s="522"/>
      <c r="BZ348" s="522"/>
      <c r="CA348" s="522"/>
      <c r="CB348" s="522"/>
      <c r="CC348" s="522"/>
      <c r="CD348" s="522"/>
      <c r="CE348" s="522"/>
      <c r="CF348" s="522"/>
    </row>
    <row r="349" spans="1:84" s="531" customFormat="1" x14ac:dyDescent="0.25">
      <c r="A349" s="566"/>
      <c r="B349" s="529"/>
      <c r="C349" s="522"/>
      <c r="D349" s="529"/>
      <c r="E349" s="529"/>
      <c r="F349" s="529"/>
      <c r="G349" s="548"/>
      <c r="H349" s="548"/>
      <c r="I349" s="548"/>
      <c r="J349" s="550"/>
      <c r="K349" s="548"/>
      <c r="L349" s="550"/>
      <c r="M349" s="463"/>
      <c r="N349" s="550"/>
      <c r="O349" s="567"/>
      <c r="P349" s="522"/>
      <c r="Q349" s="522"/>
      <c r="R349" s="552"/>
      <c r="S349" s="522"/>
      <c r="T349" s="522"/>
      <c r="U349" s="522"/>
      <c r="V349" s="522"/>
      <c r="W349" s="522"/>
      <c r="X349" s="522"/>
      <c r="Y349" s="522"/>
      <c r="Z349" s="522"/>
      <c r="AA349" s="559"/>
      <c r="AB349" s="522"/>
      <c r="AC349" s="522"/>
      <c r="AD349" s="554"/>
      <c r="AE349" s="522"/>
      <c r="AF349" s="522"/>
      <c r="AG349" s="555"/>
      <c r="AH349" s="522"/>
      <c r="AI349" s="522"/>
      <c r="AJ349" s="522"/>
      <c r="AK349" s="522"/>
      <c r="AL349" s="522"/>
      <c r="AM349" s="522"/>
      <c r="AN349" s="522"/>
      <c r="AO349" s="522"/>
      <c r="AP349" s="522"/>
      <c r="AQ349" s="522"/>
      <c r="AR349" s="522"/>
      <c r="AS349" s="522"/>
      <c r="AT349" s="525"/>
      <c r="AU349" s="522"/>
      <c r="AV349" s="522"/>
      <c r="AW349" s="522"/>
      <c r="AX349" s="522"/>
      <c r="AY349" s="522"/>
      <c r="AZ349" s="556"/>
      <c r="BA349" s="556"/>
      <c r="BB349" s="556"/>
      <c r="BC349" s="522"/>
      <c r="BD349" s="522"/>
      <c r="BE349" s="522"/>
      <c r="BF349" s="522"/>
      <c r="BG349" s="522"/>
      <c r="BH349" s="522"/>
      <c r="BI349" s="522"/>
      <c r="BJ349" s="522"/>
      <c r="BK349" s="522"/>
      <c r="BL349" s="522"/>
      <c r="BM349" s="522"/>
      <c r="BN349" s="522"/>
      <c r="BO349" s="522"/>
      <c r="BP349" s="522"/>
      <c r="BQ349" s="522"/>
      <c r="BR349" s="522"/>
      <c r="BS349" s="522"/>
      <c r="BT349" s="522"/>
      <c r="BU349" s="522"/>
      <c r="BV349" s="522"/>
      <c r="BW349" s="522"/>
      <c r="BX349" s="522"/>
      <c r="BY349" s="522"/>
      <c r="BZ349" s="522"/>
      <c r="CA349" s="522"/>
      <c r="CB349" s="522"/>
      <c r="CC349" s="522"/>
      <c r="CD349" s="522"/>
      <c r="CE349" s="522"/>
      <c r="CF349" s="522"/>
    </row>
    <row r="350" spans="1:84" s="531" customFormat="1" x14ac:dyDescent="0.25">
      <c r="A350" s="566"/>
      <c r="B350" s="529"/>
      <c r="C350" s="522"/>
      <c r="D350" s="529"/>
      <c r="E350" s="529"/>
      <c r="F350" s="529"/>
      <c r="G350" s="548"/>
      <c r="H350" s="548"/>
      <c r="I350" s="548"/>
      <c r="J350" s="522"/>
      <c r="K350" s="548"/>
      <c r="L350" s="522"/>
      <c r="M350" s="463"/>
      <c r="N350" s="522"/>
      <c r="O350" s="567"/>
      <c r="P350" s="522"/>
      <c r="Q350" s="522"/>
      <c r="R350" s="552"/>
      <c r="S350" s="522"/>
      <c r="T350" s="522"/>
      <c r="U350" s="522"/>
      <c r="V350" s="522"/>
      <c r="W350" s="522"/>
      <c r="X350" s="522"/>
      <c r="Y350" s="522"/>
      <c r="Z350" s="522"/>
      <c r="AA350" s="559"/>
      <c r="AB350" s="522"/>
      <c r="AC350" s="522"/>
      <c r="AD350" s="554"/>
      <c r="AE350" s="522"/>
      <c r="AF350" s="522"/>
      <c r="AG350" s="555"/>
      <c r="AH350" s="522"/>
      <c r="AI350" s="522"/>
      <c r="AJ350" s="522"/>
      <c r="AK350" s="522"/>
      <c r="AL350" s="522"/>
      <c r="AM350" s="522"/>
      <c r="AN350" s="522"/>
      <c r="AO350" s="522"/>
      <c r="AP350" s="522"/>
      <c r="AQ350" s="522"/>
      <c r="AR350" s="522"/>
      <c r="AS350" s="522"/>
      <c r="AT350" s="525"/>
      <c r="AU350" s="522"/>
      <c r="AV350" s="522"/>
      <c r="AW350" s="522"/>
      <c r="AX350" s="522"/>
      <c r="AY350" s="522"/>
      <c r="AZ350" s="556"/>
      <c r="BA350" s="556"/>
      <c r="BB350" s="556"/>
      <c r="BC350" s="522"/>
      <c r="BD350" s="522"/>
      <c r="BE350" s="522"/>
      <c r="BF350" s="522"/>
      <c r="BG350" s="522"/>
      <c r="BH350" s="522"/>
      <c r="BI350" s="522"/>
      <c r="BJ350" s="522"/>
      <c r="BK350" s="522"/>
      <c r="BL350" s="522"/>
      <c r="BM350" s="522"/>
      <c r="BN350" s="522"/>
      <c r="BO350" s="522"/>
      <c r="BP350" s="522"/>
      <c r="BQ350" s="522"/>
      <c r="BR350" s="522"/>
      <c r="BS350" s="522"/>
      <c r="BT350" s="522"/>
      <c r="BU350" s="522"/>
      <c r="BV350" s="522"/>
      <c r="BW350" s="522"/>
      <c r="BX350" s="522"/>
      <c r="BY350" s="522"/>
      <c r="BZ350" s="522"/>
      <c r="CA350" s="522"/>
      <c r="CB350" s="522"/>
      <c r="CC350" s="522"/>
      <c r="CD350" s="522"/>
      <c r="CE350" s="522"/>
      <c r="CF350" s="522"/>
    </row>
    <row r="351" spans="1:84" s="531" customFormat="1" x14ac:dyDescent="0.25">
      <c r="A351" s="566"/>
      <c r="B351" s="529"/>
      <c r="C351" s="522"/>
      <c r="D351" s="529"/>
      <c r="E351" s="529"/>
      <c r="F351" s="529"/>
      <c r="G351" s="548"/>
      <c r="H351" s="548"/>
      <c r="I351" s="568"/>
      <c r="J351" s="522"/>
      <c r="K351" s="548"/>
      <c r="L351" s="522"/>
      <c r="M351" s="463"/>
      <c r="N351" s="522"/>
      <c r="O351" s="567"/>
      <c r="P351" s="522"/>
      <c r="Q351" s="522"/>
      <c r="R351" s="552"/>
      <c r="S351" s="522"/>
      <c r="T351" s="522"/>
      <c r="U351" s="522"/>
      <c r="V351" s="522"/>
      <c r="W351" s="522"/>
      <c r="X351" s="522"/>
      <c r="Y351" s="522"/>
      <c r="Z351" s="522"/>
      <c r="AA351" s="559"/>
      <c r="AB351" s="522"/>
      <c r="AC351" s="522"/>
      <c r="AD351" s="554"/>
      <c r="AE351" s="522"/>
      <c r="AF351" s="522"/>
      <c r="AG351" s="555"/>
      <c r="AH351" s="522"/>
      <c r="AI351" s="522"/>
      <c r="AJ351" s="522"/>
      <c r="AK351" s="522"/>
      <c r="AL351" s="522"/>
      <c r="AM351" s="522"/>
      <c r="AN351" s="522"/>
      <c r="AO351" s="522"/>
      <c r="AP351" s="522"/>
      <c r="AQ351" s="522"/>
      <c r="AR351" s="522"/>
      <c r="AS351" s="522"/>
      <c r="AT351" s="525"/>
      <c r="AU351" s="522"/>
      <c r="AV351" s="522"/>
      <c r="AW351" s="522"/>
      <c r="AX351" s="522"/>
      <c r="AY351" s="522"/>
      <c r="AZ351" s="556"/>
      <c r="BA351" s="556"/>
      <c r="BB351" s="556"/>
      <c r="BC351" s="522"/>
      <c r="BD351" s="522"/>
      <c r="BE351" s="522"/>
      <c r="BF351" s="522"/>
      <c r="BG351" s="522"/>
      <c r="BH351" s="522"/>
      <c r="BI351" s="522"/>
      <c r="BJ351" s="522"/>
      <c r="BK351" s="522"/>
      <c r="BL351" s="522"/>
      <c r="BM351" s="522"/>
      <c r="BN351" s="522"/>
      <c r="BO351" s="522"/>
      <c r="BP351" s="522"/>
      <c r="BQ351" s="522"/>
      <c r="BR351" s="522"/>
      <c r="BS351" s="522"/>
      <c r="BT351" s="522"/>
      <c r="BU351" s="522"/>
      <c r="BV351" s="522"/>
      <c r="BW351" s="522"/>
      <c r="BX351" s="522"/>
      <c r="BY351" s="522"/>
      <c r="BZ351" s="522"/>
      <c r="CA351" s="522"/>
      <c r="CB351" s="522"/>
      <c r="CC351" s="522"/>
      <c r="CD351" s="522"/>
      <c r="CE351" s="522"/>
      <c r="CF351" s="522"/>
    </row>
    <row r="352" spans="1:84" s="531" customFormat="1" x14ac:dyDescent="0.25">
      <c r="A352" s="566"/>
      <c r="B352" s="529"/>
      <c r="C352" s="522"/>
      <c r="D352" s="529"/>
      <c r="E352" s="529"/>
      <c r="F352" s="529"/>
      <c r="G352" s="568"/>
      <c r="H352" s="568"/>
      <c r="I352" s="568"/>
      <c r="J352" s="522"/>
      <c r="K352" s="522"/>
      <c r="L352" s="522"/>
      <c r="M352" s="463"/>
      <c r="N352" s="522"/>
      <c r="O352" s="567"/>
      <c r="P352" s="522"/>
      <c r="Q352" s="522"/>
      <c r="R352" s="552"/>
      <c r="S352" s="522"/>
      <c r="T352" s="522"/>
      <c r="U352" s="522"/>
      <c r="V352" s="522"/>
      <c r="W352" s="522"/>
      <c r="X352" s="522"/>
      <c r="Y352" s="522"/>
      <c r="Z352" s="522"/>
      <c r="AA352" s="559"/>
      <c r="AB352" s="522"/>
      <c r="AC352" s="522"/>
      <c r="AD352" s="554"/>
      <c r="AE352" s="522"/>
      <c r="AF352" s="522"/>
      <c r="AG352" s="555"/>
      <c r="AH352" s="522"/>
      <c r="AI352" s="522"/>
      <c r="AJ352" s="522"/>
      <c r="AK352" s="522"/>
      <c r="AL352" s="522"/>
      <c r="AM352" s="522"/>
      <c r="AN352" s="522"/>
      <c r="AO352" s="522"/>
      <c r="AP352" s="522"/>
      <c r="AQ352" s="522"/>
      <c r="AR352" s="522"/>
      <c r="AS352" s="522"/>
      <c r="AT352" s="525"/>
      <c r="AU352" s="522"/>
      <c r="AV352" s="522"/>
      <c r="AW352" s="522"/>
      <c r="AX352" s="522"/>
      <c r="AY352" s="522"/>
      <c r="AZ352" s="556"/>
      <c r="BA352" s="556"/>
      <c r="BB352" s="556"/>
      <c r="BC352" s="522"/>
      <c r="BD352" s="522"/>
      <c r="BE352" s="522"/>
      <c r="BF352" s="522"/>
      <c r="BG352" s="522"/>
      <c r="BH352" s="522"/>
      <c r="BI352" s="522"/>
      <c r="BJ352" s="522"/>
      <c r="BK352" s="522"/>
      <c r="BL352" s="522"/>
      <c r="BM352" s="522"/>
      <c r="BN352" s="522"/>
      <c r="BO352" s="522"/>
      <c r="BP352" s="522"/>
      <c r="BQ352" s="522"/>
      <c r="BR352" s="522"/>
      <c r="BS352" s="522"/>
      <c r="BT352" s="522"/>
      <c r="BU352" s="522"/>
      <c r="BV352" s="522"/>
      <c r="BW352" s="522"/>
      <c r="BX352" s="522"/>
      <c r="BY352" s="522"/>
      <c r="BZ352" s="522"/>
      <c r="CA352" s="522"/>
      <c r="CB352" s="522"/>
      <c r="CC352" s="522"/>
      <c r="CD352" s="522"/>
      <c r="CE352" s="522"/>
      <c r="CF352" s="522"/>
    </row>
    <row r="353" spans="1:84" s="531" customFormat="1" x14ac:dyDescent="0.25">
      <c r="A353" s="566"/>
      <c r="B353" s="529"/>
      <c r="C353" s="522"/>
      <c r="D353" s="529"/>
      <c r="E353" s="529"/>
      <c r="F353" s="529"/>
      <c r="G353" s="568"/>
      <c r="H353" s="568"/>
      <c r="I353" s="568"/>
      <c r="J353" s="522"/>
      <c r="K353" s="522"/>
      <c r="L353" s="522"/>
      <c r="M353" s="463"/>
      <c r="N353" s="522"/>
      <c r="O353" s="567"/>
      <c r="P353" s="522"/>
      <c r="Q353" s="522"/>
      <c r="R353" s="552"/>
      <c r="S353" s="522"/>
      <c r="T353" s="522"/>
      <c r="U353" s="522"/>
      <c r="V353" s="522"/>
      <c r="W353" s="522"/>
      <c r="X353" s="522"/>
      <c r="Y353" s="522"/>
      <c r="Z353" s="522"/>
      <c r="AA353" s="559"/>
      <c r="AB353" s="522"/>
      <c r="AC353" s="522"/>
      <c r="AD353" s="554"/>
      <c r="AE353" s="522"/>
      <c r="AF353" s="522"/>
      <c r="AG353" s="555"/>
      <c r="AH353" s="522"/>
      <c r="AI353" s="522"/>
      <c r="AJ353" s="522"/>
      <c r="AK353" s="522"/>
      <c r="AL353" s="522"/>
      <c r="AM353" s="522"/>
      <c r="AN353" s="522"/>
      <c r="AO353" s="522"/>
      <c r="AP353" s="522"/>
      <c r="AQ353" s="522"/>
      <c r="AR353" s="522"/>
      <c r="AS353" s="522"/>
      <c r="AT353" s="525"/>
      <c r="AU353" s="522"/>
      <c r="AV353" s="522"/>
      <c r="AW353" s="522"/>
      <c r="AX353" s="522"/>
      <c r="AY353" s="522"/>
      <c r="AZ353" s="556"/>
      <c r="BA353" s="556"/>
      <c r="BB353" s="556"/>
      <c r="BC353" s="522"/>
      <c r="BD353" s="522"/>
      <c r="BE353" s="522"/>
      <c r="BF353" s="522"/>
      <c r="BG353" s="522"/>
      <c r="BH353" s="522"/>
      <c r="BI353" s="522"/>
      <c r="BJ353" s="522"/>
      <c r="BK353" s="522"/>
      <c r="BL353" s="522"/>
      <c r="BM353" s="522"/>
      <c r="BN353" s="522"/>
      <c r="BO353" s="522"/>
      <c r="BP353" s="522"/>
      <c r="BQ353" s="522"/>
      <c r="BR353" s="522"/>
      <c r="BS353" s="522"/>
      <c r="BT353" s="522"/>
      <c r="BU353" s="522"/>
      <c r="BV353" s="522"/>
      <c r="BW353" s="522"/>
      <c r="BX353" s="522"/>
      <c r="BY353" s="522"/>
      <c r="BZ353" s="522"/>
      <c r="CA353" s="522"/>
      <c r="CB353" s="522"/>
      <c r="CC353" s="522"/>
      <c r="CD353" s="522"/>
      <c r="CE353" s="522"/>
      <c r="CF353" s="522"/>
    </row>
    <row r="354" spans="1:84" s="531" customFormat="1" x14ac:dyDescent="0.25">
      <c r="A354" s="566"/>
      <c r="B354" s="529"/>
      <c r="C354" s="522"/>
      <c r="D354" s="529"/>
      <c r="E354" s="529"/>
      <c r="F354" s="529"/>
      <c r="G354" s="568"/>
      <c r="H354" s="568"/>
      <c r="I354" s="568"/>
      <c r="J354" s="522"/>
      <c r="K354" s="522"/>
      <c r="L354" s="522"/>
      <c r="M354" s="463"/>
      <c r="N354" s="522"/>
      <c r="O354" s="567"/>
      <c r="P354" s="522"/>
      <c r="Q354" s="522"/>
      <c r="R354" s="552"/>
      <c r="S354" s="522"/>
      <c r="T354" s="522"/>
      <c r="U354" s="522"/>
      <c r="V354" s="522"/>
      <c r="W354" s="522"/>
      <c r="X354" s="522"/>
      <c r="Y354" s="522"/>
      <c r="Z354" s="522"/>
      <c r="AA354" s="559"/>
      <c r="AB354" s="522"/>
      <c r="AC354" s="522"/>
      <c r="AD354" s="554"/>
      <c r="AE354" s="522"/>
      <c r="AF354" s="522"/>
      <c r="AG354" s="555"/>
      <c r="AH354" s="522"/>
      <c r="AI354" s="522"/>
      <c r="AJ354" s="522"/>
      <c r="AK354" s="522"/>
      <c r="AL354" s="522"/>
      <c r="AM354" s="522"/>
      <c r="AN354" s="522"/>
      <c r="AO354" s="522"/>
      <c r="AP354" s="522"/>
      <c r="AQ354" s="522"/>
      <c r="AR354" s="522"/>
      <c r="AS354" s="522"/>
      <c r="AT354" s="525"/>
      <c r="AU354" s="522"/>
      <c r="AV354" s="522"/>
      <c r="AW354" s="522"/>
      <c r="AX354" s="522"/>
      <c r="AY354" s="522"/>
      <c r="AZ354" s="556"/>
      <c r="BA354" s="556"/>
      <c r="BB354" s="556"/>
      <c r="BC354" s="522"/>
      <c r="BD354" s="522"/>
      <c r="BE354" s="522"/>
      <c r="BF354" s="522"/>
      <c r="BG354" s="522"/>
      <c r="BH354" s="522"/>
      <c r="BI354" s="522"/>
      <c r="BJ354" s="522"/>
      <c r="BK354" s="522"/>
      <c r="BL354" s="522"/>
      <c r="BM354" s="522"/>
      <c r="BN354" s="522"/>
      <c r="BO354" s="522"/>
      <c r="BP354" s="522"/>
      <c r="BQ354" s="522"/>
      <c r="BR354" s="522"/>
      <c r="BS354" s="522"/>
      <c r="BT354" s="522"/>
      <c r="BU354" s="522"/>
      <c r="BV354" s="522"/>
      <c r="BW354" s="522"/>
      <c r="BX354" s="522"/>
      <c r="BY354" s="522"/>
      <c r="BZ354" s="522"/>
      <c r="CA354" s="522"/>
      <c r="CB354" s="522"/>
      <c r="CC354" s="522"/>
      <c r="CD354" s="522"/>
      <c r="CE354" s="522"/>
      <c r="CF354" s="522"/>
    </row>
    <row r="355" spans="1:84" s="531" customFormat="1" x14ac:dyDescent="0.25">
      <c r="A355" s="566"/>
      <c r="B355" s="529"/>
      <c r="C355" s="522"/>
      <c r="D355" s="529"/>
      <c r="E355" s="529"/>
      <c r="F355" s="529"/>
      <c r="G355" s="568"/>
      <c r="H355" s="568"/>
      <c r="I355" s="568"/>
      <c r="J355" s="522"/>
      <c r="K355" s="522"/>
      <c r="L355" s="522"/>
      <c r="M355" s="463"/>
      <c r="N355" s="522"/>
      <c r="O355" s="567"/>
      <c r="P355" s="522"/>
      <c r="Q355" s="522"/>
      <c r="R355" s="552"/>
      <c r="S355" s="522"/>
      <c r="T355" s="522"/>
      <c r="U355" s="522"/>
      <c r="V355" s="522"/>
      <c r="W355" s="522"/>
      <c r="X355" s="522"/>
      <c r="Y355" s="522"/>
      <c r="Z355" s="522"/>
      <c r="AA355" s="559"/>
      <c r="AB355" s="522"/>
      <c r="AC355" s="522"/>
      <c r="AD355" s="554"/>
      <c r="AE355" s="522"/>
      <c r="AF355" s="522"/>
      <c r="AG355" s="555"/>
      <c r="AH355" s="522"/>
      <c r="AI355" s="522"/>
      <c r="AJ355" s="522"/>
      <c r="AK355" s="522"/>
      <c r="AL355" s="522"/>
      <c r="AM355" s="522"/>
      <c r="AN355" s="522"/>
      <c r="AO355" s="522"/>
      <c r="AP355" s="522"/>
      <c r="AQ355" s="522"/>
      <c r="AR355" s="522"/>
      <c r="AS355" s="522"/>
      <c r="AT355" s="525"/>
      <c r="AU355" s="522"/>
      <c r="AV355" s="522"/>
      <c r="AW355" s="522"/>
      <c r="AX355" s="522"/>
      <c r="AY355" s="522"/>
      <c r="AZ355" s="556"/>
      <c r="BA355" s="556"/>
      <c r="BB355" s="556"/>
      <c r="BC355" s="522"/>
      <c r="BD355" s="522"/>
      <c r="BE355" s="522"/>
      <c r="BF355" s="522"/>
      <c r="BG355" s="522"/>
      <c r="BH355" s="522"/>
      <c r="BI355" s="522"/>
      <c r="BJ355" s="522"/>
      <c r="BK355" s="522"/>
      <c r="BL355" s="522"/>
      <c r="BM355" s="522"/>
      <c r="BN355" s="522"/>
      <c r="BO355" s="522"/>
      <c r="BP355" s="522"/>
      <c r="BQ355" s="522"/>
      <c r="BR355" s="522"/>
      <c r="BS355" s="522"/>
      <c r="BT355" s="522"/>
      <c r="BU355" s="522"/>
      <c r="BV355" s="522"/>
      <c r="BW355" s="522"/>
      <c r="BX355" s="522"/>
      <c r="BY355" s="522"/>
      <c r="BZ355" s="522"/>
      <c r="CA355" s="522"/>
      <c r="CB355" s="522"/>
      <c r="CC355" s="522"/>
      <c r="CD355" s="522"/>
      <c r="CE355" s="522"/>
      <c r="CF355" s="522"/>
    </row>
    <row r="356" spans="1:84" s="531" customFormat="1" x14ac:dyDescent="0.25">
      <c r="A356" s="566"/>
      <c r="B356" s="529"/>
      <c r="C356" s="522"/>
      <c r="D356" s="529"/>
      <c r="E356" s="529"/>
      <c r="F356" s="529"/>
      <c r="G356" s="568"/>
      <c r="H356" s="568"/>
      <c r="I356" s="568"/>
      <c r="J356" s="522"/>
      <c r="K356" s="568"/>
      <c r="L356" s="522"/>
      <c r="M356" s="463"/>
      <c r="N356" s="522"/>
      <c r="O356" s="567"/>
      <c r="P356" s="522"/>
      <c r="Q356" s="522"/>
      <c r="R356" s="552"/>
      <c r="S356" s="522"/>
      <c r="T356" s="522"/>
      <c r="U356" s="522"/>
      <c r="V356" s="522"/>
      <c r="W356" s="522"/>
      <c r="X356" s="522"/>
      <c r="Y356" s="522"/>
      <c r="Z356" s="522"/>
      <c r="AA356" s="559"/>
      <c r="AB356" s="522"/>
      <c r="AC356" s="522"/>
      <c r="AD356" s="554"/>
      <c r="AE356" s="522"/>
      <c r="AF356" s="522"/>
      <c r="AG356" s="555"/>
      <c r="AH356" s="522"/>
      <c r="AI356" s="522"/>
      <c r="AJ356" s="522"/>
      <c r="AK356" s="522"/>
      <c r="AL356" s="522"/>
      <c r="AM356" s="522"/>
      <c r="AN356" s="522"/>
      <c r="AO356" s="522"/>
      <c r="AP356" s="522"/>
      <c r="AQ356" s="522"/>
      <c r="AR356" s="522"/>
      <c r="AS356" s="522"/>
      <c r="AT356" s="525"/>
      <c r="AU356" s="522"/>
      <c r="AV356" s="522"/>
      <c r="AW356" s="522"/>
      <c r="AX356" s="522"/>
      <c r="AY356" s="522"/>
      <c r="AZ356" s="556"/>
      <c r="BA356" s="556"/>
      <c r="BB356" s="556"/>
      <c r="BC356" s="522"/>
      <c r="BD356" s="522"/>
      <c r="BE356" s="522"/>
      <c r="BF356" s="522"/>
      <c r="BG356" s="522"/>
      <c r="BH356" s="522"/>
      <c r="BI356" s="522"/>
      <c r="BJ356" s="522"/>
      <c r="BK356" s="522"/>
      <c r="BL356" s="522"/>
      <c r="BM356" s="522"/>
      <c r="BN356" s="522"/>
      <c r="BO356" s="522"/>
      <c r="BP356" s="522"/>
      <c r="BQ356" s="522"/>
      <c r="BR356" s="522"/>
      <c r="BS356" s="522"/>
      <c r="BT356" s="522"/>
      <c r="BU356" s="522"/>
      <c r="BV356" s="522"/>
      <c r="BW356" s="522"/>
      <c r="BX356" s="522"/>
      <c r="BY356" s="522"/>
      <c r="BZ356" s="522"/>
      <c r="CA356" s="522"/>
      <c r="CB356" s="522"/>
      <c r="CC356" s="522"/>
      <c r="CD356" s="522"/>
      <c r="CE356" s="522"/>
      <c r="CF356" s="522"/>
    </row>
    <row r="357" spans="1:84" s="531" customFormat="1" x14ac:dyDescent="0.25">
      <c r="A357" s="566"/>
      <c r="B357" s="529"/>
      <c r="C357" s="522"/>
      <c r="D357" s="529"/>
      <c r="E357" s="529"/>
      <c r="F357" s="529"/>
      <c r="G357" s="568"/>
      <c r="H357" s="568"/>
      <c r="I357" s="568"/>
      <c r="J357" s="522"/>
      <c r="K357" s="568"/>
      <c r="L357" s="522"/>
      <c r="M357" s="463"/>
      <c r="N357" s="522"/>
      <c r="O357" s="567"/>
      <c r="P357" s="522"/>
      <c r="Q357" s="522"/>
      <c r="R357" s="552"/>
      <c r="S357" s="522"/>
      <c r="T357" s="522"/>
      <c r="U357" s="522"/>
      <c r="V357" s="522"/>
      <c r="W357" s="522"/>
      <c r="X357" s="522"/>
      <c r="Y357" s="522"/>
      <c r="Z357" s="522"/>
      <c r="AA357" s="559"/>
      <c r="AB357" s="522"/>
      <c r="AC357" s="522"/>
      <c r="AD357" s="554"/>
      <c r="AE357" s="522"/>
      <c r="AF357" s="522"/>
      <c r="AG357" s="555"/>
      <c r="AH357" s="522"/>
      <c r="AI357" s="522"/>
      <c r="AJ357" s="522"/>
      <c r="AK357" s="522"/>
      <c r="AL357" s="522"/>
      <c r="AM357" s="522"/>
      <c r="AN357" s="522"/>
      <c r="AO357" s="522"/>
      <c r="AP357" s="522"/>
      <c r="AQ357" s="522"/>
      <c r="AR357" s="522"/>
      <c r="AS357" s="522"/>
      <c r="AT357" s="525"/>
      <c r="AU357" s="522"/>
      <c r="AV357" s="522"/>
      <c r="AW357" s="522"/>
      <c r="AX357" s="522"/>
      <c r="AY357" s="522"/>
      <c r="AZ357" s="556"/>
      <c r="BA357" s="556"/>
      <c r="BB357" s="556"/>
      <c r="BC357" s="522"/>
      <c r="BD357" s="522"/>
      <c r="BE357" s="522"/>
      <c r="BF357" s="522"/>
      <c r="BG357" s="522"/>
      <c r="BH357" s="522"/>
      <c r="BI357" s="522"/>
      <c r="BJ357" s="522"/>
      <c r="BK357" s="522"/>
      <c r="BL357" s="522"/>
      <c r="BM357" s="522"/>
      <c r="BN357" s="522"/>
      <c r="BO357" s="522"/>
      <c r="BP357" s="522"/>
      <c r="BQ357" s="522"/>
      <c r="BR357" s="522"/>
      <c r="BS357" s="522"/>
      <c r="BT357" s="522"/>
      <c r="BU357" s="522"/>
      <c r="BV357" s="522"/>
      <c r="BW357" s="522"/>
      <c r="BX357" s="522"/>
      <c r="BY357" s="522"/>
      <c r="BZ357" s="522"/>
      <c r="CA357" s="522"/>
      <c r="CB357" s="522"/>
      <c r="CC357" s="522"/>
      <c r="CD357" s="522"/>
      <c r="CE357" s="522"/>
      <c r="CF357" s="522"/>
    </row>
    <row r="358" spans="1:84" s="531" customFormat="1" x14ac:dyDescent="0.25">
      <c r="A358" s="566"/>
      <c r="B358" s="529"/>
      <c r="C358" s="522"/>
      <c r="D358" s="529"/>
      <c r="E358" s="529"/>
      <c r="F358" s="529"/>
      <c r="G358" s="568"/>
      <c r="H358" s="568"/>
      <c r="I358" s="568"/>
      <c r="J358" s="522"/>
      <c r="K358" s="568"/>
      <c r="L358" s="522"/>
      <c r="M358" s="463"/>
      <c r="N358" s="522"/>
      <c r="O358" s="567"/>
      <c r="P358" s="522"/>
      <c r="Q358" s="522"/>
      <c r="R358" s="552"/>
      <c r="S358" s="522"/>
      <c r="T358" s="522"/>
      <c r="U358" s="522"/>
      <c r="V358" s="522"/>
      <c r="W358" s="522"/>
      <c r="X358" s="522"/>
      <c r="Y358" s="522"/>
      <c r="Z358" s="522"/>
      <c r="AA358" s="559"/>
      <c r="AB358" s="522"/>
      <c r="AC358" s="522"/>
      <c r="AD358" s="554"/>
      <c r="AE358" s="522"/>
      <c r="AF358" s="522"/>
      <c r="AG358" s="555"/>
      <c r="AH358" s="522"/>
      <c r="AI358" s="522"/>
      <c r="AJ358" s="522"/>
      <c r="AK358" s="522"/>
      <c r="AL358" s="522"/>
      <c r="AM358" s="522"/>
      <c r="AN358" s="522"/>
      <c r="AO358" s="522"/>
      <c r="AP358" s="522"/>
      <c r="AQ358" s="522"/>
      <c r="AR358" s="522"/>
      <c r="AS358" s="522"/>
      <c r="AT358" s="525"/>
      <c r="AU358" s="522"/>
      <c r="AV358" s="522"/>
      <c r="AW358" s="522"/>
      <c r="AX358" s="522"/>
      <c r="AY358" s="522"/>
      <c r="AZ358" s="556"/>
      <c r="BA358" s="556"/>
      <c r="BB358" s="556"/>
      <c r="BC358" s="522"/>
      <c r="BD358" s="522"/>
      <c r="BE358" s="522"/>
      <c r="BF358" s="522"/>
      <c r="BG358" s="522"/>
      <c r="BH358" s="522"/>
      <c r="BI358" s="522"/>
      <c r="BJ358" s="522"/>
      <c r="BK358" s="522"/>
      <c r="BL358" s="522"/>
      <c r="BM358" s="522"/>
      <c r="BN358" s="522"/>
      <c r="BO358" s="522"/>
      <c r="BP358" s="522"/>
      <c r="BQ358" s="522"/>
      <c r="BR358" s="522"/>
      <c r="BS358" s="522"/>
      <c r="BT358" s="522"/>
      <c r="BU358" s="522"/>
      <c r="BV358" s="522"/>
      <c r="BW358" s="522"/>
      <c r="BX358" s="522"/>
      <c r="BY358" s="522"/>
      <c r="BZ358" s="522"/>
      <c r="CA358" s="522"/>
      <c r="CB358" s="522"/>
      <c r="CC358" s="522"/>
      <c r="CD358" s="522"/>
      <c r="CE358" s="522"/>
      <c r="CF358" s="522"/>
    </row>
    <row r="359" spans="1:84" s="531" customFormat="1" x14ac:dyDescent="0.25">
      <c r="A359" s="566"/>
      <c r="B359" s="529"/>
      <c r="C359" s="522"/>
      <c r="D359" s="529"/>
      <c r="E359" s="529"/>
      <c r="F359" s="529"/>
      <c r="G359" s="568"/>
      <c r="H359" s="568"/>
      <c r="I359" s="568"/>
      <c r="J359" s="522"/>
      <c r="K359" s="568"/>
      <c r="L359" s="522"/>
      <c r="M359" s="463"/>
      <c r="N359" s="522"/>
      <c r="O359" s="567"/>
      <c r="P359" s="522"/>
      <c r="Q359" s="522"/>
      <c r="R359" s="552"/>
      <c r="S359" s="522"/>
      <c r="T359" s="522"/>
      <c r="U359" s="522"/>
      <c r="V359" s="522"/>
      <c r="W359" s="522"/>
      <c r="X359" s="522"/>
      <c r="Y359" s="522"/>
      <c r="Z359" s="522"/>
      <c r="AA359" s="559"/>
      <c r="AB359" s="522"/>
      <c r="AC359" s="522"/>
      <c r="AD359" s="554"/>
      <c r="AE359" s="522"/>
      <c r="AF359" s="522"/>
      <c r="AG359" s="555"/>
      <c r="AH359" s="522"/>
      <c r="AI359" s="522"/>
      <c r="AJ359" s="522"/>
      <c r="AK359" s="522"/>
      <c r="AL359" s="522"/>
      <c r="AM359" s="522"/>
      <c r="AN359" s="522"/>
      <c r="AO359" s="522"/>
      <c r="AP359" s="522"/>
      <c r="AQ359" s="522"/>
      <c r="AR359" s="522"/>
      <c r="AS359" s="522"/>
      <c r="AT359" s="525"/>
      <c r="AU359" s="522"/>
      <c r="AV359" s="522"/>
      <c r="AW359" s="522"/>
      <c r="AX359" s="522"/>
      <c r="AY359" s="522"/>
      <c r="AZ359" s="556"/>
      <c r="BA359" s="556"/>
      <c r="BB359" s="556"/>
      <c r="BC359" s="522"/>
      <c r="BD359" s="522"/>
      <c r="BE359" s="522"/>
      <c r="BF359" s="522"/>
      <c r="BG359" s="522"/>
      <c r="BH359" s="522"/>
      <c r="BI359" s="522"/>
      <c r="BJ359" s="522"/>
      <c r="BK359" s="522"/>
      <c r="BL359" s="522"/>
      <c r="BM359" s="522"/>
      <c r="BN359" s="522"/>
      <c r="BO359" s="522"/>
      <c r="BP359" s="522"/>
      <c r="BQ359" s="522"/>
      <c r="BR359" s="522"/>
      <c r="BS359" s="522"/>
      <c r="BT359" s="522"/>
      <c r="BU359" s="522"/>
      <c r="BV359" s="522"/>
      <c r="BW359" s="522"/>
      <c r="BX359" s="522"/>
      <c r="BY359" s="522"/>
      <c r="BZ359" s="522"/>
      <c r="CA359" s="522"/>
      <c r="CB359" s="522"/>
      <c r="CC359" s="522"/>
      <c r="CD359" s="522"/>
      <c r="CE359" s="522"/>
      <c r="CF359" s="522"/>
    </row>
    <row r="360" spans="1:84" s="531" customFormat="1" x14ac:dyDescent="0.25">
      <c r="A360" s="566"/>
      <c r="B360" s="529"/>
      <c r="C360" s="522"/>
      <c r="D360" s="529"/>
      <c r="E360" s="529"/>
      <c r="F360" s="529"/>
      <c r="G360" s="568"/>
      <c r="H360" s="568"/>
      <c r="I360" s="568"/>
      <c r="J360" s="522"/>
      <c r="K360" s="568"/>
      <c r="L360" s="522"/>
      <c r="M360" s="463"/>
      <c r="N360" s="522"/>
      <c r="O360" s="567"/>
      <c r="P360" s="522"/>
      <c r="Q360" s="522"/>
      <c r="R360" s="552"/>
      <c r="S360" s="522"/>
      <c r="T360" s="522"/>
      <c r="U360" s="522"/>
      <c r="V360" s="522"/>
      <c r="W360" s="522"/>
      <c r="X360" s="522"/>
      <c r="Y360" s="522"/>
      <c r="Z360" s="522"/>
      <c r="AA360" s="559"/>
      <c r="AB360" s="522"/>
      <c r="AC360" s="522"/>
      <c r="AD360" s="554"/>
      <c r="AE360" s="522"/>
      <c r="AF360" s="522"/>
      <c r="AG360" s="555"/>
      <c r="AH360" s="522"/>
      <c r="AI360" s="522"/>
      <c r="AJ360" s="522"/>
      <c r="AK360" s="522"/>
      <c r="AL360" s="522"/>
      <c r="AM360" s="522"/>
      <c r="AN360" s="522"/>
      <c r="AO360" s="522"/>
      <c r="AP360" s="522"/>
      <c r="AQ360" s="522"/>
      <c r="AR360" s="522"/>
      <c r="AS360" s="522"/>
      <c r="AT360" s="525"/>
      <c r="AU360" s="522"/>
      <c r="AV360" s="522"/>
      <c r="AW360" s="522"/>
      <c r="AX360" s="522"/>
      <c r="AY360" s="522"/>
      <c r="AZ360" s="556"/>
      <c r="BA360" s="556"/>
      <c r="BB360" s="556"/>
      <c r="BC360" s="522"/>
      <c r="BD360" s="522"/>
      <c r="BE360" s="522"/>
      <c r="BF360" s="522"/>
      <c r="BG360" s="522"/>
      <c r="BH360" s="522"/>
      <c r="BI360" s="522"/>
      <c r="BJ360" s="522"/>
      <c r="BK360" s="522"/>
      <c r="BL360" s="522"/>
      <c r="BM360" s="522"/>
      <c r="BN360" s="522"/>
      <c r="BO360" s="522"/>
      <c r="BP360" s="522"/>
      <c r="BQ360" s="522"/>
      <c r="BR360" s="522"/>
      <c r="BS360" s="522"/>
      <c r="BT360" s="522"/>
      <c r="BU360" s="522"/>
      <c r="BV360" s="522"/>
      <c r="BW360" s="522"/>
      <c r="BX360" s="522"/>
      <c r="BY360" s="522"/>
      <c r="BZ360" s="522"/>
      <c r="CA360" s="522"/>
      <c r="CB360" s="522"/>
      <c r="CC360" s="522"/>
      <c r="CD360" s="522"/>
      <c r="CE360" s="522"/>
      <c r="CF360" s="522"/>
    </row>
    <row r="361" spans="1:84" s="531" customFormat="1" x14ac:dyDescent="0.25">
      <c r="A361" s="566"/>
      <c r="B361" s="529"/>
      <c r="C361" s="522"/>
      <c r="D361" s="529"/>
      <c r="E361" s="529"/>
      <c r="F361" s="529"/>
      <c r="G361" s="568"/>
      <c r="H361" s="568"/>
      <c r="I361" s="568"/>
      <c r="J361" s="522"/>
      <c r="K361" s="568"/>
      <c r="L361" s="522"/>
      <c r="M361" s="463"/>
      <c r="N361" s="522"/>
      <c r="O361" s="567"/>
      <c r="P361" s="522"/>
      <c r="Q361" s="522"/>
      <c r="R361" s="552"/>
      <c r="S361" s="522"/>
      <c r="T361" s="522"/>
      <c r="U361" s="522"/>
      <c r="V361" s="522"/>
      <c r="W361" s="522"/>
      <c r="X361" s="522"/>
      <c r="Y361" s="522"/>
      <c r="Z361" s="522"/>
      <c r="AA361" s="559"/>
      <c r="AB361" s="522"/>
      <c r="AC361" s="522"/>
      <c r="AD361" s="554"/>
      <c r="AE361" s="522"/>
      <c r="AF361" s="522"/>
      <c r="AG361" s="555"/>
      <c r="AH361" s="522"/>
      <c r="AI361" s="522"/>
      <c r="AJ361" s="522"/>
      <c r="AK361" s="522"/>
      <c r="AL361" s="522"/>
      <c r="AM361" s="522"/>
      <c r="AN361" s="522"/>
      <c r="AO361" s="522"/>
      <c r="AP361" s="522"/>
      <c r="AQ361" s="522"/>
      <c r="AR361" s="522"/>
      <c r="AS361" s="522"/>
      <c r="AT361" s="525"/>
      <c r="AU361" s="522"/>
      <c r="AV361" s="522"/>
      <c r="AW361" s="522"/>
      <c r="AX361" s="522"/>
      <c r="AY361" s="522"/>
      <c r="AZ361" s="556"/>
      <c r="BA361" s="556"/>
      <c r="BB361" s="556"/>
      <c r="BC361" s="522"/>
      <c r="BD361" s="522"/>
      <c r="BE361" s="522"/>
      <c r="BF361" s="522"/>
      <c r="BG361" s="522"/>
      <c r="BH361" s="522"/>
      <c r="BI361" s="522"/>
      <c r="BJ361" s="522"/>
      <c r="BK361" s="522"/>
      <c r="BL361" s="522"/>
      <c r="BM361" s="522"/>
      <c r="BN361" s="522"/>
      <c r="BO361" s="522"/>
      <c r="BP361" s="522"/>
      <c r="BQ361" s="522"/>
      <c r="BR361" s="522"/>
      <c r="BS361" s="522"/>
      <c r="BT361" s="522"/>
      <c r="BU361" s="522"/>
      <c r="BV361" s="522"/>
      <c r="BW361" s="522"/>
      <c r="BX361" s="522"/>
      <c r="BY361" s="522"/>
      <c r="BZ361" s="522"/>
      <c r="CA361" s="522"/>
      <c r="CB361" s="522"/>
      <c r="CC361" s="522"/>
      <c r="CD361" s="522"/>
      <c r="CE361" s="522"/>
      <c r="CF361" s="522"/>
    </row>
    <row r="362" spans="1:84" s="531" customFormat="1" x14ac:dyDescent="0.25">
      <c r="A362" s="566"/>
      <c r="B362" s="529"/>
      <c r="C362" s="522"/>
      <c r="D362" s="529"/>
      <c r="E362" s="529"/>
      <c r="F362" s="529"/>
      <c r="G362" s="569"/>
      <c r="H362" s="569"/>
      <c r="I362" s="568"/>
      <c r="J362" s="522"/>
      <c r="K362" s="568"/>
      <c r="L362" s="522"/>
      <c r="M362" s="463"/>
      <c r="N362" s="522"/>
      <c r="O362" s="567"/>
      <c r="P362" s="522"/>
      <c r="Q362" s="522"/>
      <c r="R362" s="552"/>
      <c r="S362" s="522"/>
      <c r="T362" s="522"/>
      <c r="U362" s="522"/>
      <c r="V362" s="522"/>
      <c r="W362" s="522"/>
      <c r="X362" s="522"/>
      <c r="Y362" s="522"/>
      <c r="Z362" s="522"/>
      <c r="AA362" s="559"/>
      <c r="AB362" s="522"/>
      <c r="AC362" s="522"/>
      <c r="AD362" s="554"/>
      <c r="AE362" s="522"/>
      <c r="AF362" s="522"/>
      <c r="AG362" s="555"/>
      <c r="AH362" s="522"/>
      <c r="AI362" s="522"/>
      <c r="AJ362" s="522"/>
      <c r="AK362" s="522"/>
      <c r="AL362" s="522"/>
      <c r="AM362" s="522"/>
      <c r="AN362" s="522"/>
      <c r="AO362" s="522"/>
      <c r="AP362" s="522"/>
      <c r="AQ362" s="522"/>
      <c r="AR362" s="522"/>
      <c r="AS362" s="522"/>
      <c r="AT362" s="525"/>
      <c r="AU362" s="522"/>
      <c r="AV362" s="522"/>
      <c r="AW362" s="522"/>
      <c r="AX362" s="522"/>
      <c r="AY362" s="522"/>
      <c r="AZ362" s="556"/>
      <c r="BA362" s="556"/>
      <c r="BB362" s="556"/>
      <c r="BC362" s="522"/>
      <c r="BD362" s="522"/>
      <c r="BE362" s="522"/>
      <c r="BF362" s="522"/>
      <c r="BG362" s="522"/>
      <c r="BH362" s="522"/>
      <c r="BI362" s="522"/>
      <c r="BJ362" s="522"/>
      <c r="BK362" s="522"/>
      <c r="BL362" s="522"/>
      <c r="BM362" s="522"/>
      <c r="BN362" s="522"/>
      <c r="BO362" s="522"/>
      <c r="BP362" s="522"/>
      <c r="BQ362" s="522"/>
      <c r="BR362" s="522"/>
      <c r="BS362" s="522"/>
      <c r="BT362" s="522"/>
      <c r="BU362" s="522"/>
      <c r="BV362" s="522"/>
      <c r="BW362" s="522"/>
      <c r="BX362" s="522"/>
      <c r="BY362" s="522"/>
      <c r="BZ362" s="522"/>
      <c r="CA362" s="522"/>
      <c r="CB362" s="522"/>
      <c r="CC362" s="522"/>
      <c r="CD362" s="522"/>
      <c r="CE362" s="522"/>
      <c r="CF362" s="522"/>
    </row>
    <row r="363" spans="1:84" s="531" customFormat="1" x14ac:dyDescent="0.25">
      <c r="A363" s="566"/>
      <c r="B363" s="529"/>
      <c r="C363" s="522"/>
      <c r="D363" s="529"/>
      <c r="E363" s="529"/>
      <c r="F363" s="529"/>
      <c r="G363" s="522"/>
      <c r="H363" s="522"/>
      <c r="I363" s="569"/>
      <c r="J363" s="522"/>
      <c r="K363" s="569"/>
      <c r="L363" s="522"/>
      <c r="M363" s="463"/>
      <c r="N363" s="522"/>
      <c r="O363" s="567"/>
      <c r="P363" s="522"/>
      <c r="Q363" s="522"/>
      <c r="R363" s="552"/>
      <c r="S363" s="522"/>
      <c r="T363" s="522"/>
      <c r="U363" s="522"/>
      <c r="V363" s="522"/>
      <c r="W363" s="522"/>
      <c r="X363" s="522"/>
      <c r="Y363" s="522"/>
      <c r="Z363" s="522"/>
      <c r="AA363" s="559"/>
      <c r="AB363" s="522"/>
      <c r="AC363" s="522"/>
      <c r="AD363" s="554"/>
      <c r="AE363" s="522"/>
      <c r="AF363" s="522"/>
      <c r="AG363" s="555"/>
      <c r="AH363" s="522"/>
      <c r="AI363" s="522"/>
      <c r="AJ363" s="522"/>
      <c r="AK363" s="522"/>
      <c r="AL363" s="522"/>
      <c r="AM363" s="522"/>
      <c r="AN363" s="522"/>
      <c r="AO363" s="522"/>
      <c r="AP363" s="522"/>
      <c r="AQ363" s="522"/>
      <c r="AR363" s="522"/>
      <c r="AS363" s="522"/>
      <c r="AT363" s="525"/>
      <c r="AU363" s="522"/>
      <c r="AV363" s="522"/>
      <c r="AW363" s="522"/>
      <c r="AX363" s="522"/>
      <c r="AY363" s="522"/>
      <c r="AZ363" s="556"/>
      <c r="BA363" s="556"/>
      <c r="BB363" s="556"/>
      <c r="BC363" s="522"/>
      <c r="BD363" s="522"/>
      <c r="BE363" s="522"/>
      <c r="BF363" s="522"/>
      <c r="BG363" s="522"/>
      <c r="BH363" s="522"/>
      <c r="BI363" s="522"/>
      <c r="BJ363" s="522"/>
      <c r="BK363" s="522"/>
      <c r="BL363" s="522"/>
      <c r="BM363" s="522"/>
      <c r="BN363" s="522"/>
      <c r="BO363" s="522"/>
      <c r="BP363" s="522"/>
      <c r="BQ363" s="522"/>
      <c r="BR363" s="522"/>
      <c r="BS363" s="522"/>
      <c r="BT363" s="522"/>
      <c r="BU363" s="522"/>
      <c r="BV363" s="522"/>
      <c r="BW363" s="522"/>
      <c r="BX363" s="522"/>
      <c r="BY363" s="522"/>
      <c r="BZ363" s="522"/>
      <c r="CA363" s="522"/>
      <c r="CB363" s="522"/>
      <c r="CC363" s="522"/>
      <c r="CD363" s="522"/>
      <c r="CE363" s="522"/>
      <c r="CF363" s="522"/>
    </row>
    <row r="364" spans="1:84" s="531" customFormat="1" x14ac:dyDescent="0.25">
      <c r="A364" s="566"/>
      <c r="B364" s="529"/>
      <c r="C364" s="522"/>
      <c r="D364" s="529"/>
      <c r="E364" s="529"/>
      <c r="F364" s="529"/>
      <c r="G364" s="522"/>
      <c r="H364" s="522"/>
      <c r="I364" s="522"/>
      <c r="J364" s="522"/>
      <c r="K364" s="522"/>
      <c r="L364" s="522"/>
      <c r="M364" s="463"/>
      <c r="N364" s="522"/>
      <c r="O364" s="567"/>
      <c r="P364" s="522"/>
      <c r="Q364" s="522"/>
      <c r="R364" s="552"/>
      <c r="S364" s="522"/>
      <c r="T364" s="522"/>
      <c r="U364" s="522"/>
      <c r="V364" s="522"/>
      <c r="W364" s="522"/>
      <c r="X364" s="522"/>
      <c r="Y364" s="522"/>
      <c r="Z364" s="522"/>
      <c r="AA364" s="559"/>
      <c r="AB364" s="522"/>
      <c r="AC364" s="522"/>
      <c r="AD364" s="554"/>
      <c r="AE364" s="522"/>
      <c r="AF364" s="522"/>
      <c r="AG364" s="555"/>
      <c r="AH364" s="522"/>
      <c r="AI364" s="522"/>
      <c r="AJ364" s="522"/>
      <c r="AK364" s="522"/>
      <c r="AL364" s="522"/>
      <c r="AM364" s="522"/>
      <c r="AN364" s="522"/>
      <c r="AO364" s="522"/>
      <c r="AP364" s="522"/>
      <c r="AQ364" s="522"/>
      <c r="AR364" s="522"/>
      <c r="AS364" s="522"/>
      <c r="AT364" s="525"/>
      <c r="AU364" s="522"/>
      <c r="AV364" s="522"/>
      <c r="AW364" s="522"/>
      <c r="AX364" s="522"/>
      <c r="AY364" s="522"/>
      <c r="AZ364" s="556"/>
      <c r="BA364" s="556"/>
      <c r="BB364" s="556"/>
      <c r="BC364" s="522"/>
      <c r="BD364" s="522"/>
      <c r="BE364" s="522"/>
      <c r="BF364" s="522"/>
      <c r="BG364" s="522"/>
      <c r="BH364" s="522"/>
      <c r="BI364" s="522"/>
      <c r="BJ364" s="522"/>
      <c r="BK364" s="522"/>
      <c r="BL364" s="522"/>
      <c r="BM364" s="522"/>
      <c r="BN364" s="522"/>
      <c r="BO364" s="522"/>
      <c r="BP364" s="522"/>
      <c r="BQ364" s="522"/>
      <c r="BR364" s="522"/>
      <c r="BS364" s="522"/>
      <c r="BT364" s="522"/>
      <c r="BU364" s="522"/>
      <c r="BV364" s="522"/>
      <c r="BW364" s="522"/>
      <c r="BX364" s="522"/>
      <c r="BY364" s="522"/>
      <c r="BZ364" s="522"/>
      <c r="CA364" s="522"/>
      <c r="CB364" s="522"/>
      <c r="CC364" s="522"/>
      <c r="CD364" s="522"/>
      <c r="CE364" s="522"/>
      <c r="CF364" s="522"/>
    </row>
    <row r="365" spans="1:84" s="531" customFormat="1" x14ac:dyDescent="0.25">
      <c r="A365" s="566"/>
      <c r="B365" s="529"/>
      <c r="C365" s="522"/>
      <c r="D365" s="529"/>
      <c r="E365" s="529"/>
      <c r="F365" s="529"/>
      <c r="G365" s="522"/>
      <c r="H365" s="522"/>
      <c r="I365" s="522"/>
      <c r="J365" s="522"/>
      <c r="K365" s="522"/>
      <c r="L365" s="522"/>
      <c r="M365" s="463"/>
      <c r="N365" s="522"/>
      <c r="O365" s="567"/>
      <c r="P365" s="522"/>
      <c r="Q365" s="522"/>
      <c r="R365" s="552"/>
      <c r="S365" s="522"/>
      <c r="T365" s="522"/>
      <c r="U365" s="522"/>
      <c r="V365" s="522"/>
      <c r="W365" s="522"/>
      <c r="X365" s="522"/>
      <c r="Y365" s="522"/>
      <c r="Z365" s="522"/>
      <c r="AA365" s="559"/>
      <c r="AB365" s="522"/>
      <c r="AC365" s="522"/>
      <c r="AD365" s="554"/>
      <c r="AE365" s="522"/>
      <c r="AF365" s="522"/>
      <c r="AG365" s="555"/>
      <c r="AH365" s="522"/>
      <c r="AI365" s="522"/>
      <c r="AJ365" s="522"/>
      <c r="AK365" s="522"/>
      <c r="AL365" s="522"/>
      <c r="AM365" s="522"/>
      <c r="AN365" s="522"/>
      <c r="AO365" s="522"/>
      <c r="AP365" s="522"/>
      <c r="AQ365" s="522"/>
      <c r="AR365" s="522"/>
      <c r="AS365" s="522"/>
      <c r="AT365" s="525"/>
      <c r="AU365" s="522"/>
      <c r="AV365" s="522"/>
      <c r="AW365" s="522"/>
      <c r="AX365" s="522"/>
      <c r="AY365" s="522"/>
      <c r="AZ365" s="556"/>
      <c r="BA365" s="556"/>
      <c r="BB365" s="556"/>
      <c r="BC365" s="522"/>
      <c r="BD365" s="522"/>
      <c r="BE365" s="522"/>
      <c r="BF365" s="522"/>
      <c r="BG365" s="522"/>
      <c r="BH365" s="522"/>
      <c r="BI365" s="522"/>
      <c r="BJ365" s="522"/>
      <c r="BK365" s="522"/>
      <c r="BL365" s="522"/>
      <c r="BM365" s="522"/>
      <c r="BN365" s="522"/>
      <c r="BO365" s="522"/>
      <c r="BP365" s="522"/>
      <c r="BQ365" s="522"/>
      <c r="BR365" s="522"/>
      <c r="BS365" s="522"/>
      <c r="BT365" s="522"/>
      <c r="BU365" s="522"/>
      <c r="BV365" s="522"/>
      <c r="BW365" s="522"/>
      <c r="BX365" s="522"/>
      <c r="BY365" s="522"/>
      <c r="BZ365" s="522"/>
      <c r="CA365" s="522"/>
      <c r="CB365" s="522"/>
      <c r="CC365" s="522"/>
      <c r="CD365" s="522"/>
      <c r="CE365" s="522"/>
      <c r="CF365" s="522"/>
    </row>
    <row r="366" spans="1:84" s="531" customFormat="1" x14ac:dyDescent="0.25">
      <c r="A366" s="566"/>
      <c r="B366" s="529"/>
      <c r="C366" s="522"/>
      <c r="D366" s="529"/>
      <c r="E366" s="529"/>
      <c r="F366" s="529"/>
      <c r="G366" s="522"/>
      <c r="H366" s="522"/>
      <c r="I366" s="522"/>
      <c r="J366" s="522"/>
      <c r="K366" s="522"/>
      <c r="L366" s="522"/>
      <c r="M366" s="463"/>
      <c r="N366" s="522"/>
      <c r="O366" s="567"/>
      <c r="P366" s="522"/>
      <c r="Q366" s="522"/>
      <c r="R366" s="552"/>
      <c r="S366" s="522"/>
      <c r="T366" s="522"/>
      <c r="U366" s="522"/>
      <c r="V366" s="522"/>
      <c r="W366" s="522"/>
      <c r="X366" s="522"/>
      <c r="Y366" s="522"/>
      <c r="Z366" s="522"/>
      <c r="AA366" s="559"/>
      <c r="AB366" s="522"/>
      <c r="AC366" s="522"/>
      <c r="AD366" s="554"/>
      <c r="AE366" s="522"/>
      <c r="AF366" s="522"/>
      <c r="AG366" s="555"/>
      <c r="AH366" s="522"/>
      <c r="AI366" s="522"/>
      <c r="AJ366" s="522"/>
      <c r="AK366" s="522"/>
      <c r="AL366" s="522"/>
      <c r="AM366" s="522"/>
      <c r="AN366" s="522"/>
      <c r="AO366" s="522"/>
      <c r="AP366" s="522"/>
      <c r="AQ366" s="522"/>
      <c r="AR366" s="522"/>
      <c r="AS366" s="522"/>
      <c r="AT366" s="525"/>
      <c r="AU366" s="522"/>
      <c r="AV366" s="522"/>
      <c r="AW366" s="522"/>
      <c r="AX366" s="522"/>
      <c r="AY366" s="522"/>
      <c r="AZ366" s="556"/>
      <c r="BA366" s="556"/>
      <c r="BB366" s="556"/>
      <c r="BC366" s="522"/>
      <c r="BD366" s="522"/>
      <c r="BE366" s="522"/>
      <c r="BF366" s="522"/>
      <c r="BG366" s="522"/>
      <c r="BH366" s="522"/>
      <c r="BI366" s="522"/>
      <c r="BJ366" s="522"/>
      <c r="BK366" s="522"/>
      <c r="BL366" s="522"/>
      <c r="BM366" s="522"/>
      <c r="BN366" s="522"/>
      <c r="BO366" s="522"/>
      <c r="BP366" s="522"/>
      <c r="BQ366" s="522"/>
      <c r="BR366" s="522"/>
      <c r="BS366" s="522"/>
      <c r="BT366" s="522"/>
      <c r="BU366" s="522"/>
      <c r="BV366" s="522"/>
      <c r="BW366" s="522"/>
      <c r="BX366" s="522"/>
      <c r="BY366" s="522"/>
      <c r="BZ366" s="522"/>
      <c r="CA366" s="522"/>
      <c r="CB366" s="522"/>
      <c r="CC366" s="522"/>
      <c r="CD366" s="522"/>
      <c r="CE366" s="522"/>
      <c r="CF366" s="522"/>
    </row>
    <row r="367" spans="1:84" s="531" customFormat="1" x14ac:dyDescent="0.25">
      <c r="A367" s="566"/>
      <c r="B367" s="529"/>
      <c r="C367" s="522"/>
      <c r="D367" s="529"/>
      <c r="E367" s="529"/>
      <c r="F367" s="529"/>
      <c r="G367" s="522"/>
      <c r="H367" s="522"/>
      <c r="I367" s="522"/>
      <c r="J367" s="522"/>
      <c r="K367" s="522"/>
      <c r="L367" s="522"/>
      <c r="M367" s="463"/>
      <c r="N367" s="522"/>
      <c r="O367" s="567"/>
      <c r="P367" s="522"/>
      <c r="Q367" s="522"/>
      <c r="R367" s="552"/>
      <c r="S367" s="522"/>
      <c r="T367" s="522"/>
      <c r="U367" s="522"/>
      <c r="V367" s="522"/>
      <c r="W367" s="522"/>
      <c r="X367" s="522"/>
      <c r="Y367" s="522"/>
      <c r="Z367" s="522"/>
      <c r="AA367" s="559"/>
      <c r="AB367" s="522"/>
      <c r="AC367" s="522"/>
      <c r="AD367" s="554"/>
      <c r="AE367" s="522"/>
      <c r="AF367" s="522"/>
      <c r="AG367" s="555"/>
      <c r="AH367" s="522"/>
      <c r="AI367" s="522"/>
      <c r="AJ367" s="522"/>
      <c r="AK367" s="522"/>
      <c r="AL367" s="522"/>
      <c r="AM367" s="522"/>
      <c r="AN367" s="522"/>
      <c r="AO367" s="522"/>
      <c r="AP367" s="522"/>
      <c r="AQ367" s="522"/>
      <c r="AR367" s="522"/>
      <c r="AS367" s="522"/>
      <c r="AT367" s="525"/>
      <c r="AU367" s="522"/>
      <c r="AV367" s="522"/>
      <c r="AW367" s="522"/>
      <c r="AX367" s="522"/>
      <c r="AY367" s="522"/>
      <c r="AZ367" s="556"/>
      <c r="BA367" s="556"/>
      <c r="BB367" s="556"/>
      <c r="BC367" s="522"/>
      <c r="BD367" s="522"/>
      <c r="BE367" s="522"/>
      <c r="BF367" s="522"/>
      <c r="BG367" s="522"/>
      <c r="BH367" s="522"/>
      <c r="BI367" s="522"/>
      <c r="BJ367" s="522"/>
      <c r="BK367" s="522"/>
      <c r="BL367" s="522"/>
      <c r="BM367" s="522"/>
      <c r="BN367" s="522"/>
      <c r="BO367" s="522"/>
      <c r="BP367" s="522"/>
      <c r="BQ367" s="522"/>
      <c r="BR367" s="522"/>
      <c r="BS367" s="522"/>
      <c r="BT367" s="522"/>
      <c r="BU367" s="522"/>
      <c r="BV367" s="522"/>
      <c r="BW367" s="522"/>
      <c r="BX367" s="522"/>
      <c r="BY367" s="522"/>
      <c r="BZ367" s="522"/>
      <c r="CA367" s="522"/>
      <c r="CB367" s="522"/>
      <c r="CC367" s="522"/>
      <c r="CD367" s="522"/>
      <c r="CE367" s="522"/>
      <c r="CF367" s="522"/>
    </row>
    <row r="368" spans="1:84" s="531" customFormat="1" x14ac:dyDescent="0.25">
      <c r="A368" s="566"/>
      <c r="B368" s="529"/>
      <c r="C368" s="522"/>
      <c r="D368" s="529"/>
      <c r="E368" s="529"/>
      <c r="F368" s="529"/>
      <c r="G368" s="522"/>
      <c r="H368" s="522"/>
      <c r="I368" s="522"/>
      <c r="J368" s="522"/>
      <c r="K368" s="522"/>
      <c r="L368" s="522"/>
      <c r="M368" s="463"/>
      <c r="N368" s="522"/>
      <c r="O368" s="567"/>
      <c r="P368" s="522"/>
      <c r="Q368" s="522"/>
      <c r="R368" s="552"/>
      <c r="S368" s="522"/>
      <c r="T368" s="522"/>
      <c r="U368" s="522"/>
      <c r="V368" s="522"/>
      <c r="W368" s="522"/>
      <c r="X368" s="522"/>
      <c r="Y368" s="522"/>
      <c r="Z368" s="522"/>
      <c r="AA368" s="559"/>
      <c r="AB368" s="522"/>
      <c r="AC368" s="522"/>
      <c r="AD368" s="554"/>
      <c r="AE368" s="522"/>
      <c r="AF368" s="522"/>
      <c r="AG368" s="555"/>
      <c r="AH368" s="522"/>
      <c r="AI368" s="522"/>
      <c r="AJ368" s="522"/>
      <c r="AK368" s="522"/>
      <c r="AL368" s="522"/>
      <c r="AM368" s="522"/>
      <c r="AN368" s="522"/>
      <c r="AO368" s="522"/>
      <c r="AP368" s="522"/>
      <c r="AQ368" s="522"/>
      <c r="AR368" s="522"/>
      <c r="AS368" s="522"/>
      <c r="AT368" s="525"/>
      <c r="AU368" s="522"/>
      <c r="AV368" s="522"/>
      <c r="AW368" s="522"/>
      <c r="AX368" s="522"/>
      <c r="AY368" s="522"/>
      <c r="AZ368" s="556"/>
      <c r="BA368" s="556"/>
      <c r="BB368" s="556"/>
      <c r="BC368" s="522"/>
      <c r="BD368" s="522"/>
      <c r="BE368" s="522"/>
      <c r="BF368" s="522"/>
      <c r="BG368" s="522"/>
      <c r="BH368" s="522"/>
      <c r="BI368" s="522"/>
      <c r="BJ368" s="522"/>
      <c r="BK368" s="522"/>
      <c r="BL368" s="522"/>
      <c r="BM368" s="522"/>
      <c r="BN368" s="522"/>
      <c r="BO368" s="522"/>
      <c r="BP368" s="522"/>
      <c r="BQ368" s="522"/>
      <c r="BR368" s="522"/>
      <c r="BS368" s="522"/>
      <c r="BT368" s="522"/>
      <c r="BU368" s="522"/>
      <c r="BV368" s="522"/>
      <c r="BW368" s="522"/>
      <c r="BX368" s="522"/>
      <c r="BY368" s="522"/>
      <c r="BZ368" s="522"/>
      <c r="CA368" s="522"/>
      <c r="CB368" s="522"/>
      <c r="CC368" s="522"/>
      <c r="CD368" s="522"/>
      <c r="CE368" s="522"/>
      <c r="CF368" s="522"/>
    </row>
    <row r="369" spans="1:84" s="531" customFormat="1" x14ac:dyDescent="0.25">
      <c r="A369" s="566"/>
      <c r="B369" s="529"/>
      <c r="C369" s="522"/>
      <c r="D369" s="529"/>
      <c r="E369" s="529"/>
      <c r="F369" s="529"/>
      <c r="G369" s="522"/>
      <c r="H369" s="522"/>
      <c r="I369" s="522"/>
      <c r="J369" s="522"/>
      <c r="K369" s="522"/>
      <c r="L369" s="522"/>
      <c r="M369" s="463"/>
      <c r="N369" s="522"/>
      <c r="O369" s="567"/>
      <c r="P369" s="522"/>
      <c r="Q369" s="522"/>
      <c r="R369" s="552"/>
      <c r="S369" s="522"/>
      <c r="T369" s="522"/>
      <c r="U369" s="522"/>
      <c r="V369" s="522"/>
      <c r="W369" s="522"/>
      <c r="X369" s="522"/>
      <c r="Y369" s="522"/>
      <c r="Z369" s="522"/>
      <c r="AA369" s="559"/>
      <c r="AB369" s="522"/>
      <c r="AC369" s="522"/>
      <c r="AD369" s="554"/>
      <c r="AE369" s="522"/>
      <c r="AF369" s="522"/>
      <c r="AG369" s="555"/>
      <c r="AH369" s="522"/>
      <c r="AI369" s="522"/>
      <c r="AJ369" s="522"/>
      <c r="AK369" s="522"/>
      <c r="AL369" s="522"/>
      <c r="AM369" s="522"/>
      <c r="AN369" s="522"/>
      <c r="AO369" s="522"/>
      <c r="AP369" s="522"/>
      <c r="AQ369" s="522"/>
      <c r="AR369" s="522"/>
      <c r="AS369" s="522"/>
      <c r="AT369" s="525"/>
      <c r="AU369" s="522"/>
      <c r="AV369" s="522"/>
      <c r="AW369" s="522"/>
      <c r="AX369" s="522"/>
      <c r="AY369" s="522"/>
      <c r="AZ369" s="556"/>
      <c r="BA369" s="556"/>
      <c r="BB369" s="556"/>
      <c r="BC369" s="522"/>
      <c r="BD369" s="522"/>
      <c r="BE369" s="522"/>
      <c r="BF369" s="522"/>
      <c r="BG369" s="522"/>
      <c r="BH369" s="522"/>
      <c r="BI369" s="522"/>
      <c r="BJ369" s="522"/>
      <c r="BK369" s="522"/>
      <c r="BL369" s="522"/>
      <c r="BM369" s="522"/>
      <c r="BN369" s="522"/>
      <c r="BO369" s="522"/>
      <c r="BP369" s="522"/>
      <c r="BQ369" s="522"/>
      <c r="BR369" s="522"/>
      <c r="BS369" s="522"/>
      <c r="BT369" s="522"/>
      <c r="BU369" s="522"/>
      <c r="BV369" s="522"/>
      <c r="BW369" s="522"/>
      <c r="BX369" s="522"/>
      <c r="BY369" s="522"/>
      <c r="BZ369" s="522"/>
      <c r="CA369" s="522"/>
      <c r="CB369" s="522"/>
      <c r="CC369" s="522"/>
      <c r="CD369" s="522"/>
      <c r="CE369" s="522"/>
      <c r="CF369" s="522"/>
    </row>
    <row r="370" spans="1:84" s="531" customFormat="1" x14ac:dyDescent="0.25">
      <c r="A370" s="566"/>
      <c r="B370" s="529"/>
      <c r="C370" s="522"/>
      <c r="D370" s="529"/>
      <c r="E370" s="529"/>
      <c r="F370" s="529"/>
      <c r="G370" s="522"/>
      <c r="H370" s="522"/>
      <c r="I370" s="522"/>
      <c r="J370" s="522"/>
      <c r="K370" s="522"/>
      <c r="L370" s="522"/>
      <c r="M370" s="463"/>
      <c r="N370" s="522"/>
      <c r="O370" s="567"/>
      <c r="P370" s="522"/>
      <c r="Q370" s="522"/>
      <c r="R370" s="552"/>
      <c r="S370" s="522"/>
      <c r="T370" s="522"/>
      <c r="U370" s="522"/>
      <c r="V370" s="522"/>
      <c r="W370" s="522"/>
      <c r="X370" s="522"/>
      <c r="Y370" s="522"/>
      <c r="Z370" s="522"/>
      <c r="AA370" s="559"/>
      <c r="AB370" s="522"/>
      <c r="AC370" s="522"/>
      <c r="AD370" s="554"/>
      <c r="AE370" s="522"/>
      <c r="AF370" s="522"/>
      <c r="AG370" s="555"/>
      <c r="AH370" s="522"/>
      <c r="AI370" s="522"/>
      <c r="AJ370" s="522"/>
      <c r="AK370" s="522"/>
      <c r="AL370" s="522"/>
      <c r="AM370" s="522"/>
      <c r="AN370" s="522"/>
      <c r="AO370" s="522"/>
      <c r="AP370" s="522"/>
      <c r="AQ370" s="522"/>
      <c r="AR370" s="522"/>
      <c r="AS370" s="522"/>
      <c r="AT370" s="525"/>
      <c r="AU370" s="522"/>
      <c r="AV370" s="522"/>
      <c r="AW370" s="522"/>
      <c r="AX370" s="522"/>
      <c r="AY370" s="522"/>
      <c r="AZ370" s="556"/>
      <c r="BA370" s="556"/>
      <c r="BB370" s="556"/>
      <c r="BC370" s="522"/>
      <c r="BD370" s="522"/>
      <c r="BE370" s="522"/>
      <c r="BF370" s="522"/>
      <c r="BG370" s="522"/>
      <c r="BH370" s="522"/>
      <c r="BI370" s="522"/>
      <c r="BJ370" s="522"/>
      <c r="BK370" s="522"/>
      <c r="BL370" s="522"/>
      <c r="BM370" s="522"/>
      <c r="BN370" s="522"/>
      <c r="BO370" s="522"/>
      <c r="BP370" s="522"/>
      <c r="BQ370" s="522"/>
      <c r="BR370" s="522"/>
      <c r="BS370" s="522"/>
      <c r="BT370" s="522"/>
      <c r="BU370" s="522"/>
      <c r="BV370" s="522"/>
      <c r="BW370" s="522"/>
      <c r="BX370" s="522"/>
      <c r="BY370" s="522"/>
      <c r="BZ370" s="522"/>
      <c r="CA370" s="522"/>
      <c r="CB370" s="522"/>
      <c r="CC370" s="522"/>
      <c r="CD370" s="522"/>
      <c r="CE370" s="522"/>
      <c r="CF370" s="522"/>
    </row>
    <row r="371" spans="1:84" s="531" customFormat="1" x14ac:dyDescent="0.25">
      <c r="A371" s="566"/>
      <c r="B371" s="529"/>
      <c r="C371" s="522"/>
      <c r="D371" s="529"/>
      <c r="E371" s="529"/>
      <c r="F371" s="529"/>
      <c r="G371" s="522"/>
      <c r="H371" s="522"/>
      <c r="I371" s="522"/>
      <c r="J371" s="522"/>
      <c r="K371" s="522"/>
      <c r="L371" s="522"/>
      <c r="M371" s="463"/>
      <c r="N371" s="522"/>
      <c r="O371" s="567"/>
      <c r="P371" s="522"/>
      <c r="Q371" s="522"/>
      <c r="R371" s="552"/>
      <c r="S371" s="522"/>
      <c r="T371" s="522"/>
      <c r="U371" s="522"/>
      <c r="V371" s="522"/>
      <c r="W371" s="522"/>
      <c r="X371" s="522"/>
      <c r="Y371" s="522"/>
      <c r="Z371" s="522"/>
      <c r="AA371" s="559"/>
      <c r="AB371" s="522"/>
      <c r="AC371" s="522"/>
      <c r="AD371" s="554"/>
      <c r="AE371" s="522"/>
      <c r="AF371" s="522"/>
      <c r="AG371" s="555"/>
      <c r="AH371" s="522"/>
      <c r="AI371" s="522"/>
      <c r="AJ371" s="522"/>
      <c r="AK371" s="522"/>
      <c r="AL371" s="522"/>
      <c r="AM371" s="522"/>
      <c r="AN371" s="522"/>
      <c r="AO371" s="522"/>
      <c r="AP371" s="522"/>
      <c r="AQ371" s="522"/>
      <c r="AR371" s="522"/>
      <c r="AS371" s="522"/>
      <c r="AT371" s="525"/>
      <c r="AU371" s="522"/>
      <c r="AV371" s="522"/>
      <c r="AW371" s="522"/>
      <c r="AX371" s="522"/>
      <c r="AY371" s="522"/>
      <c r="AZ371" s="556"/>
      <c r="BA371" s="556"/>
      <c r="BB371" s="556"/>
      <c r="BC371" s="522"/>
      <c r="BD371" s="522"/>
      <c r="BE371" s="522"/>
      <c r="BF371" s="522"/>
      <c r="BG371" s="522"/>
      <c r="BH371" s="522"/>
      <c r="BI371" s="522"/>
      <c r="BJ371" s="522"/>
      <c r="BK371" s="522"/>
      <c r="BL371" s="522"/>
      <c r="BM371" s="522"/>
      <c r="BN371" s="522"/>
      <c r="BO371" s="522"/>
      <c r="BP371" s="522"/>
      <c r="BQ371" s="522"/>
      <c r="BR371" s="522"/>
      <c r="BS371" s="522"/>
      <c r="BT371" s="522"/>
      <c r="BU371" s="522"/>
      <c r="BV371" s="522"/>
      <c r="BW371" s="522"/>
      <c r="BX371" s="522"/>
      <c r="BY371" s="522"/>
      <c r="BZ371" s="522"/>
      <c r="CA371" s="522"/>
      <c r="CB371" s="522"/>
      <c r="CC371" s="522"/>
      <c r="CD371" s="522"/>
      <c r="CE371" s="522"/>
      <c r="CF371" s="522"/>
    </row>
    <row r="372" spans="1:84" s="531" customFormat="1" x14ac:dyDescent="0.25">
      <c r="A372" s="566"/>
      <c r="B372" s="529"/>
      <c r="C372" s="522"/>
      <c r="D372" s="529"/>
      <c r="E372" s="529"/>
      <c r="F372" s="529"/>
      <c r="G372" s="522"/>
      <c r="H372" s="522"/>
      <c r="I372" s="522"/>
      <c r="J372" s="522"/>
      <c r="K372" s="522"/>
      <c r="L372" s="522"/>
      <c r="M372" s="463"/>
      <c r="N372" s="522"/>
      <c r="O372" s="567"/>
      <c r="P372" s="522"/>
      <c r="Q372" s="522"/>
      <c r="R372" s="552"/>
      <c r="S372" s="522"/>
      <c r="T372" s="522"/>
      <c r="U372" s="522"/>
      <c r="V372" s="522"/>
      <c r="W372" s="522"/>
      <c r="X372" s="522"/>
      <c r="Y372" s="522"/>
      <c r="Z372" s="522"/>
      <c r="AA372" s="559"/>
      <c r="AB372" s="522"/>
      <c r="AC372" s="522"/>
      <c r="AD372" s="554"/>
      <c r="AE372" s="522"/>
      <c r="AF372" s="522"/>
      <c r="AG372" s="555"/>
      <c r="AH372" s="522"/>
      <c r="AI372" s="522"/>
      <c r="AJ372" s="522"/>
      <c r="AK372" s="522"/>
      <c r="AL372" s="522"/>
      <c r="AM372" s="522"/>
      <c r="AN372" s="522"/>
      <c r="AO372" s="522"/>
      <c r="AP372" s="522"/>
      <c r="AQ372" s="522"/>
      <c r="AR372" s="522"/>
      <c r="AS372" s="522"/>
      <c r="AT372" s="525"/>
      <c r="AU372" s="522"/>
      <c r="AV372" s="522"/>
      <c r="AW372" s="522"/>
      <c r="AX372" s="522"/>
      <c r="AY372" s="522"/>
      <c r="AZ372" s="556"/>
      <c r="BA372" s="556"/>
      <c r="BB372" s="556"/>
      <c r="BC372" s="522"/>
      <c r="BD372" s="522"/>
      <c r="BE372" s="522"/>
      <c r="BF372" s="522"/>
      <c r="BG372" s="522"/>
      <c r="BH372" s="522"/>
      <c r="BI372" s="522"/>
      <c r="BJ372" s="522"/>
      <c r="BK372" s="522"/>
      <c r="BL372" s="522"/>
      <c r="BM372" s="522"/>
      <c r="BN372" s="522"/>
      <c r="BO372" s="522"/>
      <c r="BP372" s="522"/>
      <c r="BQ372" s="522"/>
      <c r="BR372" s="522"/>
      <c r="BS372" s="522"/>
      <c r="BT372" s="522"/>
      <c r="BU372" s="522"/>
      <c r="BV372" s="522"/>
      <c r="BW372" s="522"/>
      <c r="BX372" s="522"/>
      <c r="BY372" s="522"/>
      <c r="BZ372" s="522"/>
      <c r="CA372" s="522"/>
      <c r="CB372" s="522"/>
      <c r="CC372" s="522"/>
      <c r="CD372" s="522"/>
      <c r="CE372" s="522"/>
      <c r="CF372" s="522"/>
    </row>
    <row r="373" spans="1:84" s="531" customFormat="1" x14ac:dyDescent="0.25">
      <c r="A373" s="566"/>
      <c r="B373" s="529"/>
      <c r="C373" s="522"/>
      <c r="D373" s="529"/>
      <c r="E373" s="529"/>
      <c r="F373" s="529"/>
      <c r="G373" s="522"/>
      <c r="H373" s="522"/>
      <c r="I373" s="522"/>
      <c r="J373" s="522"/>
      <c r="K373" s="522"/>
      <c r="L373" s="522"/>
      <c r="M373" s="463"/>
      <c r="N373" s="522"/>
      <c r="O373" s="567"/>
      <c r="P373" s="522"/>
      <c r="Q373" s="522"/>
      <c r="R373" s="552"/>
      <c r="S373" s="522"/>
      <c r="T373" s="522"/>
      <c r="U373" s="522"/>
      <c r="V373" s="522"/>
      <c r="W373" s="522"/>
      <c r="X373" s="522"/>
      <c r="Y373" s="522"/>
      <c r="Z373" s="522"/>
      <c r="AA373" s="559"/>
      <c r="AB373" s="522"/>
      <c r="AC373" s="522"/>
      <c r="AD373" s="554"/>
      <c r="AE373" s="522"/>
      <c r="AF373" s="522"/>
      <c r="AG373" s="555"/>
      <c r="AH373" s="522"/>
      <c r="AI373" s="522"/>
      <c r="AJ373" s="522"/>
      <c r="AK373" s="522"/>
      <c r="AL373" s="522"/>
      <c r="AM373" s="522"/>
      <c r="AN373" s="522"/>
      <c r="AO373" s="522"/>
      <c r="AP373" s="522"/>
      <c r="AQ373" s="522"/>
      <c r="AR373" s="522"/>
      <c r="AS373" s="522"/>
      <c r="AT373" s="525"/>
      <c r="AU373" s="522"/>
      <c r="AV373" s="522"/>
      <c r="AW373" s="522"/>
      <c r="AX373" s="522"/>
      <c r="AY373" s="522"/>
      <c r="AZ373" s="556"/>
      <c r="BA373" s="556"/>
      <c r="BB373" s="556"/>
      <c r="BC373" s="522"/>
      <c r="BD373" s="522"/>
      <c r="BE373" s="522"/>
      <c r="BF373" s="522"/>
      <c r="BG373" s="522"/>
      <c r="BH373" s="522"/>
      <c r="BI373" s="522"/>
      <c r="BJ373" s="522"/>
      <c r="BK373" s="522"/>
      <c r="BL373" s="522"/>
      <c r="BM373" s="522"/>
      <c r="BN373" s="522"/>
      <c r="BO373" s="522"/>
      <c r="BP373" s="522"/>
      <c r="BQ373" s="522"/>
      <c r="BR373" s="522"/>
      <c r="BS373" s="522"/>
      <c r="BT373" s="522"/>
      <c r="BU373" s="522"/>
      <c r="BV373" s="522"/>
      <c r="BW373" s="522"/>
      <c r="BX373" s="522"/>
      <c r="BY373" s="522"/>
      <c r="BZ373" s="522"/>
      <c r="CA373" s="522"/>
      <c r="CB373" s="522"/>
      <c r="CC373" s="522"/>
      <c r="CD373" s="522"/>
      <c r="CE373" s="522"/>
      <c r="CF373" s="522"/>
    </row>
    <row r="374" spans="1:84" s="531" customFormat="1" x14ac:dyDescent="0.25">
      <c r="A374" s="566"/>
      <c r="B374" s="529"/>
      <c r="C374" s="522"/>
      <c r="D374" s="529"/>
      <c r="E374" s="529"/>
      <c r="F374" s="529"/>
      <c r="G374" s="522"/>
      <c r="H374" s="522"/>
      <c r="I374" s="522"/>
      <c r="J374" s="522"/>
      <c r="K374" s="522"/>
      <c r="L374" s="522"/>
      <c r="M374" s="463"/>
      <c r="N374" s="522"/>
      <c r="O374" s="567"/>
      <c r="P374" s="522"/>
      <c r="Q374" s="522"/>
      <c r="R374" s="552"/>
      <c r="S374" s="522"/>
      <c r="T374" s="522"/>
      <c r="U374" s="522"/>
      <c r="V374" s="522"/>
      <c r="W374" s="522"/>
      <c r="X374" s="522"/>
      <c r="Y374" s="522"/>
      <c r="Z374" s="522"/>
      <c r="AA374" s="559"/>
      <c r="AB374" s="522"/>
      <c r="AC374" s="522"/>
      <c r="AD374" s="554"/>
      <c r="AE374" s="522"/>
      <c r="AF374" s="522"/>
      <c r="AG374" s="555"/>
      <c r="AH374" s="522"/>
      <c r="AI374" s="522"/>
      <c r="AJ374" s="522"/>
      <c r="AK374" s="522"/>
      <c r="AL374" s="522"/>
      <c r="AM374" s="522"/>
      <c r="AN374" s="522"/>
      <c r="AO374" s="522"/>
      <c r="AP374" s="522"/>
      <c r="AQ374" s="522"/>
      <c r="AR374" s="522"/>
      <c r="AS374" s="522"/>
      <c r="AT374" s="525"/>
      <c r="AU374" s="522"/>
      <c r="AV374" s="522"/>
      <c r="AW374" s="522"/>
      <c r="AX374" s="522"/>
      <c r="AY374" s="522"/>
      <c r="AZ374" s="556"/>
      <c r="BA374" s="556"/>
      <c r="BB374" s="556"/>
      <c r="BC374" s="522"/>
      <c r="BD374" s="522"/>
      <c r="BE374" s="522"/>
      <c r="BF374" s="522"/>
      <c r="BG374" s="522"/>
      <c r="BH374" s="522"/>
      <c r="BI374" s="522"/>
      <c r="BJ374" s="522"/>
      <c r="BK374" s="522"/>
      <c r="BL374" s="522"/>
      <c r="BM374" s="522"/>
      <c r="BN374" s="522"/>
      <c r="BO374" s="522"/>
      <c r="BP374" s="522"/>
      <c r="BQ374" s="522"/>
      <c r="BR374" s="522"/>
      <c r="BS374" s="522"/>
      <c r="BT374" s="522"/>
      <c r="BU374" s="522"/>
      <c r="BV374" s="522"/>
      <c r="BW374" s="522"/>
      <c r="BX374" s="522"/>
      <c r="BY374" s="522"/>
      <c r="BZ374" s="522"/>
      <c r="CA374" s="522"/>
      <c r="CB374" s="522"/>
      <c r="CC374" s="522"/>
      <c r="CD374" s="522"/>
      <c r="CE374" s="522"/>
      <c r="CF374" s="522"/>
    </row>
    <row r="375" spans="1:84" s="531" customFormat="1" x14ac:dyDescent="0.25">
      <c r="A375" s="566"/>
      <c r="B375" s="529"/>
      <c r="C375" s="522"/>
      <c r="D375" s="529"/>
      <c r="E375" s="529"/>
      <c r="F375" s="529"/>
      <c r="G375" s="522"/>
      <c r="H375" s="522"/>
      <c r="I375" s="522"/>
      <c r="J375" s="522"/>
      <c r="K375" s="522"/>
      <c r="L375" s="522"/>
      <c r="M375" s="463"/>
      <c r="N375" s="522"/>
      <c r="O375" s="567"/>
      <c r="P375" s="522"/>
      <c r="Q375" s="522"/>
      <c r="R375" s="552"/>
      <c r="S375" s="522"/>
      <c r="T375" s="522"/>
      <c r="U375" s="522"/>
      <c r="V375" s="522"/>
      <c r="W375" s="522"/>
      <c r="X375" s="522"/>
      <c r="Y375" s="522"/>
      <c r="Z375" s="522"/>
      <c r="AA375" s="559"/>
      <c r="AB375" s="522"/>
      <c r="AC375" s="522"/>
      <c r="AD375" s="554"/>
      <c r="AE375" s="522"/>
      <c r="AF375" s="522"/>
      <c r="AG375" s="555"/>
      <c r="AH375" s="522"/>
      <c r="AI375" s="522"/>
      <c r="AJ375" s="522"/>
      <c r="AK375" s="522"/>
      <c r="AL375" s="522"/>
      <c r="AM375" s="522"/>
      <c r="AN375" s="522"/>
      <c r="AO375" s="522"/>
      <c r="AP375" s="522"/>
      <c r="AQ375" s="522"/>
      <c r="AR375" s="522"/>
      <c r="AS375" s="522"/>
      <c r="AT375" s="525"/>
      <c r="AU375" s="522"/>
      <c r="AV375" s="522"/>
      <c r="AW375" s="522"/>
      <c r="AX375" s="522"/>
      <c r="AY375" s="522"/>
      <c r="AZ375" s="556"/>
      <c r="BA375" s="556"/>
      <c r="BB375" s="556"/>
      <c r="BC375" s="522"/>
      <c r="BD375" s="522"/>
      <c r="BE375" s="522"/>
      <c r="BF375" s="522"/>
      <c r="BG375" s="522"/>
      <c r="BH375" s="522"/>
      <c r="BI375" s="522"/>
      <c r="BJ375" s="522"/>
      <c r="BK375" s="522"/>
      <c r="BL375" s="522"/>
      <c r="BM375" s="522"/>
      <c r="BN375" s="522"/>
      <c r="BO375" s="522"/>
      <c r="BP375" s="522"/>
      <c r="BQ375" s="522"/>
      <c r="BR375" s="522"/>
      <c r="BS375" s="522"/>
      <c r="BT375" s="522"/>
      <c r="BU375" s="522"/>
      <c r="BV375" s="522"/>
      <c r="BW375" s="522"/>
      <c r="BX375" s="522"/>
      <c r="BY375" s="522"/>
      <c r="BZ375" s="522"/>
      <c r="CA375" s="522"/>
      <c r="CB375" s="522"/>
      <c r="CC375" s="522"/>
      <c r="CD375" s="522"/>
      <c r="CE375" s="522"/>
      <c r="CF375" s="522"/>
    </row>
    <row r="376" spans="1:84" s="531" customFormat="1" x14ac:dyDescent="0.25">
      <c r="A376" s="566"/>
      <c r="B376" s="529"/>
      <c r="C376" s="522"/>
      <c r="D376" s="529"/>
      <c r="E376" s="529"/>
      <c r="F376" s="529"/>
      <c r="G376" s="522"/>
      <c r="H376" s="522"/>
      <c r="I376" s="522"/>
      <c r="J376" s="522"/>
      <c r="K376" s="522"/>
      <c r="L376" s="522"/>
      <c r="M376" s="463"/>
      <c r="N376" s="522"/>
      <c r="O376" s="567"/>
      <c r="P376" s="522"/>
      <c r="Q376" s="522"/>
      <c r="R376" s="552"/>
      <c r="S376" s="522"/>
      <c r="T376" s="522"/>
      <c r="U376" s="522"/>
      <c r="V376" s="522"/>
      <c r="W376" s="522"/>
      <c r="X376" s="522"/>
      <c r="Y376" s="522"/>
      <c r="Z376" s="522"/>
      <c r="AA376" s="559"/>
      <c r="AB376" s="522"/>
      <c r="AC376" s="522"/>
      <c r="AD376" s="554"/>
      <c r="AE376" s="522"/>
      <c r="AF376" s="522"/>
      <c r="AG376" s="555"/>
      <c r="AH376" s="522"/>
      <c r="AI376" s="522"/>
      <c r="AJ376" s="522"/>
      <c r="AK376" s="522"/>
      <c r="AL376" s="522"/>
      <c r="AM376" s="522"/>
      <c r="AN376" s="522"/>
      <c r="AO376" s="522"/>
      <c r="AP376" s="522"/>
      <c r="AQ376" s="522"/>
      <c r="AR376" s="522"/>
      <c r="AS376" s="522"/>
      <c r="AT376" s="525"/>
      <c r="AU376" s="522"/>
      <c r="AV376" s="522"/>
      <c r="AW376" s="522"/>
      <c r="AX376" s="522"/>
      <c r="AY376" s="522"/>
      <c r="AZ376" s="556"/>
      <c r="BA376" s="556"/>
      <c r="BB376" s="556"/>
      <c r="BC376" s="522"/>
      <c r="BD376" s="522"/>
      <c r="BE376" s="522"/>
      <c r="BF376" s="522"/>
      <c r="BG376" s="522"/>
      <c r="BH376" s="522"/>
      <c r="BI376" s="522"/>
      <c r="BJ376" s="522"/>
      <c r="BK376" s="522"/>
      <c r="BL376" s="522"/>
      <c r="BM376" s="522"/>
      <c r="BN376" s="522"/>
      <c r="BO376" s="522"/>
      <c r="BP376" s="522"/>
      <c r="BQ376" s="522"/>
      <c r="BR376" s="522"/>
      <c r="BS376" s="522"/>
      <c r="BT376" s="522"/>
      <c r="BU376" s="522"/>
      <c r="BV376" s="522"/>
      <c r="BW376" s="522"/>
      <c r="BX376" s="522"/>
      <c r="BY376" s="522"/>
      <c r="BZ376" s="522"/>
      <c r="CA376" s="522"/>
      <c r="CB376" s="522"/>
      <c r="CC376" s="522"/>
      <c r="CD376" s="522"/>
      <c r="CE376" s="522"/>
      <c r="CF376" s="522"/>
    </row>
    <row r="377" spans="1:84" s="531" customFormat="1" x14ac:dyDescent="0.25">
      <c r="A377" s="566"/>
      <c r="B377" s="529"/>
      <c r="C377" s="522"/>
      <c r="D377" s="529"/>
      <c r="E377" s="529"/>
      <c r="F377" s="529"/>
      <c r="G377" s="522"/>
      <c r="H377" s="522"/>
      <c r="I377" s="522"/>
      <c r="J377" s="522"/>
      <c r="K377" s="522"/>
      <c r="L377" s="522"/>
      <c r="M377" s="463"/>
      <c r="N377" s="522"/>
      <c r="O377" s="567"/>
      <c r="P377" s="522"/>
      <c r="Q377" s="522"/>
      <c r="R377" s="552"/>
      <c r="S377" s="522"/>
      <c r="T377" s="522"/>
      <c r="U377" s="522"/>
      <c r="V377" s="522"/>
      <c r="W377" s="522"/>
      <c r="X377" s="522"/>
      <c r="Y377" s="522"/>
      <c r="Z377" s="522"/>
      <c r="AA377" s="559"/>
      <c r="AB377" s="522"/>
      <c r="AC377" s="522"/>
      <c r="AD377" s="554"/>
      <c r="AE377" s="522"/>
      <c r="AF377" s="522"/>
      <c r="AG377" s="555"/>
      <c r="AH377" s="522"/>
      <c r="AI377" s="522"/>
      <c r="AJ377" s="522"/>
      <c r="AK377" s="522"/>
      <c r="AL377" s="522"/>
      <c r="AM377" s="522"/>
      <c r="AN377" s="522"/>
      <c r="AO377" s="522"/>
      <c r="AP377" s="522"/>
      <c r="AQ377" s="522"/>
      <c r="AR377" s="522"/>
      <c r="AS377" s="522"/>
      <c r="AT377" s="525"/>
      <c r="AU377" s="522"/>
      <c r="AV377" s="522"/>
      <c r="AW377" s="522"/>
      <c r="AX377" s="522"/>
      <c r="AY377" s="522"/>
      <c r="AZ377" s="556"/>
      <c r="BA377" s="556"/>
      <c r="BB377" s="556"/>
      <c r="BC377" s="522"/>
      <c r="BD377" s="522"/>
      <c r="BE377" s="522"/>
      <c r="BF377" s="522"/>
      <c r="BG377" s="522"/>
      <c r="BH377" s="522"/>
      <c r="BI377" s="522"/>
      <c r="BJ377" s="522"/>
      <c r="BK377" s="522"/>
      <c r="BL377" s="522"/>
      <c r="BM377" s="522"/>
      <c r="BN377" s="522"/>
      <c r="BO377" s="522"/>
      <c r="BP377" s="522"/>
      <c r="BQ377" s="522"/>
      <c r="BR377" s="522"/>
      <c r="BS377" s="522"/>
      <c r="BT377" s="522"/>
      <c r="BU377" s="522"/>
      <c r="BV377" s="522"/>
      <c r="BW377" s="522"/>
      <c r="BX377" s="522"/>
      <c r="BY377" s="522"/>
      <c r="BZ377" s="522"/>
      <c r="CA377" s="522"/>
      <c r="CB377" s="522"/>
      <c r="CC377" s="522"/>
      <c r="CD377" s="522"/>
      <c r="CE377" s="522"/>
      <c r="CF377" s="522"/>
    </row>
    <row r="378" spans="1:84" s="531" customFormat="1" x14ac:dyDescent="0.25">
      <c r="A378" s="566"/>
      <c r="B378" s="529"/>
      <c r="C378" s="522"/>
      <c r="D378" s="529"/>
      <c r="E378" s="529"/>
      <c r="F378" s="529"/>
      <c r="G378" s="522"/>
      <c r="H378" s="522"/>
      <c r="I378" s="522"/>
      <c r="J378" s="522"/>
      <c r="K378" s="522"/>
      <c r="L378" s="522"/>
      <c r="M378" s="463"/>
      <c r="N378" s="522"/>
      <c r="O378" s="567"/>
      <c r="P378" s="522"/>
      <c r="Q378" s="522"/>
      <c r="R378" s="552"/>
      <c r="S378" s="522"/>
      <c r="T378" s="522"/>
      <c r="U378" s="522"/>
      <c r="V378" s="522"/>
      <c r="W378" s="522"/>
      <c r="X378" s="522"/>
      <c r="Y378" s="522"/>
      <c r="Z378" s="522"/>
      <c r="AA378" s="559"/>
      <c r="AB378" s="522"/>
      <c r="AC378" s="522"/>
      <c r="AD378" s="554"/>
      <c r="AE378" s="522"/>
      <c r="AF378" s="522"/>
      <c r="AG378" s="555"/>
      <c r="AH378" s="522"/>
      <c r="AI378" s="522"/>
      <c r="AJ378" s="522"/>
      <c r="AK378" s="522"/>
      <c r="AL378" s="522"/>
      <c r="AM378" s="522"/>
      <c r="AN378" s="522"/>
      <c r="AO378" s="522"/>
      <c r="AP378" s="522"/>
      <c r="AQ378" s="522"/>
      <c r="AR378" s="522"/>
      <c r="AS378" s="522"/>
      <c r="AT378" s="525"/>
      <c r="AU378" s="522"/>
      <c r="AV378" s="522"/>
      <c r="AW378" s="522"/>
      <c r="AX378" s="522"/>
      <c r="AY378" s="522"/>
      <c r="AZ378" s="556"/>
      <c r="BA378" s="556"/>
      <c r="BB378" s="556"/>
      <c r="BC378" s="522"/>
      <c r="BD378" s="522"/>
      <c r="BE378" s="522"/>
      <c r="BF378" s="522"/>
      <c r="BG378" s="522"/>
      <c r="BH378" s="522"/>
      <c r="BI378" s="522"/>
      <c r="BJ378" s="522"/>
      <c r="BK378" s="522"/>
      <c r="BL378" s="522"/>
      <c r="BM378" s="522"/>
      <c r="BN378" s="522"/>
      <c r="BO378" s="522"/>
      <c r="BP378" s="522"/>
      <c r="BQ378" s="522"/>
      <c r="BR378" s="522"/>
      <c r="BS378" s="522"/>
      <c r="BT378" s="522"/>
      <c r="BU378" s="522"/>
      <c r="BV378" s="522"/>
      <c r="BW378" s="522"/>
      <c r="BX378" s="522"/>
      <c r="BY378" s="522"/>
      <c r="BZ378" s="522"/>
      <c r="CA378" s="522"/>
      <c r="CB378" s="522"/>
      <c r="CC378" s="522"/>
      <c r="CD378" s="522"/>
      <c r="CE378" s="522"/>
      <c r="CF378" s="522"/>
    </row>
    <row r="379" spans="1:84" s="531" customFormat="1" x14ac:dyDescent="0.25">
      <c r="A379" s="566"/>
      <c r="B379" s="529"/>
      <c r="C379" s="522"/>
      <c r="D379" s="529"/>
      <c r="E379" s="529"/>
      <c r="F379" s="529"/>
      <c r="G379" s="522"/>
      <c r="H379" s="522"/>
      <c r="I379" s="522"/>
      <c r="J379" s="522"/>
      <c r="K379" s="522"/>
      <c r="L379" s="522"/>
      <c r="M379" s="463"/>
      <c r="N379" s="522"/>
      <c r="O379" s="567"/>
      <c r="P379" s="522"/>
      <c r="Q379" s="522"/>
      <c r="R379" s="552"/>
      <c r="S379" s="522"/>
      <c r="T379" s="522"/>
      <c r="U379" s="522"/>
      <c r="V379" s="522"/>
      <c r="W379" s="522"/>
      <c r="X379" s="522"/>
      <c r="Y379" s="522"/>
      <c r="Z379" s="522"/>
      <c r="AA379" s="559"/>
      <c r="AB379" s="522"/>
      <c r="AC379" s="522"/>
      <c r="AD379" s="554"/>
      <c r="AE379" s="522"/>
      <c r="AF379" s="522"/>
      <c r="AG379" s="555"/>
      <c r="AH379" s="522"/>
      <c r="AI379" s="522"/>
      <c r="AJ379" s="522"/>
      <c r="AK379" s="522"/>
      <c r="AL379" s="522"/>
      <c r="AM379" s="522"/>
      <c r="AN379" s="522"/>
      <c r="AO379" s="522"/>
      <c r="AP379" s="522"/>
      <c r="AQ379" s="522"/>
      <c r="AR379" s="522"/>
      <c r="AS379" s="522"/>
      <c r="AT379" s="525"/>
      <c r="AU379" s="522"/>
      <c r="AV379" s="522"/>
      <c r="AW379" s="522"/>
      <c r="AX379" s="522"/>
      <c r="AY379" s="522"/>
      <c r="AZ379" s="556"/>
      <c r="BA379" s="556"/>
      <c r="BB379" s="556"/>
      <c r="BC379" s="522"/>
      <c r="BD379" s="522"/>
      <c r="BE379" s="522"/>
      <c r="BF379" s="522"/>
      <c r="BG379" s="522"/>
      <c r="BH379" s="522"/>
      <c r="BI379" s="522"/>
      <c r="BJ379" s="522"/>
      <c r="BK379" s="522"/>
      <c r="BL379" s="522"/>
      <c r="BM379" s="522"/>
      <c r="BN379" s="522"/>
      <c r="BO379" s="522"/>
      <c r="BP379" s="522"/>
      <c r="BQ379" s="522"/>
      <c r="BR379" s="522"/>
      <c r="BS379" s="522"/>
      <c r="BT379" s="522"/>
      <c r="BU379" s="522"/>
      <c r="BV379" s="522"/>
      <c r="BW379" s="522"/>
      <c r="BX379" s="522"/>
      <c r="BY379" s="522"/>
      <c r="BZ379" s="522"/>
      <c r="CA379" s="522"/>
      <c r="CB379" s="522"/>
      <c r="CC379" s="522"/>
      <c r="CD379" s="522"/>
      <c r="CE379" s="522"/>
      <c r="CF379" s="522"/>
    </row>
    <row r="380" spans="1:84" s="531" customFormat="1" x14ac:dyDescent="0.25">
      <c r="A380" s="566"/>
      <c r="B380" s="529"/>
      <c r="C380" s="522"/>
      <c r="D380" s="529"/>
      <c r="E380" s="529"/>
      <c r="F380" s="529"/>
      <c r="G380" s="522"/>
      <c r="H380" s="522"/>
      <c r="I380" s="522"/>
      <c r="J380" s="522"/>
      <c r="K380" s="522"/>
      <c r="L380" s="522"/>
      <c r="M380" s="463"/>
      <c r="N380" s="522"/>
      <c r="O380" s="567"/>
      <c r="P380" s="522"/>
      <c r="Q380" s="522"/>
      <c r="R380" s="552"/>
      <c r="S380" s="522"/>
      <c r="T380" s="522"/>
      <c r="U380" s="522"/>
      <c r="V380" s="522"/>
      <c r="W380" s="522"/>
      <c r="X380" s="522"/>
      <c r="Y380" s="522"/>
      <c r="Z380" s="522"/>
      <c r="AA380" s="559"/>
      <c r="AB380" s="522"/>
      <c r="AC380" s="522"/>
      <c r="AD380" s="554"/>
      <c r="AE380" s="522"/>
      <c r="AF380" s="522"/>
      <c r="AG380" s="555"/>
      <c r="AH380" s="522"/>
      <c r="AI380" s="522"/>
      <c r="AJ380" s="522"/>
      <c r="AK380" s="522"/>
      <c r="AL380" s="522"/>
      <c r="AM380" s="522"/>
      <c r="AO380" s="522"/>
      <c r="AP380" s="522"/>
      <c r="AQ380" s="522"/>
      <c r="AR380" s="522"/>
      <c r="AS380" s="522"/>
      <c r="AT380" s="525"/>
      <c r="AU380" s="522"/>
      <c r="AV380" s="522"/>
      <c r="AW380" s="522"/>
      <c r="AX380" s="522"/>
      <c r="AY380" s="522"/>
      <c r="AZ380" s="556"/>
      <c r="BA380" s="556"/>
      <c r="BB380" s="556"/>
      <c r="BC380" s="522"/>
      <c r="BD380" s="522"/>
      <c r="BE380" s="522"/>
      <c r="BF380" s="522"/>
      <c r="BG380" s="522"/>
      <c r="BH380" s="522"/>
      <c r="BI380" s="522"/>
      <c r="BJ380" s="522"/>
      <c r="BK380" s="522"/>
      <c r="BL380" s="522"/>
      <c r="BM380" s="522"/>
      <c r="BN380" s="522"/>
      <c r="BO380" s="522"/>
      <c r="BP380" s="522"/>
      <c r="BQ380" s="522"/>
      <c r="BR380" s="522"/>
      <c r="BS380" s="522"/>
      <c r="BT380" s="522"/>
      <c r="BU380" s="522"/>
      <c r="BV380" s="522"/>
      <c r="BW380" s="522"/>
      <c r="BX380" s="522"/>
      <c r="BY380" s="522"/>
      <c r="BZ380" s="522"/>
      <c r="CA380" s="522"/>
      <c r="CB380" s="522"/>
      <c r="CC380" s="522"/>
      <c r="CD380" s="522"/>
      <c r="CE380" s="522"/>
      <c r="CF380" s="522"/>
    </row>
    <row r="381" spans="1:84" s="531" customFormat="1" x14ac:dyDescent="0.25">
      <c r="A381" s="566"/>
      <c r="B381" s="529"/>
      <c r="C381" s="522"/>
      <c r="D381" s="529"/>
      <c r="E381" s="529"/>
      <c r="F381" s="529"/>
      <c r="G381" s="522"/>
      <c r="H381" s="522"/>
      <c r="I381" s="522"/>
      <c r="J381" s="522"/>
      <c r="K381" s="522"/>
      <c r="L381" s="522"/>
      <c r="M381" s="463"/>
      <c r="N381" s="522"/>
      <c r="O381" s="567"/>
      <c r="P381" s="522"/>
      <c r="Q381" s="522"/>
      <c r="R381" s="552"/>
      <c r="S381" s="522"/>
      <c r="T381" s="522"/>
      <c r="U381" s="522"/>
      <c r="V381" s="522"/>
      <c r="W381" s="522"/>
      <c r="X381" s="522"/>
      <c r="Y381" s="522"/>
      <c r="Z381" s="522"/>
      <c r="AA381" s="559"/>
      <c r="AB381" s="522"/>
      <c r="AC381" s="522"/>
      <c r="AD381" s="554"/>
      <c r="AE381" s="522"/>
      <c r="AF381" s="522"/>
      <c r="AG381" s="555"/>
      <c r="AH381" s="522"/>
      <c r="AI381" s="522"/>
      <c r="AJ381" s="522"/>
      <c r="AK381" s="522"/>
      <c r="AL381" s="522"/>
      <c r="AM381" s="522"/>
      <c r="AO381" s="522"/>
      <c r="AP381" s="522"/>
      <c r="AQ381" s="522"/>
      <c r="AR381" s="522"/>
      <c r="AS381" s="522"/>
      <c r="AT381" s="525"/>
      <c r="AU381" s="522"/>
      <c r="AV381" s="522"/>
      <c r="AW381" s="522"/>
      <c r="AX381" s="522"/>
      <c r="AY381" s="522"/>
      <c r="AZ381" s="556"/>
      <c r="BA381" s="556"/>
      <c r="BB381" s="556"/>
      <c r="BC381" s="522"/>
      <c r="BD381" s="522"/>
      <c r="BE381" s="522"/>
      <c r="BF381" s="522"/>
      <c r="BG381" s="522"/>
      <c r="BH381" s="522"/>
      <c r="BI381" s="522"/>
      <c r="BJ381" s="522"/>
      <c r="BK381" s="522"/>
      <c r="BL381" s="522"/>
      <c r="BM381" s="522"/>
      <c r="BN381" s="522"/>
      <c r="BO381" s="522"/>
      <c r="BP381" s="522"/>
      <c r="BQ381" s="522"/>
      <c r="BR381" s="522"/>
      <c r="BS381" s="522"/>
      <c r="BT381" s="522"/>
      <c r="BU381" s="522"/>
      <c r="BV381" s="522"/>
      <c r="BW381" s="522"/>
      <c r="BX381" s="522"/>
      <c r="BY381" s="522"/>
      <c r="BZ381" s="522"/>
      <c r="CA381" s="522"/>
      <c r="CB381" s="522"/>
      <c r="CC381" s="522"/>
      <c r="CD381" s="522"/>
      <c r="CE381" s="522"/>
      <c r="CF381" s="522"/>
    </row>
    <row r="382" spans="1:84" s="531" customFormat="1" x14ac:dyDescent="0.25">
      <c r="A382" s="566"/>
      <c r="B382" s="529"/>
      <c r="C382" s="522"/>
      <c r="D382" s="529"/>
      <c r="E382" s="529"/>
      <c r="F382" s="529"/>
      <c r="G382" s="522"/>
      <c r="H382" s="522"/>
      <c r="I382" s="522"/>
      <c r="J382" s="522"/>
      <c r="K382" s="522"/>
      <c r="L382" s="522"/>
      <c r="M382" s="463"/>
      <c r="N382" s="522"/>
      <c r="O382" s="567"/>
      <c r="P382" s="522"/>
      <c r="Q382" s="522"/>
      <c r="R382" s="552"/>
      <c r="S382" s="522"/>
      <c r="T382" s="522"/>
      <c r="U382" s="522"/>
      <c r="V382" s="522"/>
      <c r="W382" s="522"/>
      <c r="X382" s="522"/>
      <c r="Y382" s="522"/>
      <c r="Z382" s="522"/>
      <c r="AA382" s="559"/>
      <c r="AB382" s="522"/>
      <c r="AC382" s="522"/>
      <c r="AD382" s="554"/>
      <c r="AE382" s="522"/>
      <c r="AF382" s="522"/>
      <c r="AG382" s="555"/>
      <c r="AH382" s="522"/>
      <c r="AI382" s="522"/>
      <c r="AJ382" s="522"/>
      <c r="AK382" s="522"/>
      <c r="AL382" s="522"/>
      <c r="AM382" s="522"/>
      <c r="AO382" s="522"/>
      <c r="AP382" s="522"/>
      <c r="AQ382" s="522"/>
      <c r="AR382" s="522"/>
      <c r="AS382" s="522"/>
      <c r="AT382" s="525"/>
      <c r="AU382" s="522"/>
      <c r="AV382" s="522"/>
      <c r="AW382" s="522"/>
      <c r="AX382" s="522"/>
      <c r="AY382" s="522"/>
      <c r="AZ382" s="556"/>
      <c r="BA382" s="556"/>
      <c r="BB382" s="556"/>
      <c r="BC382" s="522"/>
      <c r="BD382" s="522"/>
      <c r="BE382" s="522"/>
      <c r="BF382" s="522"/>
      <c r="BG382" s="522"/>
      <c r="BH382" s="522"/>
      <c r="BI382" s="522"/>
      <c r="BJ382" s="522"/>
      <c r="BK382" s="522"/>
      <c r="BL382" s="522"/>
      <c r="BM382" s="522"/>
      <c r="BN382" s="522"/>
      <c r="BO382" s="522"/>
      <c r="BP382" s="522"/>
      <c r="BQ382" s="522"/>
      <c r="BR382" s="522"/>
      <c r="BS382" s="522"/>
      <c r="BT382" s="522"/>
      <c r="BU382" s="522"/>
      <c r="BV382" s="522"/>
      <c r="BW382" s="522"/>
      <c r="BX382" s="522"/>
      <c r="BY382" s="522"/>
      <c r="BZ382" s="522"/>
      <c r="CA382" s="522"/>
      <c r="CB382" s="522"/>
      <c r="CC382" s="522"/>
      <c r="CD382" s="522"/>
      <c r="CE382" s="522"/>
      <c r="CF382" s="522"/>
    </row>
    <row r="383" spans="1:84" s="531" customFormat="1" x14ac:dyDescent="0.25">
      <c r="M383" s="463"/>
      <c r="O383" s="570"/>
      <c r="R383" s="552"/>
      <c r="AA383" s="571"/>
      <c r="AD383" s="572"/>
      <c r="AG383" s="573"/>
      <c r="AT383" s="574"/>
      <c r="AZ383" s="575"/>
      <c r="BA383" s="575"/>
      <c r="BB383" s="575"/>
    </row>
    <row r="384" spans="1:84" s="531" customFormat="1" x14ac:dyDescent="0.25">
      <c r="M384" s="463"/>
      <c r="R384" s="552"/>
      <c r="AA384" s="571"/>
      <c r="AD384" s="572"/>
      <c r="AG384" s="573"/>
      <c r="AT384" s="574"/>
      <c r="AZ384" s="575"/>
      <c r="BA384" s="575"/>
      <c r="BB384" s="575"/>
    </row>
    <row r="385" spans="13:54" s="531" customFormat="1" x14ac:dyDescent="0.25">
      <c r="M385" s="463"/>
      <c r="R385" s="552"/>
      <c r="AA385" s="571"/>
      <c r="AD385" s="572"/>
      <c r="AG385" s="573"/>
      <c r="AT385" s="574"/>
      <c r="AZ385" s="575"/>
      <c r="BA385" s="575"/>
      <c r="BB385" s="575"/>
    </row>
    <row r="386" spans="13:54" s="531" customFormat="1" x14ac:dyDescent="0.25">
      <c r="M386" s="463"/>
      <c r="R386" s="552"/>
      <c r="AA386" s="571"/>
      <c r="AD386" s="572"/>
      <c r="AG386" s="573"/>
      <c r="AT386" s="574"/>
      <c r="AZ386" s="575"/>
      <c r="BA386" s="575"/>
      <c r="BB386" s="575"/>
    </row>
    <row r="387" spans="13:54" s="531" customFormat="1" x14ac:dyDescent="0.25">
      <c r="M387" s="463"/>
      <c r="R387" s="552"/>
      <c r="AA387" s="571"/>
      <c r="AD387" s="572"/>
      <c r="AG387" s="573"/>
      <c r="AT387" s="574"/>
      <c r="AZ387" s="575"/>
      <c r="BA387" s="575"/>
      <c r="BB387" s="575"/>
    </row>
    <row r="388" spans="13:54" s="531" customFormat="1" x14ac:dyDescent="0.25">
      <c r="M388" s="463"/>
      <c r="R388" s="552"/>
      <c r="AA388" s="571"/>
      <c r="AD388" s="572"/>
      <c r="AG388" s="573"/>
      <c r="AT388" s="574"/>
      <c r="AZ388" s="575"/>
      <c r="BA388" s="575"/>
      <c r="BB388" s="575"/>
    </row>
    <row r="389" spans="13:54" s="531" customFormat="1" x14ac:dyDescent="0.25">
      <c r="M389" s="463"/>
      <c r="R389" s="552"/>
      <c r="AA389" s="571"/>
      <c r="AD389" s="572"/>
      <c r="AG389" s="573"/>
      <c r="AT389" s="574"/>
      <c r="AZ389" s="575"/>
      <c r="BA389" s="575"/>
      <c r="BB389" s="575"/>
    </row>
    <row r="390" spans="13:54" s="531" customFormat="1" x14ac:dyDescent="0.25">
      <c r="M390" s="463"/>
      <c r="R390" s="552"/>
      <c r="AA390" s="571"/>
      <c r="AD390" s="572"/>
      <c r="AG390" s="573"/>
      <c r="AT390" s="574"/>
      <c r="AZ390" s="575"/>
      <c r="BA390" s="575"/>
      <c r="BB390" s="575"/>
    </row>
    <row r="391" spans="13:54" s="531" customFormat="1" x14ac:dyDescent="0.25">
      <c r="M391" s="463"/>
      <c r="R391" s="552"/>
      <c r="AA391" s="571"/>
      <c r="AD391" s="572"/>
      <c r="AG391" s="573"/>
      <c r="AT391" s="574"/>
      <c r="AZ391" s="575"/>
      <c r="BA391" s="575"/>
      <c r="BB391" s="575"/>
    </row>
    <row r="392" spans="13:54" s="531" customFormat="1" x14ac:dyDescent="0.25">
      <c r="M392" s="463"/>
      <c r="R392" s="552"/>
      <c r="AA392" s="571"/>
      <c r="AD392" s="572"/>
      <c r="AG392" s="573"/>
      <c r="AT392" s="574"/>
      <c r="AZ392" s="575"/>
      <c r="BA392" s="575"/>
      <c r="BB392" s="575"/>
    </row>
    <row r="393" spans="13:54" s="531" customFormat="1" x14ac:dyDescent="0.25">
      <c r="M393" s="463"/>
      <c r="R393" s="552"/>
      <c r="AA393" s="571"/>
      <c r="AD393" s="572"/>
      <c r="AG393" s="573"/>
      <c r="AT393" s="574"/>
      <c r="AZ393" s="575"/>
      <c r="BA393" s="575"/>
      <c r="BB393" s="575"/>
    </row>
    <row r="394" spans="13:54" s="531" customFormat="1" x14ac:dyDescent="0.25">
      <c r="M394" s="463"/>
      <c r="R394" s="552"/>
      <c r="AA394" s="571"/>
      <c r="AD394" s="572"/>
      <c r="AG394" s="573"/>
      <c r="AT394" s="574"/>
      <c r="AZ394" s="575"/>
      <c r="BA394" s="575"/>
      <c r="BB394" s="575"/>
    </row>
    <row r="395" spans="13:54" s="531" customFormat="1" x14ac:dyDescent="0.25">
      <c r="M395" s="463"/>
      <c r="R395" s="552"/>
      <c r="AA395" s="571"/>
      <c r="AD395" s="572"/>
      <c r="AG395" s="573"/>
      <c r="AT395" s="574"/>
      <c r="AZ395" s="575"/>
      <c r="BA395" s="575"/>
      <c r="BB395" s="575"/>
    </row>
    <row r="396" spans="13:54" s="531" customFormat="1" x14ac:dyDescent="0.25">
      <c r="M396" s="463"/>
      <c r="R396" s="552"/>
      <c r="AA396" s="571"/>
      <c r="AD396" s="572"/>
      <c r="AG396" s="573"/>
      <c r="AT396" s="574"/>
      <c r="AZ396" s="575"/>
      <c r="BA396" s="575"/>
      <c r="BB396" s="575"/>
    </row>
    <row r="397" spans="13:54" s="531" customFormat="1" x14ac:dyDescent="0.25">
      <c r="M397" s="463"/>
      <c r="R397" s="552"/>
      <c r="AA397" s="571"/>
      <c r="AD397" s="572"/>
      <c r="AG397" s="573"/>
      <c r="AT397" s="574"/>
      <c r="AZ397" s="575"/>
      <c r="BA397" s="575"/>
      <c r="BB397" s="575"/>
    </row>
    <row r="398" spans="13:54" s="531" customFormat="1" x14ac:dyDescent="0.25">
      <c r="M398" s="463"/>
      <c r="R398" s="552"/>
      <c r="AA398" s="571"/>
      <c r="AD398" s="572"/>
      <c r="AG398" s="573"/>
      <c r="AT398" s="574"/>
      <c r="AZ398" s="575"/>
      <c r="BA398" s="575"/>
      <c r="BB398" s="575"/>
    </row>
    <row r="399" spans="13:54" s="531" customFormat="1" x14ac:dyDescent="0.25">
      <c r="M399" s="463"/>
      <c r="R399" s="552"/>
      <c r="AA399" s="571"/>
      <c r="AD399" s="572"/>
      <c r="AG399" s="573"/>
      <c r="AT399" s="574"/>
      <c r="AZ399" s="575"/>
      <c r="BA399" s="575"/>
      <c r="BB399" s="575"/>
    </row>
    <row r="400" spans="13:54" s="531" customFormat="1" x14ac:dyDescent="0.25">
      <c r="M400" s="463"/>
      <c r="R400" s="552"/>
      <c r="AA400" s="571"/>
      <c r="AD400" s="572"/>
      <c r="AG400" s="573"/>
      <c r="AT400" s="574"/>
      <c r="AZ400" s="575"/>
      <c r="BA400" s="575"/>
      <c r="BB400" s="575"/>
    </row>
    <row r="401" spans="13:54" s="531" customFormat="1" x14ac:dyDescent="0.25">
      <c r="M401" s="463"/>
      <c r="R401" s="552"/>
      <c r="AA401" s="571"/>
      <c r="AD401" s="572"/>
      <c r="AG401" s="573"/>
      <c r="AT401" s="574"/>
      <c r="AZ401" s="575"/>
      <c r="BA401" s="575"/>
      <c r="BB401" s="575"/>
    </row>
    <row r="402" spans="13:54" s="531" customFormat="1" x14ac:dyDescent="0.25">
      <c r="M402" s="463"/>
      <c r="R402" s="552"/>
      <c r="AA402" s="571"/>
      <c r="AD402" s="572"/>
      <c r="AG402" s="573"/>
      <c r="AT402" s="574"/>
      <c r="AZ402" s="575"/>
      <c r="BA402" s="575"/>
      <c r="BB402" s="575"/>
    </row>
    <row r="403" spans="13:54" s="531" customFormat="1" x14ac:dyDescent="0.25">
      <c r="M403" s="463"/>
      <c r="R403" s="552"/>
      <c r="AA403" s="571"/>
      <c r="AD403" s="572"/>
      <c r="AG403" s="573"/>
      <c r="AT403" s="574"/>
      <c r="AZ403" s="575"/>
      <c r="BA403" s="575"/>
      <c r="BB403" s="575"/>
    </row>
    <row r="404" spans="13:54" s="531" customFormat="1" x14ac:dyDescent="0.25">
      <c r="M404" s="463"/>
      <c r="R404" s="552"/>
      <c r="AA404" s="571"/>
      <c r="AD404" s="572"/>
      <c r="AG404" s="573"/>
      <c r="AT404" s="574"/>
      <c r="AZ404" s="575"/>
      <c r="BA404" s="575"/>
      <c r="BB404" s="575"/>
    </row>
    <row r="405" spans="13:54" s="531" customFormat="1" x14ac:dyDescent="0.25">
      <c r="M405" s="463"/>
      <c r="R405" s="552"/>
      <c r="AA405" s="571"/>
      <c r="AD405" s="572"/>
      <c r="AG405" s="573"/>
      <c r="AT405" s="574"/>
      <c r="AZ405" s="575"/>
      <c r="BA405" s="575"/>
      <c r="BB405" s="575"/>
    </row>
    <row r="406" spans="13:54" s="531" customFormat="1" x14ac:dyDescent="0.25">
      <c r="M406" s="463"/>
      <c r="R406" s="552"/>
      <c r="AA406" s="571"/>
      <c r="AD406" s="572"/>
      <c r="AG406" s="573"/>
      <c r="AT406" s="574"/>
      <c r="AZ406" s="575"/>
      <c r="BA406" s="575"/>
      <c r="BB406" s="575"/>
    </row>
    <row r="407" spans="13:54" s="531" customFormat="1" x14ac:dyDescent="0.25">
      <c r="M407" s="463"/>
      <c r="R407" s="552"/>
      <c r="AA407" s="571"/>
      <c r="AD407" s="572"/>
      <c r="AG407" s="573"/>
      <c r="AT407" s="574"/>
      <c r="AZ407" s="575"/>
      <c r="BA407" s="575"/>
      <c r="BB407" s="575"/>
    </row>
    <row r="408" spans="13:54" s="531" customFormat="1" x14ac:dyDescent="0.25">
      <c r="M408" s="463"/>
      <c r="R408" s="552"/>
      <c r="AA408" s="571"/>
      <c r="AD408" s="572"/>
      <c r="AG408" s="573"/>
      <c r="AT408" s="574"/>
      <c r="AZ408" s="575"/>
      <c r="BA408" s="575"/>
      <c r="BB408" s="575"/>
    </row>
    <row r="409" spans="13:54" s="531" customFormat="1" x14ac:dyDescent="0.25">
      <c r="M409" s="463"/>
      <c r="R409" s="552"/>
      <c r="AA409" s="571"/>
      <c r="AD409" s="572"/>
      <c r="AG409" s="573"/>
      <c r="AT409" s="574"/>
      <c r="AZ409" s="575"/>
      <c r="BA409" s="575"/>
      <c r="BB409" s="575"/>
    </row>
    <row r="410" spans="13:54" s="531" customFormat="1" x14ac:dyDescent="0.25">
      <c r="M410" s="463"/>
      <c r="R410" s="552"/>
      <c r="AA410" s="571"/>
      <c r="AD410" s="572"/>
      <c r="AG410" s="573"/>
      <c r="AT410" s="574"/>
      <c r="AZ410" s="575"/>
      <c r="BA410" s="575"/>
      <c r="BB410" s="575"/>
    </row>
    <row r="411" spans="13:54" s="531" customFormat="1" x14ac:dyDescent="0.25">
      <c r="M411" s="463"/>
      <c r="R411" s="552"/>
      <c r="AA411" s="571"/>
      <c r="AD411" s="572"/>
      <c r="AG411" s="573"/>
      <c r="AT411" s="574"/>
      <c r="AZ411" s="575"/>
      <c r="BA411" s="575"/>
      <c r="BB411" s="575"/>
    </row>
    <row r="412" spans="13:54" s="531" customFormat="1" x14ac:dyDescent="0.25">
      <c r="M412" s="463"/>
      <c r="R412" s="552"/>
      <c r="AA412" s="571"/>
      <c r="AD412" s="572"/>
      <c r="AG412" s="573"/>
      <c r="AT412" s="574"/>
      <c r="AZ412" s="575"/>
      <c r="BA412" s="575"/>
      <c r="BB412" s="575"/>
    </row>
    <row r="413" spans="13:54" s="531" customFormat="1" x14ac:dyDescent="0.25">
      <c r="M413" s="463"/>
      <c r="R413" s="552"/>
      <c r="AA413" s="571"/>
      <c r="AD413" s="572"/>
      <c r="AG413" s="573"/>
      <c r="AT413" s="574"/>
      <c r="AZ413" s="575"/>
      <c r="BA413" s="575"/>
      <c r="BB413" s="575"/>
    </row>
    <row r="414" spans="13:54" s="531" customFormat="1" x14ac:dyDescent="0.25">
      <c r="M414" s="463"/>
      <c r="R414" s="552"/>
      <c r="AA414" s="571"/>
      <c r="AD414" s="572"/>
      <c r="AG414" s="573"/>
      <c r="AT414" s="574"/>
      <c r="AZ414" s="575"/>
      <c r="BA414" s="575"/>
      <c r="BB414" s="575"/>
    </row>
    <row r="415" spans="13:54" s="531" customFormat="1" x14ac:dyDescent="0.25">
      <c r="M415" s="463"/>
      <c r="R415" s="552"/>
      <c r="AA415" s="571"/>
      <c r="AD415" s="572"/>
      <c r="AG415" s="573"/>
      <c r="AT415" s="574"/>
      <c r="AZ415" s="575"/>
      <c r="BA415" s="575"/>
      <c r="BB415" s="575"/>
    </row>
    <row r="416" spans="13:54" s="531" customFormat="1" x14ac:dyDescent="0.25">
      <c r="M416" s="463"/>
      <c r="R416" s="552"/>
      <c r="AA416" s="571"/>
      <c r="AD416" s="572"/>
      <c r="AG416" s="573"/>
      <c r="AT416" s="574"/>
      <c r="AZ416" s="575"/>
      <c r="BA416" s="575"/>
      <c r="BB416" s="575"/>
    </row>
    <row r="417" spans="13:54" s="531" customFormat="1" x14ac:dyDescent="0.25">
      <c r="M417" s="463"/>
      <c r="R417" s="552"/>
      <c r="AA417" s="571"/>
      <c r="AD417" s="572"/>
      <c r="AG417" s="573"/>
      <c r="AT417" s="574"/>
      <c r="AZ417" s="575"/>
      <c r="BA417" s="575"/>
      <c r="BB417" s="575"/>
    </row>
    <row r="418" spans="13:54" s="531" customFormat="1" x14ac:dyDescent="0.25">
      <c r="M418" s="463"/>
      <c r="R418" s="552"/>
      <c r="AA418" s="571"/>
      <c r="AD418" s="572"/>
      <c r="AG418" s="573"/>
      <c r="AT418" s="574"/>
      <c r="AZ418" s="575"/>
      <c r="BA418" s="575"/>
      <c r="BB418" s="575"/>
    </row>
    <row r="419" spans="13:54" s="531" customFormat="1" x14ac:dyDescent="0.25">
      <c r="M419" s="463"/>
      <c r="R419" s="552"/>
      <c r="AA419" s="571"/>
      <c r="AD419" s="572"/>
      <c r="AG419" s="573"/>
      <c r="AT419" s="574"/>
      <c r="AZ419" s="575"/>
      <c r="BA419" s="575"/>
      <c r="BB419" s="575"/>
    </row>
    <row r="420" spans="13:54" s="531" customFormat="1" x14ac:dyDescent="0.25">
      <c r="M420" s="463"/>
      <c r="R420" s="552"/>
      <c r="AA420" s="571"/>
      <c r="AD420" s="572"/>
      <c r="AG420" s="573"/>
      <c r="AT420" s="574"/>
      <c r="AZ420" s="575"/>
      <c r="BA420" s="575"/>
      <c r="BB420" s="575"/>
    </row>
    <row r="421" spans="13:54" s="531" customFormat="1" x14ac:dyDescent="0.25">
      <c r="M421" s="463"/>
      <c r="R421" s="552"/>
      <c r="AA421" s="571"/>
      <c r="AD421" s="572"/>
      <c r="AG421" s="573"/>
      <c r="AT421" s="574"/>
      <c r="AZ421" s="575"/>
      <c r="BA421" s="575"/>
      <c r="BB421" s="575"/>
    </row>
    <row r="422" spans="13:54" s="531" customFormat="1" x14ac:dyDescent="0.25">
      <c r="M422" s="463"/>
      <c r="R422" s="552"/>
      <c r="AA422" s="571"/>
      <c r="AD422" s="572"/>
      <c r="AG422" s="573"/>
      <c r="AT422" s="574"/>
      <c r="AZ422" s="575"/>
      <c r="BA422" s="575"/>
      <c r="BB422" s="575"/>
    </row>
    <row r="423" spans="13:54" s="531" customFormat="1" x14ac:dyDescent="0.25">
      <c r="M423" s="463"/>
      <c r="R423" s="552"/>
      <c r="AA423" s="571"/>
      <c r="AD423" s="572"/>
      <c r="AG423" s="573"/>
      <c r="AT423" s="574"/>
      <c r="AZ423" s="575"/>
      <c r="BA423" s="575"/>
      <c r="BB423" s="575"/>
    </row>
    <row r="424" spans="13:54" s="531" customFormat="1" x14ac:dyDescent="0.25">
      <c r="M424" s="463"/>
      <c r="R424" s="552"/>
      <c r="AA424" s="571"/>
      <c r="AD424" s="572"/>
      <c r="AG424" s="573"/>
      <c r="AT424" s="574"/>
      <c r="AZ424" s="575"/>
      <c r="BA424" s="575"/>
      <c r="BB424" s="575"/>
    </row>
    <row r="425" spans="13:54" s="531" customFormat="1" x14ac:dyDescent="0.25">
      <c r="M425" s="463"/>
      <c r="R425" s="552"/>
      <c r="AA425" s="571"/>
      <c r="AD425" s="572"/>
      <c r="AG425" s="573"/>
      <c r="AT425" s="574"/>
      <c r="AZ425" s="575"/>
      <c r="BA425" s="575"/>
      <c r="BB425" s="575"/>
    </row>
    <row r="426" spans="13:54" s="531" customFormat="1" x14ac:dyDescent="0.25">
      <c r="M426" s="463"/>
      <c r="R426" s="552"/>
      <c r="AA426" s="571"/>
      <c r="AD426" s="572"/>
      <c r="AG426" s="573"/>
      <c r="AT426" s="574"/>
      <c r="AZ426" s="575"/>
      <c r="BA426" s="575"/>
      <c r="BB426" s="575"/>
    </row>
    <row r="427" spans="13:54" s="531" customFormat="1" x14ac:dyDescent="0.25">
      <c r="M427" s="463"/>
      <c r="R427" s="552"/>
      <c r="AA427" s="571"/>
      <c r="AD427" s="572"/>
      <c r="AG427" s="573"/>
      <c r="AT427" s="574"/>
      <c r="AZ427" s="575"/>
      <c r="BA427" s="575"/>
      <c r="BB427" s="575"/>
    </row>
    <row r="428" spans="13:54" s="531" customFormat="1" x14ac:dyDescent="0.25">
      <c r="M428" s="463"/>
      <c r="R428" s="552"/>
      <c r="AA428" s="571"/>
      <c r="AD428" s="572"/>
      <c r="AG428" s="573"/>
      <c r="AT428" s="574"/>
      <c r="AZ428" s="575"/>
      <c r="BA428" s="575"/>
      <c r="BB428" s="575"/>
    </row>
    <row r="429" spans="13:54" s="531" customFormat="1" x14ac:dyDescent="0.25">
      <c r="M429" s="463"/>
      <c r="R429" s="552"/>
      <c r="AA429" s="571"/>
      <c r="AD429" s="572"/>
      <c r="AG429" s="573"/>
      <c r="AT429" s="574"/>
      <c r="AZ429" s="575"/>
      <c r="BA429" s="575"/>
      <c r="BB429" s="575"/>
    </row>
    <row r="430" spans="13:54" s="531" customFormat="1" x14ac:dyDescent="0.25">
      <c r="M430" s="463"/>
      <c r="R430" s="552"/>
      <c r="AA430" s="571"/>
      <c r="AD430" s="572"/>
      <c r="AG430" s="573"/>
      <c r="AT430" s="574"/>
      <c r="AZ430" s="575"/>
      <c r="BA430" s="575"/>
      <c r="BB430" s="575"/>
    </row>
    <row r="431" spans="13:54" s="531" customFormat="1" x14ac:dyDescent="0.25">
      <c r="M431" s="463"/>
      <c r="R431" s="552"/>
      <c r="AA431" s="571"/>
      <c r="AD431" s="572"/>
      <c r="AG431" s="573"/>
      <c r="AT431" s="574"/>
      <c r="AZ431" s="575"/>
      <c r="BA431" s="575"/>
      <c r="BB431" s="575"/>
    </row>
    <row r="432" spans="13:54" s="531" customFormat="1" x14ac:dyDescent="0.25">
      <c r="M432" s="463"/>
      <c r="R432" s="552"/>
      <c r="AA432" s="571"/>
      <c r="AD432" s="572"/>
      <c r="AG432" s="573"/>
      <c r="AT432" s="574"/>
      <c r="AZ432" s="575"/>
      <c r="BA432" s="575"/>
      <c r="BB432" s="575"/>
    </row>
    <row r="433" spans="13:54" s="531" customFormat="1" x14ac:dyDescent="0.25">
      <c r="M433" s="463"/>
      <c r="R433" s="552"/>
      <c r="AA433" s="571"/>
      <c r="AD433" s="572"/>
      <c r="AG433" s="573"/>
      <c r="AT433" s="574"/>
      <c r="AZ433" s="575"/>
      <c r="BA433" s="575"/>
      <c r="BB433" s="575"/>
    </row>
    <row r="434" spans="13:54" s="531" customFormat="1" x14ac:dyDescent="0.25">
      <c r="M434" s="463"/>
      <c r="R434" s="552"/>
      <c r="AA434" s="571"/>
      <c r="AD434" s="572"/>
      <c r="AG434" s="573"/>
      <c r="AT434" s="574"/>
      <c r="AZ434" s="575"/>
      <c r="BA434" s="575"/>
      <c r="BB434" s="575"/>
    </row>
    <row r="435" spans="13:54" s="531" customFormat="1" x14ac:dyDescent="0.25">
      <c r="M435" s="463"/>
      <c r="R435" s="552"/>
      <c r="AA435" s="571"/>
      <c r="AD435" s="572"/>
      <c r="AG435" s="573"/>
      <c r="AT435" s="574"/>
      <c r="AZ435" s="575"/>
      <c r="BA435" s="575"/>
      <c r="BB435" s="575"/>
    </row>
    <row r="436" spans="13:54" s="531" customFormat="1" x14ac:dyDescent="0.25">
      <c r="M436" s="463"/>
      <c r="R436" s="552"/>
      <c r="AA436" s="571"/>
      <c r="AD436" s="572"/>
      <c r="AG436" s="573"/>
      <c r="AT436" s="574"/>
      <c r="AZ436" s="575"/>
      <c r="BA436" s="575"/>
      <c r="BB436" s="575"/>
    </row>
    <row r="437" spans="13:54" s="531" customFormat="1" x14ac:dyDescent="0.25">
      <c r="M437" s="463"/>
      <c r="R437" s="552"/>
      <c r="AA437" s="571"/>
      <c r="AD437" s="572"/>
      <c r="AG437" s="573"/>
      <c r="AT437" s="574"/>
      <c r="AZ437" s="575"/>
      <c r="BA437" s="575"/>
      <c r="BB437" s="575"/>
    </row>
    <row r="438" spans="13:54" s="531" customFormat="1" x14ac:dyDescent="0.25">
      <c r="M438" s="463"/>
      <c r="R438" s="552"/>
      <c r="AA438" s="571"/>
      <c r="AD438" s="572"/>
      <c r="AG438" s="573"/>
      <c r="AT438" s="574"/>
      <c r="AZ438" s="575"/>
      <c r="BA438" s="575"/>
      <c r="BB438" s="575"/>
    </row>
    <row r="439" spans="13:54" s="531" customFormat="1" x14ac:dyDescent="0.25">
      <c r="M439" s="463"/>
      <c r="R439" s="552"/>
      <c r="AA439" s="571"/>
      <c r="AD439" s="572"/>
      <c r="AG439" s="573"/>
      <c r="AT439" s="574"/>
      <c r="AZ439" s="575"/>
      <c r="BA439" s="575"/>
      <c r="BB439" s="575"/>
    </row>
    <row r="440" spans="13:54" s="531" customFormat="1" x14ac:dyDescent="0.25">
      <c r="M440" s="463"/>
      <c r="R440" s="552"/>
      <c r="AA440" s="571"/>
      <c r="AD440" s="572"/>
      <c r="AG440" s="573"/>
      <c r="AT440" s="574"/>
      <c r="AZ440" s="575"/>
      <c r="BA440" s="575"/>
      <c r="BB440" s="575"/>
    </row>
    <row r="441" spans="13:54" s="531" customFormat="1" x14ac:dyDescent="0.25">
      <c r="M441" s="463"/>
      <c r="R441" s="552"/>
      <c r="AA441" s="571"/>
      <c r="AD441" s="572"/>
      <c r="AG441" s="573"/>
      <c r="AT441" s="574"/>
      <c r="AZ441" s="575"/>
      <c r="BA441" s="575"/>
      <c r="BB441" s="575"/>
    </row>
    <row r="442" spans="13:54" s="531" customFormat="1" x14ac:dyDescent="0.25">
      <c r="M442" s="463"/>
      <c r="R442" s="552"/>
      <c r="AA442" s="571"/>
      <c r="AD442" s="572"/>
      <c r="AG442" s="573"/>
      <c r="AT442" s="574"/>
      <c r="AZ442" s="575"/>
      <c r="BA442" s="575"/>
      <c r="BB442" s="575"/>
    </row>
    <row r="443" spans="13:54" s="531" customFormat="1" x14ac:dyDescent="0.25">
      <c r="M443" s="463"/>
      <c r="R443" s="552"/>
      <c r="AA443" s="571"/>
      <c r="AD443" s="572"/>
      <c r="AG443" s="573"/>
      <c r="AT443" s="574"/>
      <c r="AZ443" s="575"/>
      <c r="BA443" s="575"/>
      <c r="BB443" s="575"/>
    </row>
    <row r="444" spans="13:54" s="531" customFormat="1" x14ac:dyDescent="0.25">
      <c r="M444" s="463"/>
      <c r="R444" s="552"/>
      <c r="AA444" s="571"/>
      <c r="AD444" s="572"/>
      <c r="AG444" s="573"/>
      <c r="AT444" s="574"/>
      <c r="AZ444" s="575"/>
      <c r="BA444" s="575"/>
      <c r="BB444" s="575"/>
    </row>
    <row r="445" spans="13:54" s="531" customFormat="1" x14ac:dyDescent="0.25">
      <c r="M445" s="463"/>
      <c r="R445" s="552"/>
      <c r="AA445" s="571"/>
      <c r="AD445" s="572"/>
      <c r="AG445" s="573"/>
      <c r="AT445" s="574"/>
      <c r="AZ445" s="575"/>
      <c r="BA445" s="575"/>
      <c r="BB445" s="575"/>
    </row>
    <row r="446" spans="13:54" s="531" customFormat="1" x14ac:dyDescent="0.25">
      <c r="M446" s="463"/>
      <c r="R446" s="552"/>
      <c r="AA446" s="571"/>
      <c r="AD446" s="572"/>
      <c r="AG446" s="573"/>
      <c r="AT446" s="574"/>
      <c r="AZ446" s="575"/>
      <c r="BA446" s="575"/>
      <c r="BB446" s="575"/>
    </row>
    <row r="447" spans="13:54" s="531" customFormat="1" x14ac:dyDescent="0.25">
      <c r="M447" s="463"/>
      <c r="R447" s="552"/>
      <c r="AA447" s="571"/>
      <c r="AD447" s="572"/>
      <c r="AG447" s="573"/>
      <c r="AT447" s="574"/>
      <c r="AZ447" s="575"/>
      <c r="BA447" s="575"/>
      <c r="BB447" s="575"/>
    </row>
    <row r="448" spans="13:54" s="531" customFormat="1" x14ac:dyDescent="0.25">
      <c r="M448" s="463"/>
      <c r="R448" s="552"/>
      <c r="AA448" s="571"/>
      <c r="AD448" s="572"/>
      <c r="AG448" s="573"/>
      <c r="AT448" s="574"/>
      <c r="AZ448" s="575"/>
      <c r="BA448" s="575"/>
      <c r="BB448" s="575"/>
    </row>
    <row r="449" spans="13:54" s="531" customFormat="1" x14ac:dyDescent="0.25">
      <c r="M449" s="463"/>
      <c r="R449" s="552"/>
      <c r="AA449" s="571"/>
      <c r="AD449" s="572"/>
      <c r="AG449" s="573"/>
      <c r="AT449" s="574"/>
      <c r="AZ449" s="575"/>
      <c r="BA449" s="575"/>
      <c r="BB449" s="575"/>
    </row>
    <row r="450" spans="13:54" s="531" customFormat="1" x14ac:dyDescent="0.25">
      <c r="M450" s="463"/>
      <c r="R450" s="552"/>
      <c r="AA450" s="571"/>
      <c r="AD450" s="572"/>
      <c r="AG450" s="573"/>
      <c r="AT450" s="574"/>
      <c r="AZ450" s="575"/>
      <c r="BA450" s="575"/>
      <c r="BB450" s="575"/>
    </row>
    <row r="451" spans="13:54" s="531" customFormat="1" x14ac:dyDescent="0.25">
      <c r="M451" s="463"/>
      <c r="R451" s="552"/>
      <c r="AA451" s="571"/>
      <c r="AD451" s="572"/>
      <c r="AG451" s="573"/>
      <c r="AT451" s="574"/>
      <c r="AZ451" s="575"/>
      <c r="BA451" s="575"/>
      <c r="BB451" s="575"/>
    </row>
    <row r="452" spans="13:54" s="531" customFormat="1" x14ac:dyDescent="0.25">
      <c r="M452" s="463"/>
      <c r="R452" s="552"/>
      <c r="AA452" s="571"/>
      <c r="AD452" s="572"/>
      <c r="AG452" s="573"/>
      <c r="AT452" s="574"/>
      <c r="AZ452" s="575"/>
      <c r="BA452" s="575"/>
      <c r="BB452" s="575"/>
    </row>
    <row r="453" spans="13:54" s="531" customFormat="1" x14ac:dyDescent="0.25">
      <c r="M453" s="463"/>
      <c r="R453" s="552"/>
      <c r="AA453" s="571"/>
      <c r="AD453" s="572"/>
      <c r="AG453" s="573"/>
      <c r="AT453" s="574"/>
      <c r="AZ453" s="575"/>
      <c r="BA453" s="575"/>
      <c r="BB453" s="575"/>
    </row>
    <row r="454" spans="13:54" s="531" customFormat="1" x14ac:dyDescent="0.25">
      <c r="M454" s="463"/>
      <c r="R454" s="552"/>
      <c r="AA454" s="571"/>
      <c r="AD454" s="572"/>
      <c r="AG454" s="573"/>
      <c r="AT454" s="574"/>
      <c r="AZ454" s="575"/>
      <c r="BA454" s="575"/>
      <c r="BB454" s="575"/>
    </row>
    <row r="455" spans="13:54" s="531" customFormat="1" x14ac:dyDescent="0.25">
      <c r="M455" s="463"/>
      <c r="R455" s="552"/>
      <c r="AA455" s="571"/>
      <c r="AD455" s="572"/>
      <c r="AG455" s="573"/>
      <c r="AT455" s="574"/>
      <c r="AZ455" s="575"/>
      <c r="BA455" s="575"/>
      <c r="BB455" s="575"/>
    </row>
    <row r="456" spans="13:54" s="531" customFormat="1" x14ac:dyDescent="0.25">
      <c r="M456" s="463"/>
      <c r="R456" s="552"/>
      <c r="AA456" s="571"/>
      <c r="AD456" s="572"/>
      <c r="AG456" s="573"/>
      <c r="AT456" s="574"/>
      <c r="AZ456" s="575"/>
      <c r="BA456" s="575"/>
      <c r="BB456" s="575"/>
    </row>
    <row r="457" spans="13:54" s="531" customFormat="1" x14ac:dyDescent="0.25">
      <c r="M457" s="463"/>
      <c r="R457" s="552"/>
      <c r="AA457" s="571"/>
      <c r="AD457" s="572"/>
      <c r="AG457" s="573"/>
      <c r="AT457" s="574"/>
      <c r="AZ457" s="575"/>
      <c r="BA457" s="575"/>
      <c r="BB457" s="575"/>
    </row>
    <row r="458" spans="13:54" s="531" customFormat="1" x14ac:dyDescent="0.25">
      <c r="M458" s="463"/>
      <c r="R458" s="552"/>
      <c r="AA458" s="571"/>
      <c r="AD458" s="572"/>
      <c r="AG458" s="573"/>
      <c r="AT458" s="574"/>
      <c r="AZ458" s="575"/>
      <c r="BA458" s="575"/>
      <c r="BB458" s="575"/>
    </row>
    <row r="459" spans="13:54" s="531" customFormat="1" x14ac:dyDescent="0.25">
      <c r="M459" s="463"/>
      <c r="R459" s="552"/>
      <c r="AA459" s="571"/>
      <c r="AD459" s="572"/>
      <c r="AG459" s="573"/>
      <c r="AT459" s="574"/>
      <c r="AZ459" s="575"/>
      <c r="BA459" s="575"/>
      <c r="BB459" s="575"/>
    </row>
    <row r="460" spans="13:54" s="531" customFormat="1" x14ac:dyDescent="0.25">
      <c r="M460" s="463"/>
      <c r="R460" s="552"/>
      <c r="AA460" s="571"/>
      <c r="AD460" s="572"/>
      <c r="AG460" s="573"/>
      <c r="AT460" s="574"/>
      <c r="AZ460" s="575"/>
      <c r="BA460" s="575"/>
      <c r="BB460" s="575"/>
    </row>
    <row r="461" spans="13:54" s="531" customFormat="1" x14ac:dyDescent="0.25">
      <c r="M461" s="463"/>
      <c r="R461" s="552"/>
      <c r="AA461" s="571"/>
      <c r="AD461" s="572"/>
      <c r="AG461" s="573"/>
      <c r="AT461" s="574"/>
      <c r="AZ461" s="575"/>
      <c r="BA461" s="575"/>
      <c r="BB461" s="575"/>
    </row>
    <row r="462" spans="13:54" s="531" customFormat="1" x14ac:dyDescent="0.25">
      <c r="M462" s="463"/>
      <c r="R462" s="552"/>
      <c r="AA462" s="571"/>
      <c r="AD462" s="572"/>
      <c r="AG462" s="573"/>
      <c r="AT462" s="574"/>
      <c r="AZ462" s="575"/>
      <c r="BA462" s="575"/>
      <c r="BB462" s="575"/>
    </row>
    <row r="463" spans="13:54" s="531" customFormat="1" x14ac:dyDescent="0.25">
      <c r="M463" s="463"/>
      <c r="R463" s="552"/>
      <c r="AA463" s="571"/>
      <c r="AD463" s="572"/>
      <c r="AG463" s="573"/>
      <c r="AT463" s="574"/>
      <c r="AZ463" s="575"/>
      <c r="BA463" s="575"/>
      <c r="BB463" s="575"/>
    </row>
    <row r="464" spans="13:54" s="531" customFormat="1" x14ac:dyDescent="0.25">
      <c r="M464" s="463"/>
      <c r="R464" s="552"/>
      <c r="AA464" s="571"/>
      <c r="AD464" s="572"/>
      <c r="AG464" s="573"/>
      <c r="AT464" s="574"/>
      <c r="AZ464" s="575"/>
      <c r="BA464" s="575"/>
      <c r="BB464" s="575"/>
    </row>
    <row r="465" spans="13:54" s="531" customFormat="1" x14ac:dyDescent="0.25">
      <c r="M465" s="463"/>
      <c r="R465" s="552"/>
      <c r="AA465" s="571"/>
      <c r="AD465" s="572"/>
      <c r="AG465" s="573"/>
      <c r="AT465" s="574"/>
      <c r="AZ465" s="575"/>
      <c r="BA465" s="575"/>
      <c r="BB465" s="575"/>
    </row>
    <row r="466" spans="13:54" s="531" customFormat="1" x14ac:dyDescent="0.25">
      <c r="M466" s="463"/>
      <c r="R466" s="552"/>
      <c r="AA466" s="571"/>
      <c r="AD466" s="572"/>
      <c r="AG466" s="573"/>
      <c r="AT466" s="574"/>
      <c r="AZ466" s="575"/>
      <c r="BA466" s="575"/>
      <c r="BB466" s="575"/>
    </row>
    <row r="467" spans="13:54" s="531" customFormat="1" x14ac:dyDescent="0.25">
      <c r="M467" s="463"/>
      <c r="R467" s="552"/>
      <c r="AA467" s="571"/>
      <c r="AD467" s="572"/>
      <c r="AG467" s="573"/>
      <c r="AT467" s="574"/>
      <c r="AZ467" s="575"/>
      <c r="BA467" s="575"/>
      <c r="BB467" s="575"/>
    </row>
    <row r="468" spans="13:54" s="531" customFormat="1" x14ac:dyDescent="0.25">
      <c r="M468" s="463"/>
      <c r="R468" s="552"/>
      <c r="AA468" s="571"/>
      <c r="AD468" s="572"/>
      <c r="AG468" s="573"/>
      <c r="AT468" s="574"/>
      <c r="AZ468" s="575"/>
      <c r="BA468" s="575"/>
      <c r="BB468" s="575"/>
    </row>
    <row r="469" spans="13:54" s="531" customFormat="1" x14ac:dyDescent="0.25">
      <c r="M469" s="463"/>
      <c r="R469" s="552"/>
      <c r="AA469" s="571"/>
      <c r="AD469" s="572"/>
      <c r="AG469" s="573"/>
      <c r="AT469" s="574"/>
      <c r="AZ469" s="575"/>
      <c r="BA469" s="575"/>
      <c r="BB469" s="575"/>
    </row>
    <row r="470" spans="13:54" s="531" customFormat="1" x14ac:dyDescent="0.25">
      <c r="M470" s="463"/>
      <c r="R470" s="552"/>
      <c r="AA470" s="571"/>
      <c r="AD470" s="572"/>
      <c r="AG470" s="573"/>
      <c r="AT470" s="574"/>
      <c r="AZ470" s="575"/>
      <c r="BA470" s="575"/>
      <c r="BB470" s="575"/>
    </row>
    <row r="471" spans="13:54" s="531" customFormat="1" x14ac:dyDescent="0.25">
      <c r="M471" s="463"/>
      <c r="R471" s="552"/>
      <c r="AA471" s="571"/>
      <c r="AD471" s="572"/>
      <c r="AG471" s="573"/>
      <c r="AT471" s="574"/>
      <c r="AZ471" s="575"/>
      <c r="BA471" s="575"/>
      <c r="BB471" s="575"/>
    </row>
    <row r="472" spans="13:54" s="531" customFormat="1" x14ac:dyDescent="0.25">
      <c r="M472" s="463"/>
      <c r="R472" s="552"/>
      <c r="AA472" s="571"/>
      <c r="AD472" s="572"/>
      <c r="AG472" s="573"/>
      <c r="AT472" s="574"/>
      <c r="AZ472" s="575"/>
      <c r="BA472" s="575"/>
      <c r="BB472" s="575"/>
    </row>
    <row r="473" spans="13:54" s="531" customFormat="1" x14ac:dyDescent="0.25">
      <c r="M473" s="463"/>
      <c r="R473" s="552"/>
      <c r="AA473" s="571"/>
      <c r="AD473" s="572"/>
      <c r="AG473" s="573"/>
      <c r="AT473" s="574"/>
      <c r="AZ473" s="575"/>
      <c r="BA473" s="575"/>
      <c r="BB473" s="575"/>
    </row>
    <row r="474" spans="13:54" s="531" customFormat="1" x14ac:dyDescent="0.25">
      <c r="M474" s="463"/>
      <c r="R474" s="552"/>
      <c r="AA474" s="571"/>
      <c r="AD474" s="572"/>
      <c r="AG474" s="573"/>
      <c r="AT474" s="574"/>
      <c r="AZ474" s="575"/>
      <c r="BA474" s="575"/>
      <c r="BB474" s="575"/>
    </row>
    <row r="475" spans="13:54" s="531" customFormat="1" x14ac:dyDescent="0.25">
      <c r="M475" s="463"/>
      <c r="R475" s="552"/>
      <c r="AA475" s="571"/>
      <c r="AD475" s="572"/>
      <c r="AG475" s="573"/>
      <c r="AT475" s="574"/>
      <c r="AZ475" s="575"/>
      <c r="BA475" s="575"/>
      <c r="BB475" s="575"/>
    </row>
    <row r="476" spans="13:54" s="531" customFormat="1" x14ac:dyDescent="0.25">
      <c r="M476" s="463"/>
      <c r="R476" s="552"/>
      <c r="AA476" s="571"/>
      <c r="AD476" s="572"/>
      <c r="AG476" s="573"/>
      <c r="AT476" s="574"/>
      <c r="AZ476" s="575"/>
      <c r="BA476" s="575"/>
      <c r="BB476" s="575"/>
    </row>
    <row r="477" spans="13:54" s="531" customFormat="1" x14ac:dyDescent="0.25">
      <c r="M477" s="463"/>
      <c r="R477" s="552"/>
      <c r="AA477" s="571"/>
      <c r="AD477" s="572"/>
      <c r="AG477" s="573"/>
      <c r="AT477" s="574"/>
      <c r="AZ477" s="575"/>
      <c r="BA477" s="575"/>
      <c r="BB477" s="575"/>
    </row>
    <row r="478" spans="13:54" s="531" customFormat="1" x14ac:dyDescent="0.25">
      <c r="M478" s="463"/>
      <c r="R478" s="552"/>
      <c r="AA478" s="571"/>
      <c r="AD478" s="572"/>
      <c r="AG478" s="573"/>
      <c r="AT478" s="574"/>
      <c r="AZ478" s="575"/>
      <c r="BA478" s="575"/>
      <c r="BB478" s="575"/>
    </row>
    <row r="479" spans="13:54" s="531" customFormat="1" x14ac:dyDescent="0.25">
      <c r="M479" s="463"/>
      <c r="R479" s="552"/>
      <c r="AA479" s="571"/>
      <c r="AD479" s="572"/>
      <c r="AG479" s="573"/>
      <c r="AT479" s="574"/>
      <c r="AZ479" s="575"/>
      <c r="BA479" s="575"/>
      <c r="BB479" s="575"/>
    </row>
    <row r="480" spans="13:54" s="531" customFormat="1" x14ac:dyDescent="0.25">
      <c r="M480" s="463"/>
      <c r="R480" s="552"/>
      <c r="AA480" s="571"/>
      <c r="AD480" s="572"/>
      <c r="AG480" s="573"/>
      <c r="AT480" s="574"/>
      <c r="AZ480" s="575"/>
      <c r="BA480" s="575"/>
      <c r="BB480" s="575"/>
    </row>
    <row r="481" spans="13:54" s="531" customFormat="1" x14ac:dyDescent="0.25">
      <c r="M481" s="463"/>
      <c r="R481" s="552"/>
      <c r="AA481" s="571"/>
      <c r="AD481" s="572"/>
      <c r="AG481" s="573"/>
      <c r="AT481" s="574"/>
      <c r="AZ481" s="575"/>
      <c r="BA481" s="575"/>
      <c r="BB481" s="575"/>
    </row>
    <row r="482" spans="13:54" s="531" customFormat="1" x14ac:dyDescent="0.25">
      <c r="M482" s="463"/>
      <c r="R482" s="552"/>
      <c r="AA482" s="571"/>
      <c r="AD482" s="572"/>
      <c r="AG482" s="573"/>
      <c r="AT482" s="574"/>
      <c r="AZ482" s="575"/>
      <c r="BA482" s="575"/>
      <c r="BB482" s="575"/>
    </row>
    <row r="483" spans="13:54" s="531" customFormat="1" x14ac:dyDescent="0.25">
      <c r="M483" s="463"/>
      <c r="R483" s="552"/>
      <c r="AA483" s="571"/>
      <c r="AD483" s="572"/>
      <c r="AG483" s="573"/>
      <c r="AT483" s="574"/>
      <c r="AZ483" s="575"/>
      <c r="BA483" s="575"/>
      <c r="BB483" s="575"/>
    </row>
    <row r="484" spans="13:54" s="531" customFormat="1" x14ac:dyDescent="0.25">
      <c r="M484" s="463"/>
      <c r="R484" s="552"/>
      <c r="AA484" s="571"/>
      <c r="AD484" s="572"/>
      <c r="AG484" s="573"/>
      <c r="AT484" s="574"/>
      <c r="AZ484" s="575"/>
      <c r="BA484" s="575"/>
      <c r="BB484" s="575"/>
    </row>
    <row r="485" spans="13:54" s="531" customFormat="1" x14ac:dyDescent="0.25">
      <c r="M485" s="463"/>
      <c r="R485" s="552"/>
      <c r="AA485" s="571"/>
      <c r="AD485" s="572"/>
      <c r="AG485" s="573"/>
      <c r="AT485" s="574"/>
      <c r="AZ485" s="575"/>
      <c r="BA485" s="575"/>
      <c r="BB485" s="575"/>
    </row>
    <row r="486" spans="13:54" s="531" customFormat="1" x14ac:dyDescent="0.25">
      <c r="M486" s="463"/>
      <c r="R486" s="552"/>
      <c r="AA486" s="571"/>
      <c r="AD486" s="572"/>
      <c r="AG486" s="573"/>
      <c r="AT486" s="574"/>
      <c r="AZ486" s="575"/>
      <c r="BA486" s="575"/>
      <c r="BB486" s="575"/>
    </row>
    <row r="487" spans="13:54" s="531" customFormat="1" x14ac:dyDescent="0.25">
      <c r="M487" s="463"/>
      <c r="R487" s="552"/>
      <c r="AA487" s="571"/>
      <c r="AD487" s="572"/>
      <c r="AG487" s="573"/>
      <c r="AT487" s="574"/>
      <c r="AZ487" s="575"/>
      <c r="BA487" s="575"/>
      <c r="BB487" s="575"/>
    </row>
    <row r="488" spans="13:54" s="531" customFormat="1" x14ac:dyDescent="0.25">
      <c r="M488" s="463"/>
      <c r="R488" s="552"/>
      <c r="AA488" s="571"/>
      <c r="AD488" s="572"/>
      <c r="AG488" s="573"/>
      <c r="AT488" s="574"/>
      <c r="AZ488" s="575"/>
      <c r="BA488" s="575"/>
      <c r="BB488" s="575"/>
    </row>
    <row r="489" spans="13:54" s="531" customFormat="1" x14ac:dyDescent="0.25">
      <c r="M489" s="463"/>
      <c r="R489" s="552"/>
      <c r="AA489" s="571"/>
      <c r="AD489" s="572"/>
      <c r="AG489" s="573"/>
      <c r="AT489" s="574"/>
      <c r="AZ489" s="575"/>
      <c r="BA489" s="575"/>
      <c r="BB489" s="575"/>
    </row>
    <row r="490" spans="13:54" s="531" customFormat="1" x14ac:dyDescent="0.25">
      <c r="M490" s="463"/>
      <c r="R490" s="552"/>
      <c r="AA490" s="571"/>
      <c r="AD490" s="572"/>
      <c r="AG490" s="573"/>
      <c r="AT490" s="574"/>
      <c r="AZ490" s="575"/>
      <c r="BA490" s="575"/>
      <c r="BB490" s="575"/>
    </row>
    <row r="491" spans="13:54" s="531" customFormat="1" x14ac:dyDescent="0.25">
      <c r="M491" s="463"/>
      <c r="R491" s="552"/>
      <c r="AA491" s="571"/>
      <c r="AD491" s="572"/>
      <c r="AG491" s="573"/>
      <c r="AT491" s="574"/>
      <c r="AZ491" s="575"/>
      <c r="BA491" s="575"/>
      <c r="BB491" s="575"/>
    </row>
    <row r="492" spans="13:54" s="531" customFormat="1" x14ac:dyDescent="0.25">
      <c r="M492" s="463"/>
      <c r="R492" s="552"/>
      <c r="AA492" s="571"/>
      <c r="AD492" s="572"/>
      <c r="AG492" s="573"/>
      <c r="AT492" s="574"/>
      <c r="AZ492" s="575"/>
      <c r="BA492" s="575"/>
      <c r="BB492" s="575"/>
    </row>
    <row r="493" spans="13:54" s="531" customFormat="1" x14ac:dyDescent="0.25">
      <c r="M493" s="463"/>
      <c r="R493" s="552"/>
      <c r="AA493" s="571"/>
      <c r="AD493" s="572"/>
      <c r="AG493" s="573"/>
      <c r="AT493" s="574"/>
      <c r="AZ493" s="575"/>
      <c r="BA493" s="575"/>
      <c r="BB493" s="575"/>
    </row>
    <row r="494" spans="13:54" s="531" customFormat="1" x14ac:dyDescent="0.25">
      <c r="M494" s="463"/>
      <c r="R494" s="552"/>
      <c r="AA494" s="571"/>
      <c r="AD494" s="572"/>
      <c r="AG494" s="573"/>
      <c r="AT494" s="574"/>
      <c r="AZ494" s="575"/>
      <c r="BA494" s="575"/>
      <c r="BB494" s="575"/>
    </row>
    <row r="495" spans="13:54" s="531" customFormat="1" x14ac:dyDescent="0.25">
      <c r="M495" s="463"/>
      <c r="R495" s="552"/>
      <c r="AA495" s="571"/>
      <c r="AD495" s="572"/>
      <c r="AG495" s="573"/>
      <c r="AT495" s="574"/>
      <c r="AZ495" s="575"/>
      <c r="BA495" s="575"/>
      <c r="BB495" s="575"/>
    </row>
    <row r="496" spans="13:54" s="531" customFormat="1" x14ac:dyDescent="0.25">
      <c r="M496" s="463"/>
      <c r="R496" s="552"/>
      <c r="AA496" s="571"/>
      <c r="AD496" s="572"/>
      <c r="AG496" s="573"/>
      <c r="AT496" s="574"/>
      <c r="AZ496" s="575"/>
      <c r="BA496" s="575"/>
      <c r="BB496" s="575"/>
    </row>
    <row r="497" spans="13:54" s="531" customFormat="1" x14ac:dyDescent="0.25">
      <c r="M497" s="463"/>
      <c r="R497" s="552"/>
      <c r="AA497" s="571"/>
      <c r="AD497" s="572"/>
      <c r="AG497" s="573"/>
      <c r="AT497" s="574"/>
      <c r="AZ497" s="575"/>
      <c r="BA497" s="575"/>
      <c r="BB497" s="575"/>
    </row>
    <row r="498" spans="13:54" s="531" customFormat="1" x14ac:dyDescent="0.25">
      <c r="M498" s="463"/>
      <c r="R498" s="552"/>
      <c r="AA498" s="571"/>
      <c r="AD498" s="572"/>
      <c r="AG498" s="573"/>
      <c r="AT498" s="574"/>
      <c r="AZ498" s="575"/>
      <c r="BA498" s="575"/>
      <c r="BB498" s="575"/>
    </row>
    <row r="499" spans="13:54" s="531" customFormat="1" x14ac:dyDescent="0.25">
      <c r="M499" s="463"/>
      <c r="R499" s="552"/>
      <c r="AA499" s="571"/>
      <c r="AD499" s="572"/>
      <c r="AG499" s="573"/>
      <c r="AT499" s="574"/>
      <c r="AZ499" s="575"/>
      <c r="BA499" s="575"/>
      <c r="BB499" s="575"/>
    </row>
    <row r="500" spans="13:54" s="531" customFormat="1" x14ac:dyDescent="0.25">
      <c r="M500" s="463"/>
      <c r="R500" s="552"/>
      <c r="AA500" s="571"/>
      <c r="AD500" s="572"/>
      <c r="AG500" s="573"/>
      <c r="AT500" s="574"/>
      <c r="AZ500" s="575"/>
      <c r="BA500" s="575"/>
      <c r="BB500" s="575"/>
    </row>
    <row r="501" spans="13:54" s="531" customFormat="1" x14ac:dyDescent="0.25">
      <c r="M501" s="463"/>
      <c r="R501" s="552"/>
      <c r="AA501" s="571"/>
      <c r="AD501" s="572"/>
      <c r="AG501" s="573"/>
      <c r="AT501" s="574"/>
      <c r="AZ501" s="575"/>
      <c r="BA501" s="575"/>
      <c r="BB501" s="575"/>
    </row>
    <row r="502" spans="13:54" s="531" customFormat="1" x14ac:dyDescent="0.25">
      <c r="M502" s="463"/>
      <c r="R502" s="552"/>
      <c r="AA502" s="571"/>
      <c r="AD502" s="572"/>
      <c r="AG502" s="573"/>
      <c r="AT502" s="574"/>
      <c r="AZ502" s="575"/>
      <c r="BA502" s="575"/>
      <c r="BB502" s="575"/>
    </row>
    <row r="503" spans="13:54" s="531" customFormat="1" x14ac:dyDescent="0.25">
      <c r="M503" s="463"/>
      <c r="R503" s="552"/>
      <c r="AA503" s="571"/>
      <c r="AD503" s="572"/>
      <c r="AG503" s="573"/>
      <c r="AT503" s="574"/>
      <c r="AZ503" s="575"/>
      <c r="BA503" s="575"/>
      <c r="BB503" s="575"/>
    </row>
    <row r="504" spans="13:54" s="531" customFormat="1" x14ac:dyDescent="0.25">
      <c r="M504" s="463"/>
      <c r="R504" s="552"/>
      <c r="AA504" s="571"/>
      <c r="AD504" s="572"/>
      <c r="AG504" s="573"/>
      <c r="AT504" s="574"/>
      <c r="AZ504" s="575"/>
      <c r="BA504" s="575"/>
      <c r="BB504" s="575"/>
    </row>
    <row r="505" spans="13:54" s="531" customFormat="1" x14ac:dyDescent="0.25">
      <c r="M505" s="463"/>
      <c r="R505" s="552"/>
      <c r="AA505" s="571"/>
      <c r="AD505" s="572"/>
      <c r="AG505" s="573"/>
      <c r="AT505" s="574"/>
      <c r="AZ505" s="575"/>
      <c r="BA505" s="575"/>
      <c r="BB505" s="575"/>
    </row>
    <row r="506" spans="13:54" s="531" customFormat="1" x14ac:dyDescent="0.25">
      <c r="M506" s="463"/>
      <c r="R506" s="552"/>
      <c r="AA506" s="571"/>
      <c r="AD506" s="572"/>
      <c r="AG506" s="573"/>
      <c r="AT506" s="574"/>
      <c r="AZ506" s="575"/>
      <c r="BA506" s="575"/>
      <c r="BB506" s="575"/>
    </row>
    <row r="507" spans="13:54" s="531" customFormat="1" x14ac:dyDescent="0.25">
      <c r="M507" s="463"/>
      <c r="R507" s="552"/>
      <c r="AA507" s="571"/>
      <c r="AD507" s="572"/>
      <c r="AG507" s="573"/>
      <c r="AT507" s="574"/>
      <c r="AZ507" s="575"/>
      <c r="BA507" s="575"/>
      <c r="BB507" s="575"/>
    </row>
    <row r="508" spans="13:54" s="531" customFormat="1" x14ac:dyDescent="0.25">
      <c r="M508" s="463"/>
      <c r="R508" s="552"/>
      <c r="AA508" s="571"/>
      <c r="AD508" s="572"/>
      <c r="AG508" s="573"/>
      <c r="AT508" s="574"/>
      <c r="AZ508" s="575"/>
      <c r="BA508" s="575"/>
      <c r="BB508" s="575"/>
    </row>
    <row r="509" spans="13:54" s="531" customFormat="1" x14ac:dyDescent="0.25">
      <c r="M509" s="463"/>
      <c r="R509" s="552"/>
      <c r="AA509" s="571"/>
      <c r="AD509" s="572"/>
      <c r="AG509" s="573"/>
      <c r="AT509" s="574"/>
      <c r="AZ509" s="575"/>
      <c r="BA509" s="575"/>
      <c r="BB509" s="575"/>
    </row>
    <row r="510" spans="13:54" s="531" customFormat="1" x14ac:dyDescent="0.25">
      <c r="M510" s="463"/>
      <c r="R510" s="552"/>
      <c r="AA510" s="571"/>
      <c r="AD510" s="572"/>
      <c r="AG510" s="573"/>
      <c r="AT510" s="574"/>
      <c r="AZ510" s="575"/>
      <c r="BA510" s="575"/>
      <c r="BB510" s="575"/>
    </row>
    <row r="511" spans="13:54" s="531" customFormat="1" x14ac:dyDescent="0.25">
      <c r="M511" s="463"/>
      <c r="R511" s="552"/>
      <c r="AA511" s="571"/>
      <c r="AD511" s="572"/>
      <c r="AG511" s="573"/>
      <c r="AT511" s="574"/>
      <c r="AZ511" s="575"/>
      <c r="BA511" s="575"/>
      <c r="BB511" s="575"/>
    </row>
    <row r="512" spans="13:54" s="531" customFormat="1" x14ac:dyDescent="0.25">
      <c r="M512" s="463"/>
      <c r="R512" s="552"/>
      <c r="AA512" s="571"/>
      <c r="AD512" s="572"/>
      <c r="AG512" s="573"/>
      <c r="AT512" s="574"/>
      <c r="AZ512" s="575"/>
      <c r="BA512" s="575"/>
      <c r="BB512" s="575"/>
    </row>
    <row r="513" spans="13:54" s="531" customFormat="1" x14ac:dyDescent="0.25">
      <c r="M513" s="463"/>
      <c r="R513" s="552"/>
      <c r="AA513" s="571"/>
      <c r="AD513" s="572"/>
      <c r="AG513" s="573"/>
      <c r="AT513" s="574"/>
      <c r="AZ513" s="575"/>
      <c r="BA513" s="575"/>
      <c r="BB513" s="575"/>
    </row>
    <row r="514" spans="13:54" s="531" customFormat="1" x14ac:dyDescent="0.25">
      <c r="M514" s="463"/>
      <c r="R514" s="552"/>
      <c r="AA514" s="571"/>
      <c r="AD514" s="572"/>
      <c r="AG514" s="573"/>
      <c r="AT514" s="574"/>
      <c r="AZ514" s="575"/>
      <c r="BA514" s="575"/>
      <c r="BB514" s="575"/>
    </row>
    <row r="515" spans="13:54" s="531" customFormat="1" x14ac:dyDescent="0.25">
      <c r="M515" s="463"/>
      <c r="R515" s="552"/>
      <c r="AA515" s="571"/>
      <c r="AD515" s="572"/>
      <c r="AG515" s="573"/>
      <c r="AT515" s="574"/>
      <c r="AZ515" s="575"/>
      <c r="BA515" s="575"/>
      <c r="BB515" s="575"/>
    </row>
    <row r="516" spans="13:54" s="531" customFormat="1" x14ac:dyDescent="0.25">
      <c r="M516" s="463"/>
      <c r="R516" s="552"/>
      <c r="AA516" s="571"/>
      <c r="AD516" s="572"/>
      <c r="AG516" s="573"/>
      <c r="AT516" s="574"/>
      <c r="AZ516" s="575"/>
      <c r="BA516" s="575"/>
      <c r="BB516" s="575"/>
    </row>
    <row r="517" spans="13:54" s="531" customFormat="1" x14ac:dyDescent="0.25">
      <c r="M517" s="463"/>
      <c r="R517" s="552"/>
      <c r="AA517" s="571"/>
      <c r="AD517" s="572"/>
      <c r="AG517" s="573"/>
      <c r="AT517" s="574"/>
      <c r="AZ517" s="575"/>
      <c r="BA517" s="575"/>
      <c r="BB517" s="575"/>
    </row>
    <row r="518" spans="13:54" s="531" customFormat="1" x14ac:dyDescent="0.25">
      <c r="M518" s="463"/>
      <c r="R518" s="552"/>
      <c r="AA518" s="571"/>
      <c r="AD518" s="572"/>
      <c r="AG518" s="573"/>
      <c r="AT518" s="574"/>
      <c r="AZ518" s="575"/>
      <c r="BA518" s="575"/>
      <c r="BB518" s="575"/>
    </row>
    <row r="519" spans="13:54" s="531" customFormat="1" x14ac:dyDescent="0.25">
      <c r="M519" s="463"/>
      <c r="R519" s="552"/>
      <c r="AA519" s="571"/>
      <c r="AD519" s="572"/>
      <c r="AG519" s="573"/>
      <c r="AT519" s="574"/>
      <c r="AZ519" s="575"/>
      <c r="BA519" s="575"/>
      <c r="BB519" s="575"/>
    </row>
    <row r="520" spans="13:54" s="531" customFormat="1" x14ac:dyDescent="0.25">
      <c r="M520" s="463"/>
      <c r="R520" s="552"/>
      <c r="AA520" s="571"/>
      <c r="AD520" s="572"/>
      <c r="AG520" s="573"/>
      <c r="AT520" s="574"/>
      <c r="AZ520" s="575"/>
      <c r="BA520" s="575"/>
      <c r="BB520" s="575"/>
    </row>
    <row r="521" spans="13:54" s="531" customFormat="1" x14ac:dyDescent="0.25">
      <c r="M521" s="463"/>
      <c r="R521" s="552"/>
      <c r="AA521" s="571"/>
      <c r="AD521" s="572"/>
      <c r="AG521" s="573"/>
      <c r="AT521" s="574"/>
      <c r="AZ521" s="575"/>
      <c r="BA521" s="575"/>
      <c r="BB521" s="575"/>
    </row>
    <row r="522" spans="13:54" s="531" customFormat="1" x14ac:dyDescent="0.25">
      <c r="M522" s="463"/>
      <c r="R522" s="552"/>
      <c r="AA522" s="571"/>
      <c r="AD522" s="572"/>
      <c r="AG522" s="573"/>
      <c r="AT522" s="574"/>
      <c r="AZ522" s="575"/>
      <c r="BA522" s="575"/>
      <c r="BB522" s="575"/>
    </row>
    <row r="523" spans="13:54" s="531" customFormat="1" x14ac:dyDescent="0.25">
      <c r="M523" s="463"/>
      <c r="R523" s="552"/>
      <c r="AA523" s="571"/>
      <c r="AD523" s="572"/>
      <c r="AG523" s="573"/>
      <c r="AT523" s="574"/>
      <c r="AZ523" s="575"/>
      <c r="BA523" s="575"/>
      <c r="BB523" s="575"/>
    </row>
    <row r="524" spans="13:54" s="531" customFormat="1" x14ac:dyDescent="0.25">
      <c r="M524" s="463"/>
      <c r="R524" s="552"/>
      <c r="AA524" s="571"/>
      <c r="AD524" s="572"/>
      <c r="AG524" s="573"/>
      <c r="AT524" s="574"/>
      <c r="AZ524" s="575"/>
      <c r="BA524" s="575"/>
      <c r="BB524" s="575"/>
    </row>
    <row r="525" spans="13:54" s="531" customFormat="1" x14ac:dyDescent="0.25">
      <c r="M525" s="463"/>
      <c r="R525" s="552"/>
      <c r="AA525" s="571"/>
      <c r="AD525" s="572"/>
      <c r="AG525" s="573"/>
      <c r="AT525" s="574"/>
      <c r="AZ525" s="575"/>
      <c r="BA525" s="575"/>
      <c r="BB525" s="575"/>
    </row>
    <row r="526" spans="13:54" x14ac:dyDescent="0.25">
      <c r="M526" s="463"/>
    </row>
    <row r="527" spans="13:54" x14ac:dyDescent="0.25">
      <c r="M527" s="463"/>
    </row>
    <row r="528" spans="13:54" x14ac:dyDescent="0.25">
      <c r="M528" s="463"/>
    </row>
    <row r="529" spans="13:13" x14ac:dyDescent="0.25">
      <c r="M529" s="463"/>
    </row>
    <row r="530" spans="13:13" x14ac:dyDescent="0.25">
      <c r="M530" s="463"/>
    </row>
    <row r="531" spans="13:13" x14ac:dyDescent="0.25">
      <c r="M531" s="463"/>
    </row>
    <row r="532" spans="13:13" x14ac:dyDescent="0.25">
      <c r="M532" s="463"/>
    </row>
    <row r="533" spans="13:13" x14ac:dyDescent="0.25">
      <c r="M533" s="463"/>
    </row>
    <row r="534" spans="13:13" x14ac:dyDescent="0.25">
      <c r="M534" s="463"/>
    </row>
    <row r="535" spans="13:13" x14ac:dyDescent="0.25">
      <c r="M535" s="463"/>
    </row>
    <row r="536" spans="13:13" x14ac:dyDescent="0.25">
      <c r="M536" s="46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Deal Numbers</vt:lpstr>
      <vt:lpstr>PHYS DEALS</vt:lpstr>
      <vt:lpstr>Master Data</vt:lpstr>
      <vt:lpstr>Data</vt:lpstr>
      <vt:lpstr>Work In Progress</vt:lpstr>
      <vt:lpstr>Final MTM</vt:lpstr>
      <vt:lpstr>MIDS</vt:lpstr>
      <vt:lpstr>POS Nov 30</vt:lpstr>
      <vt:lpstr>Data!Print_Area</vt:lpstr>
      <vt:lpstr>'Final MTM'!Print_Area</vt:lpstr>
      <vt:lpstr>'Master Data'!Print_Area</vt:lpstr>
      <vt:lpstr>'Work In Progress'!Print_Area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2000-09-08T19:22:42Z</cp:lastPrinted>
  <dcterms:created xsi:type="dcterms:W3CDTF">1998-02-25T20:12:16Z</dcterms:created>
  <dcterms:modified xsi:type="dcterms:W3CDTF">2023-09-10T15:01:42Z</dcterms:modified>
</cp:coreProperties>
</file>