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88" windowWidth="15000" windowHeight="867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Sheet1!$A$1:$N$32</definedName>
  </definedNames>
  <calcPr calcId="92512"/>
</workbook>
</file>

<file path=xl/calcChain.xml><?xml version="1.0" encoding="utf-8"?>
<calcChain xmlns="http://schemas.openxmlformats.org/spreadsheetml/2006/main">
  <c r="G6" i="1" l="1"/>
  <c r="I6" i="1"/>
  <c r="K6" i="1"/>
  <c r="M6" i="1"/>
  <c r="G9" i="1"/>
  <c r="I9" i="1"/>
  <c r="K9" i="1"/>
  <c r="M9" i="1"/>
  <c r="G11" i="1"/>
  <c r="I11" i="1"/>
  <c r="K11" i="1"/>
  <c r="M11" i="1"/>
  <c r="G16" i="1"/>
  <c r="I16" i="1"/>
  <c r="K16" i="1"/>
  <c r="M16" i="1"/>
  <c r="A18" i="1"/>
  <c r="G18" i="1"/>
  <c r="I18" i="1"/>
  <c r="K18" i="1"/>
  <c r="M18" i="1"/>
  <c r="G19" i="1"/>
  <c r="I19" i="1"/>
  <c r="K19" i="1"/>
  <c r="M19" i="1"/>
  <c r="G23" i="1"/>
  <c r="I23" i="1"/>
  <c r="K23" i="1"/>
  <c r="M23" i="1"/>
  <c r="G26" i="1"/>
  <c r="I26" i="1"/>
  <c r="K26" i="1"/>
  <c r="M26" i="1"/>
</calcChain>
</file>

<file path=xl/sharedStrings.xml><?xml version="1.0" encoding="utf-8"?>
<sst xmlns="http://schemas.openxmlformats.org/spreadsheetml/2006/main" count="37" uniqueCount="22">
  <si>
    <t>MMBtu's</t>
  </si>
  <si>
    <t>76% Dispatch</t>
  </si>
  <si>
    <t>86% Dispatch</t>
  </si>
  <si>
    <t>95% Availability</t>
  </si>
  <si>
    <t xml:space="preserve"> </t>
  </si>
  <si>
    <t>Total Consumption</t>
  </si>
  <si>
    <t>90% Availability</t>
  </si>
  <si>
    <t>Assumptions Regarding "Days of Normal Operation"</t>
  </si>
  <si>
    <t>LNG Consumption for Balance of Year:</t>
  </si>
  <si>
    <r>
      <t>April 17, 2001</t>
    </r>
    <r>
      <rPr>
        <vertAlign val="superscript"/>
        <sz val="10"/>
        <rFont val="Arial"/>
        <family val="2"/>
      </rPr>
      <t>*</t>
    </r>
  </si>
  <si>
    <t>*Assumes tank heel of 210,000 MMBtu</t>
  </si>
  <si>
    <t>6 Standard Cargoes</t>
  </si>
  <si>
    <t>Balance of Deliveries Available:</t>
  </si>
  <si>
    <t>Total LNG Available for Apr 18 - Dec 31:</t>
  </si>
  <si>
    <t>Inventory @ end of day:       (net of heel)</t>
  </si>
  <si>
    <t>December 31, 2001</t>
  </si>
  <si>
    <t>days (Apr 18 - Dec 31)</t>
  </si>
  <si>
    <t>Days for CT1 Outage @ 42,000 mmbtu/d</t>
  </si>
  <si>
    <t>Days for Full Outage @ 0 mmbtu/d</t>
  </si>
  <si>
    <t>Days of Normal Operation</t>
  </si>
  <si>
    <t>Cargo</t>
  </si>
  <si>
    <t>Standard Cargoes Diverted in Addition to March Diversion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</si>
</sst>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5" fontId="0" fillId="0" borderId="0" xfId="0" applyNumberFormat="1"/>
    <xf numFmtId="3" fontId="0" fillId="0" borderId="0" xfId="0" applyNumberFormat="1"/>
    <xf numFmtId="3" fontId="2" fillId="0" borderId="0" xfId="0" applyNumberFormat="1" applyFont="1"/>
    <xf numFmtId="0" fontId="0" fillId="0" borderId="1" xfId="0" applyBorder="1"/>
    <xf numFmtId="0" fontId="0" fillId="0" borderId="2" xfId="0" applyBorder="1"/>
    <xf numFmtId="3" fontId="0" fillId="0" borderId="1" xfId="0" applyNumberFormat="1" applyBorder="1"/>
    <xf numFmtId="3" fontId="1" fillId="0" borderId="1" xfId="0" applyNumberFormat="1" applyFont="1" applyBorder="1"/>
    <xf numFmtId="3" fontId="2" fillId="0" borderId="1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9" xfId="0" applyNumberFormat="1" applyBorder="1"/>
    <xf numFmtId="0" fontId="0" fillId="0" borderId="10" xfId="0" applyBorder="1"/>
    <xf numFmtId="0" fontId="4" fillId="0" borderId="0" xfId="0" applyFont="1"/>
    <xf numFmtId="3" fontId="0" fillId="0" borderId="0" xfId="0" applyNumberFormat="1" applyBorder="1"/>
    <xf numFmtId="15" fontId="0" fillId="0" borderId="0" xfId="0" quotePrefix="1" applyNumberFormat="1"/>
    <xf numFmtId="0" fontId="4" fillId="0" borderId="0" xfId="0" applyFont="1" applyAlignment="1">
      <alignment horizontal="right"/>
    </xf>
    <xf numFmtId="3" fontId="4" fillId="0" borderId="9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tabSelected="1" workbookViewId="0">
      <selection activeCell="A20" sqref="A20"/>
    </sheetView>
  </sheetViews>
  <sheetFormatPr defaultRowHeight="13.2" x14ac:dyDescent="0.25"/>
  <cols>
    <col min="2" max="2" width="9.44140625" bestFit="1" customWidth="1"/>
    <col min="7" max="7" width="10.109375" bestFit="1" customWidth="1"/>
    <col min="9" max="9" width="10.109375" bestFit="1" customWidth="1"/>
    <col min="11" max="11" width="10.6640625" bestFit="1" customWidth="1"/>
    <col min="13" max="13" width="10.109375" bestFit="1" customWidth="1"/>
  </cols>
  <sheetData>
    <row r="1" spans="1:14" ht="13.8" thickBot="1" x14ac:dyDescent="0.3"/>
    <row r="2" spans="1:14" ht="14.4" thickTop="1" thickBot="1" x14ac:dyDescent="0.3">
      <c r="G2" s="21" t="s">
        <v>7</v>
      </c>
      <c r="H2" s="22"/>
      <c r="I2" s="22"/>
      <c r="J2" s="22"/>
      <c r="K2" s="22"/>
      <c r="L2" s="22"/>
      <c r="M2" s="22"/>
      <c r="N2" s="23"/>
    </row>
    <row r="3" spans="1:14" ht="13.8" thickTop="1" x14ac:dyDescent="0.25">
      <c r="G3" s="9" t="s">
        <v>1</v>
      </c>
      <c r="H3" s="10"/>
      <c r="I3" s="9" t="s">
        <v>1</v>
      </c>
      <c r="J3" s="11"/>
      <c r="K3" s="10" t="s">
        <v>2</v>
      </c>
      <c r="L3" s="10"/>
      <c r="M3" s="9" t="s">
        <v>2</v>
      </c>
      <c r="N3" s="11"/>
    </row>
    <row r="4" spans="1:14" ht="13.8" thickBot="1" x14ac:dyDescent="0.3">
      <c r="G4" s="12" t="s">
        <v>3</v>
      </c>
      <c r="H4" s="13"/>
      <c r="I4" s="12" t="s">
        <v>6</v>
      </c>
      <c r="J4" s="14"/>
      <c r="K4" s="13" t="s">
        <v>3</v>
      </c>
      <c r="L4" s="13"/>
      <c r="M4" s="12" t="s">
        <v>6</v>
      </c>
      <c r="N4" s="14"/>
    </row>
    <row r="5" spans="1:14" ht="13.8" thickTop="1" x14ac:dyDescent="0.25">
      <c r="A5" t="s">
        <v>14</v>
      </c>
      <c r="G5" s="4"/>
      <c r="H5" s="5"/>
      <c r="I5" s="4"/>
      <c r="J5" s="5"/>
      <c r="M5" s="4"/>
      <c r="N5" s="11"/>
    </row>
    <row r="6" spans="1:14" ht="15.6" x14ac:dyDescent="0.25">
      <c r="B6" s="1" t="s">
        <v>9</v>
      </c>
      <c r="G6" s="6">
        <f>2537086-210000</f>
        <v>2327086</v>
      </c>
      <c r="H6" s="5" t="s">
        <v>0</v>
      </c>
      <c r="I6" s="6">
        <f>2537086-210000</f>
        <v>2327086</v>
      </c>
      <c r="J6" s="5" t="s">
        <v>0</v>
      </c>
      <c r="K6" s="6">
        <f>2537086-210000</f>
        <v>2327086</v>
      </c>
      <c r="L6" s="5" t="s">
        <v>0</v>
      </c>
      <c r="M6" s="6">
        <f>2537086-210000</f>
        <v>2327086</v>
      </c>
      <c r="N6" s="5" t="s">
        <v>0</v>
      </c>
    </row>
    <row r="7" spans="1:14" x14ac:dyDescent="0.25">
      <c r="B7" s="1"/>
      <c r="G7" s="6"/>
      <c r="H7" s="5"/>
      <c r="I7" s="6"/>
      <c r="J7" s="5"/>
      <c r="K7" s="2"/>
      <c r="M7" s="6"/>
      <c r="N7" s="5"/>
    </row>
    <row r="8" spans="1:14" x14ac:dyDescent="0.25">
      <c r="A8" t="s">
        <v>12</v>
      </c>
      <c r="B8" s="1"/>
      <c r="G8" s="6"/>
      <c r="H8" s="5"/>
      <c r="I8" s="6"/>
      <c r="J8" s="5"/>
      <c r="K8" s="2"/>
      <c r="M8" s="6"/>
      <c r="N8" s="5"/>
    </row>
    <row r="9" spans="1:14" x14ac:dyDescent="0.25">
      <c r="B9" t="s">
        <v>11</v>
      </c>
      <c r="G9" s="7">
        <f>2700000*6</f>
        <v>16200000</v>
      </c>
      <c r="H9" s="5"/>
      <c r="I9" s="7">
        <f>2700000*6</f>
        <v>16200000</v>
      </c>
      <c r="J9" s="5"/>
      <c r="K9" s="7">
        <f>2700000*6</f>
        <v>16200000</v>
      </c>
      <c r="L9" s="5"/>
      <c r="M9" s="7">
        <f>2700000*6</f>
        <v>16200000</v>
      </c>
      <c r="N9" s="5"/>
    </row>
    <row r="10" spans="1:14" x14ac:dyDescent="0.25">
      <c r="G10" s="6"/>
      <c r="H10" s="5"/>
      <c r="I10" s="6"/>
      <c r="J10" s="5"/>
      <c r="K10" s="2"/>
      <c r="M10" s="6"/>
      <c r="N10" s="5"/>
    </row>
    <row r="11" spans="1:14" x14ac:dyDescent="0.25">
      <c r="A11" t="s">
        <v>13</v>
      </c>
      <c r="G11" s="6">
        <f>SUM(G6:G9)</f>
        <v>18527086</v>
      </c>
      <c r="H11" s="5"/>
      <c r="I11" s="6">
        <f>SUM(I6:I9)</f>
        <v>18527086</v>
      </c>
      <c r="J11" s="5"/>
      <c r="K11" s="2">
        <f>SUM(K6:K9)</f>
        <v>18527086</v>
      </c>
      <c r="M11" s="6">
        <f>SUM(M6:M9)</f>
        <v>18527086</v>
      </c>
      <c r="N11" s="5"/>
    </row>
    <row r="12" spans="1:14" x14ac:dyDescent="0.25">
      <c r="G12" s="6"/>
      <c r="H12" s="5"/>
      <c r="I12" s="6"/>
      <c r="J12" s="5"/>
      <c r="M12" s="4"/>
      <c r="N12" s="5"/>
    </row>
    <row r="13" spans="1:14" x14ac:dyDescent="0.25">
      <c r="G13" s="6"/>
      <c r="I13" s="4"/>
      <c r="J13" s="5"/>
      <c r="M13" s="4"/>
      <c r="N13" s="5"/>
    </row>
    <row r="14" spans="1:14" x14ac:dyDescent="0.25">
      <c r="A14" t="s">
        <v>8</v>
      </c>
      <c r="G14" s="4"/>
      <c r="H14" s="5"/>
      <c r="I14" s="4"/>
      <c r="J14" s="5"/>
      <c r="M14" s="4"/>
      <c r="N14" s="5"/>
    </row>
    <row r="15" spans="1:14" x14ac:dyDescent="0.25">
      <c r="A15" s="20">
        <v>258</v>
      </c>
      <c r="B15" s="17" t="s">
        <v>16</v>
      </c>
      <c r="G15" s="8" t="s">
        <v>4</v>
      </c>
      <c r="H15" s="5" t="s">
        <v>4</v>
      </c>
      <c r="I15" s="8" t="s">
        <v>4</v>
      </c>
      <c r="J15" s="5" t="s">
        <v>4</v>
      </c>
      <c r="K15" s="3"/>
      <c r="M15" s="8"/>
      <c r="N15" s="5"/>
    </row>
    <row r="16" spans="1:14" x14ac:dyDescent="0.25">
      <c r="A16">
        <v>30</v>
      </c>
      <c r="B16" t="s">
        <v>17</v>
      </c>
      <c r="G16" s="6">
        <f>$A16*42000</f>
        <v>1260000</v>
      </c>
      <c r="H16" s="5"/>
      <c r="I16" s="6">
        <f>$A16*42000</f>
        <v>1260000</v>
      </c>
      <c r="J16" s="5"/>
      <c r="K16" s="6">
        <f>$A16*42000</f>
        <v>1260000</v>
      </c>
      <c r="L16" s="5"/>
      <c r="M16" s="6">
        <f>$A16*42000</f>
        <v>1260000</v>
      </c>
      <c r="N16" s="5"/>
    </row>
    <row r="17" spans="1:14" x14ac:dyDescent="0.25">
      <c r="A17">
        <v>3</v>
      </c>
      <c r="B17" t="s">
        <v>18</v>
      </c>
      <c r="G17" s="6">
        <v>0</v>
      </c>
      <c r="H17" s="5"/>
      <c r="I17" s="6">
        <v>0</v>
      </c>
      <c r="J17" s="5"/>
      <c r="K17" s="6">
        <v>0</v>
      </c>
      <c r="M17" s="6">
        <v>0</v>
      </c>
      <c r="N17" s="5"/>
    </row>
    <row r="18" spans="1:14" x14ac:dyDescent="0.25">
      <c r="A18" s="17">
        <f>A15-A16-A17</f>
        <v>225</v>
      </c>
      <c r="B18" s="17" t="s">
        <v>19</v>
      </c>
      <c r="G18" s="7">
        <f>$A18*(91000*0.95*0.76)</f>
        <v>14782950</v>
      </c>
      <c r="H18" s="5"/>
      <c r="I18" s="7">
        <f>$A18*(91000*0.9*0.76)</f>
        <v>14004900</v>
      </c>
      <c r="J18" s="5"/>
      <c r="K18" s="7">
        <f>$A18*(91000*0.95*0.86)</f>
        <v>16728075</v>
      </c>
      <c r="M18" s="7">
        <f>$A18*(91000*0.9*0.86)</f>
        <v>15847650</v>
      </c>
      <c r="N18" s="5"/>
    </row>
    <row r="19" spans="1:14" x14ac:dyDescent="0.25">
      <c r="D19" t="s">
        <v>5</v>
      </c>
      <c r="G19" s="6">
        <f>SUM(G16:G18)</f>
        <v>16042950</v>
      </c>
      <c r="H19" s="5"/>
      <c r="I19" s="6">
        <f>SUM(I16:I18)</f>
        <v>15264900</v>
      </c>
      <c r="J19" s="5"/>
      <c r="K19" s="6">
        <f>SUM(K16:K18)</f>
        <v>17988075</v>
      </c>
      <c r="M19" s="6">
        <f>SUM(M16:M18)</f>
        <v>17107650</v>
      </c>
      <c r="N19" s="5"/>
    </row>
    <row r="20" spans="1:14" x14ac:dyDescent="0.25">
      <c r="G20" s="6"/>
      <c r="H20" s="5"/>
      <c r="I20" s="6"/>
      <c r="J20" s="5"/>
      <c r="K20" s="18"/>
      <c r="M20" s="6"/>
      <c r="N20" s="5"/>
    </row>
    <row r="21" spans="1:14" x14ac:dyDescent="0.25">
      <c r="G21" s="6"/>
      <c r="H21" s="5"/>
      <c r="I21" s="6"/>
      <c r="J21" s="5"/>
      <c r="K21" s="18"/>
      <c r="M21" s="6"/>
      <c r="N21" s="5"/>
    </row>
    <row r="22" spans="1:14" x14ac:dyDescent="0.25">
      <c r="A22" t="s">
        <v>21</v>
      </c>
      <c r="G22" s="6"/>
      <c r="H22" s="5"/>
      <c r="I22" s="6"/>
      <c r="J22" s="5"/>
      <c r="K22" s="18"/>
      <c r="M22" s="6"/>
      <c r="N22" s="5"/>
    </row>
    <row r="23" spans="1:14" x14ac:dyDescent="0.25">
      <c r="A23" s="17">
        <v>1</v>
      </c>
      <c r="B23" s="17" t="s">
        <v>20</v>
      </c>
      <c r="G23" s="6">
        <f>$A23*119000*22.84</f>
        <v>2717960</v>
      </c>
      <c r="H23" s="5"/>
      <c r="I23" s="6">
        <f>$A23*119000*22.84</f>
        <v>2717960</v>
      </c>
      <c r="J23" s="5"/>
      <c r="K23" s="6">
        <f>$A23*119000*22.84</f>
        <v>2717960</v>
      </c>
      <c r="L23" s="5"/>
      <c r="M23" s="6">
        <f>$A23*119000*22.84</f>
        <v>2717960</v>
      </c>
      <c r="N23" s="5"/>
    </row>
    <row r="24" spans="1:14" x14ac:dyDescent="0.25">
      <c r="G24" s="4"/>
      <c r="H24" s="5"/>
      <c r="I24" s="4"/>
      <c r="J24" s="5"/>
      <c r="M24" s="4"/>
      <c r="N24" s="5"/>
    </row>
    <row r="25" spans="1:14" ht="13.8" thickBot="1" x14ac:dyDescent="0.3">
      <c r="A25" t="s">
        <v>14</v>
      </c>
      <c r="G25" s="4"/>
      <c r="H25" s="5"/>
      <c r="I25" s="4"/>
      <c r="J25" s="5"/>
      <c r="M25" s="4"/>
      <c r="N25" s="5"/>
    </row>
    <row r="26" spans="1:14" ht="14.4" thickTop="1" thickBot="1" x14ac:dyDescent="0.3">
      <c r="B26" s="19" t="s">
        <v>15</v>
      </c>
      <c r="G26" s="15">
        <f>G11-G19-G23</f>
        <v>-233824</v>
      </c>
      <c r="H26" s="16" t="s">
        <v>0</v>
      </c>
      <c r="I26" s="15">
        <f>I11-I19-I23</f>
        <v>544226</v>
      </c>
      <c r="J26" s="16" t="s">
        <v>0</v>
      </c>
      <c r="K26" s="15">
        <f>K11-K19-K23</f>
        <v>-2178949</v>
      </c>
      <c r="L26" s="16" t="s">
        <v>0</v>
      </c>
      <c r="M26" s="15">
        <f>M11-M19-M23</f>
        <v>-1298524</v>
      </c>
      <c r="N26" s="16" t="s">
        <v>0</v>
      </c>
    </row>
    <row r="27" spans="1:14" ht="13.8" thickTop="1" x14ac:dyDescent="0.25"/>
    <row r="29" spans="1:14" x14ac:dyDescent="0.25">
      <c r="B29" t="s">
        <v>10</v>
      </c>
    </row>
  </sheetData>
  <mergeCells count="1">
    <mergeCell ref="G2:N2"/>
  </mergeCells>
  <phoneticPr fontId="0" type="noConversion"/>
  <printOptions horizontalCentered="1"/>
  <pageMargins left="0.25" right="0.25" top="1" bottom="0.2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dcollin</dc:creator>
  <cp:lastModifiedBy>Havlíček Jan</cp:lastModifiedBy>
  <cp:lastPrinted>2001-02-07T17:28:04Z</cp:lastPrinted>
  <dcterms:created xsi:type="dcterms:W3CDTF">2001-01-19T16:30:52Z</dcterms:created>
  <dcterms:modified xsi:type="dcterms:W3CDTF">2023-09-10T15:01:49Z</dcterms:modified>
</cp:coreProperties>
</file>