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H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H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H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H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H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H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AA413" i="1"/>
  <c r="AB413" i="1"/>
  <c r="AC413" i="1"/>
  <c r="AF413" i="1"/>
  <c r="E8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<sst xmlns="http://schemas.openxmlformats.org/spreadsheetml/2006/main" count="408" uniqueCount="98">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</sst>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5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15" activePane="bottomRight" state="frozen"/>
      <selection pane="topRight" activeCell="G1" sqref="G1"/>
      <selection pane="bottomLeft" activeCell="A7" sqref="A7"/>
      <selection pane="bottomRight" activeCell="H329" sqref="H329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7" customWidth="1"/>
    <col min="7" max="7" width="14.6640625" style="159" customWidth="1"/>
    <col min="8" max="8" width="15.44140625" style="4" customWidth="1"/>
    <col min="9" max="9" width="15.44140625" style="4" hidden="1" customWidth="1"/>
    <col min="10" max="10" width="0.109375" style="4" customWidth="1"/>
    <col min="11" max="11" width="20.88671875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7" width="9.88671875" bestFit="1" customWidth="1"/>
    <col min="28" max="28" width="18.44140625" customWidth="1"/>
    <col min="29" max="29" width="2.44140625" customWidth="1"/>
    <col min="30" max="30" width="7.5546875" customWidth="1"/>
    <col min="31" max="31" width="14.44140625" customWidth="1"/>
    <col min="32" max="32" width="11.44140625" bestFit="1" customWidth="1"/>
    <col min="37" max="40" width="0" hidden="1" customWidth="1"/>
    <col min="41" max="41" width="9.6640625" hidden="1" customWidth="1"/>
    <col min="42" max="44" width="0" hidden="1" customWidth="1"/>
    <col min="45" max="45" width="11.33203125" hidden="1" customWidth="1"/>
  </cols>
  <sheetData>
    <row r="1" spans="2:45" ht="15.6" thickBot="1" x14ac:dyDescent="0.3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4" t="s">
        <v>90</v>
      </c>
      <c r="AM1" s="313"/>
      <c r="AN1" s="163"/>
      <c r="AO1" s="198" t="s">
        <v>31</v>
      </c>
      <c r="AP1" s="315">
        <v>534200</v>
      </c>
    </row>
    <row r="2" spans="2:45" ht="16.2" thickBot="1" x14ac:dyDescent="0.3">
      <c r="C2" s="317"/>
      <c r="D2" s="318" t="s">
        <v>91</v>
      </c>
      <c r="E2" s="319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6" thickBot="1" x14ac:dyDescent="0.3">
      <c r="C3" s="320"/>
      <c r="D3" s="321">
        <v>0</v>
      </c>
      <c r="E3" s="322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6" x14ac:dyDescent="0.3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305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8" thickBot="1" x14ac:dyDescent="0.3">
      <c r="K7" s="36"/>
      <c r="L7" s="36"/>
      <c r="X7" s="306"/>
      <c r="Y7" s="307" t="s">
        <v>70</v>
      </c>
      <c r="Z7" s="307"/>
      <c r="AA7" s="308"/>
      <c r="AB7" s="309"/>
      <c r="AC7" s="309"/>
      <c r="AD7" s="310"/>
      <c r="AE7" s="309"/>
      <c r="AF7" s="311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4">
        <v>0.66</v>
      </c>
      <c r="AS7" s="207">
        <v>765970</v>
      </c>
    </row>
    <row r="8" spans="2:45" ht="12.75" hidden="1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5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5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5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5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" hidden="1" thickBot="1" x14ac:dyDescent="0.35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5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5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5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5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5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5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8" hidden="1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" hidden="1" thickBot="1" x14ac:dyDescent="0.35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5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5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5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5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8" hidden="1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5">
      <c r="Z283" s="36"/>
    </row>
    <row r="284" spans="1:32" ht="18" hidden="1" thickBot="1" x14ac:dyDescent="0.35">
      <c r="A284" s="277" t="s">
        <v>87</v>
      </c>
      <c r="B284" s="2"/>
      <c r="Z284" s="36"/>
    </row>
    <row r="285" spans="1:32" hidden="1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5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5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2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2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2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2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2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5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2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2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2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2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2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2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2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2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2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2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2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2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2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2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2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2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2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2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2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3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5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5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43" customFormat="1" x14ac:dyDescent="0.25">
      <c r="B320" s="244">
        <v>37015</v>
      </c>
      <c r="C320" s="245">
        <v>0</v>
      </c>
      <c r="D320" s="246">
        <v>40.545000000000002</v>
      </c>
      <c r="E320" s="246">
        <v>40.545999999999999</v>
      </c>
      <c r="F320" s="247">
        <f t="shared" si="103"/>
        <v>38.924147544272785</v>
      </c>
      <c r="G320" s="159"/>
      <c r="H320" s="248">
        <v>16360360</v>
      </c>
      <c r="I320" s="248">
        <f t="shared" si="104"/>
        <v>389532.38095238095</v>
      </c>
      <c r="J320" s="248">
        <f t="shared" si="105"/>
        <v>2187064.2212390476</v>
      </c>
      <c r="K320" s="271">
        <f t="shared" si="106"/>
        <v>61930.701694202064</v>
      </c>
      <c r="L320" s="271">
        <f t="shared" si="107"/>
        <v>1399953.3587790071</v>
      </c>
      <c r="N320" s="248">
        <f t="shared" si="122"/>
        <v>-807520</v>
      </c>
      <c r="O320" s="273">
        <f t="shared" si="108"/>
        <v>-19226.666666666668</v>
      </c>
      <c r="P320" s="273">
        <f t="shared" si="113"/>
        <v>-107949.83117333334</v>
      </c>
      <c r="Q320" s="275">
        <f t="shared" si="109"/>
        <v>-3056.7958304158378</v>
      </c>
      <c r="R320" s="248">
        <f t="shared" si="123"/>
        <v>-69100.639999999999</v>
      </c>
      <c r="X320" s="250">
        <f t="shared" si="120"/>
        <v>37015</v>
      </c>
      <c r="Y320" s="251">
        <f>IF(AF319&lt;0,"0",AF319)</f>
        <v>60194.332958905972</v>
      </c>
      <c r="Z320" s="271"/>
      <c r="AA320" s="252">
        <f>Q320*-1</f>
        <v>3056.7958304158378</v>
      </c>
      <c r="AB320" s="253">
        <f>$AA$3-Y320</f>
        <v>85726.867041094039</v>
      </c>
      <c r="AC320" s="254" t="str">
        <f t="shared" si="121"/>
        <v>*</v>
      </c>
      <c r="AF320" s="251">
        <f t="shared" si="124"/>
        <v>57137.537128490134</v>
      </c>
    </row>
    <row r="321" spans="2:32" s="215" customFormat="1" x14ac:dyDescent="0.25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5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5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5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43" customFormat="1" x14ac:dyDescent="0.25">
      <c r="B330" s="244">
        <v>37025</v>
      </c>
      <c r="C330" s="245"/>
      <c r="D330" s="246"/>
      <c r="E330" s="246"/>
      <c r="F330" s="247">
        <f t="shared" si="103"/>
        <v>0</v>
      </c>
      <c r="G330" s="261" t="s">
        <v>31</v>
      </c>
      <c r="H330" s="316">
        <f t="shared" ref="H330:H343" si="128">H329-$AP$1</f>
        <v>8905160</v>
      </c>
      <c r="I330" s="248">
        <f t="shared" si="104"/>
        <v>212027.61904761905</v>
      </c>
      <c r="J330" s="248">
        <f t="shared" si="105"/>
        <v>1190447.9376009523</v>
      </c>
      <c r="K330" s="271">
        <f t="shared" si="106"/>
        <v>33709.698777969461</v>
      </c>
      <c r="L330" s="271">
        <f t="shared" si="107"/>
        <v>762013.10071810533</v>
      </c>
      <c r="N330" s="248">
        <f t="shared" si="122"/>
        <v>-534200</v>
      </c>
      <c r="O330" s="273">
        <f t="shared" si="108"/>
        <v>-12719.047619047618</v>
      </c>
      <c r="P330" s="273">
        <f t="shared" si="113"/>
        <v>-71412.224852380939</v>
      </c>
      <c r="Q330" s="275">
        <f t="shared" si="109"/>
        <v>-2022.1670455321728</v>
      </c>
      <c r="R330" s="248">
        <f t="shared" si="123"/>
        <v>-45712.257142857139</v>
      </c>
      <c r="X330" s="250">
        <f t="shared" si="120"/>
        <v>37025</v>
      </c>
      <c r="Y330" s="251">
        <f t="shared" si="125"/>
        <v>30938.7012577897</v>
      </c>
      <c r="Z330" s="271"/>
      <c r="AA330" s="252">
        <f t="shared" si="126"/>
        <v>2022.1670455321728</v>
      </c>
      <c r="AB330" s="253">
        <f t="shared" si="127"/>
        <v>114982.49874221031</v>
      </c>
      <c r="AC330" s="254" t="str">
        <f t="shared" si="121"/>
        <v>*</v>
      </c>
      <c r="AF330" s="251">
        <f t="shared" si="124"/>
        <v>28916.534212257528</v>
      </c>
    </row>
    <row r="331" spans="2:32" x14ac:dyDescent="0.25">
      <c r="B331" s="25">
        <v>37026</v>
      </c>
      <c r="C331" s="26"/>
      <c r="D331" s="27"/>
      <c r="E331" s="27"/>
      <c r="F331" s="225">
        <f t="shared" si="103"/>
        <v>0</v>
      </c>
      <c r="G331" s="213" t="s">
        <v>31</v>
      </c>
      <c r="H331" s="50">
        <f t="shared" si="128"/>
        <v>8370960</v>
      </c>
      <c r="I331" s="4">
        <f t="shared" si="104"/>
        <v>199308.57142857142</v>
      </c>
      <c r="J331" s="4">
        <f t="shared" si="105"/>
        <v>1119035.7127485713</v>
      </c>
      <c r="K331" s="36">
        <f t="shared" si="106"/>
        <v>31687.531732437285</v>
      </c>
      <c r="L331" s="36">
        <f t="shared" si="107"/>
        <v>716301.69312929024</v>
      </c>
      <c r="N331" s="4">
        <f t="shared" si="122"/>
        <v>-534200</v>
      </c>
      <c r="O331" s="272">
        <f t="shared" si="108"/>
        <v>-12719.047619047618</v>
      </c>
      <c r="P331" s="272">
        <f t="shared" si="113"/>
        <v>-71412.224852380939</v>
      </c>
      <c r="Q331" s="274">
        <f t="shared" si="109"/>
        <v>-2022.1670455321728</v>
      </c>
      <c r="R331" s="4">
        <f t="shared" si="123"/>
        <v>-45712.257142857139</v>
      </c>
      <c r="X331" s="235">
        <f t="shared" si="120"/>
        <v>37026</v>
      </c>
      <c r="Y331" s="236">
        <f t="shared" si="125"/>
        <v>28916.534212257528</v>
      </c>
      <c r="Z331" s="36"/>
      <c r="AA331" s="237">
        <f t="shared" si="126"/>
        <v>2022.1670455321728</v>
      </c>
      <c r="AB331" s="238">
        <f t="shared" si="127"/>
        <v>117004.66578774249</v>
      </c>
      <c r="AC331" s="239" t="str">
        <f t="shared" si="121"/>
        <v>*</v>
      </c>
      <c r="AF331" s="241">
        <f t="shared" si="124"/>
        <v>26894.367166725355</v>
      </c>
    </row>
    <row r="332" spans="2:32" x14ac:dyDescent="0.25">
      <c r="B332" s="25">
        <v>37027</v>
      </c>
      <c r="C332" s="26"/>
      <c r="D332" s="27"/>
      <c r="E332" s="27"/>
      <c r="F332" s="225">
        <f t="shared" si="103"/>
        <v>0</v>
      </c>
      <c r="G332" s="213" t="s">
        <v>31</v>
      </c>
      <c r="H332" s="50">
        <f t="shared" si="128"/>
        <v>7836760</v>
      </c>
      <c r="I332" s="4">
        <f t="shared" si="104"/>
        <v>186589.52380952382</v>
      </c>
      <c r="J332" s="4">
        <f t="shared" si="105"/>
        <v>1047623.4878961905</v>
      </c>
      <c r="K332" s="36">
        <f t="shared" si="106"/>
        <v>29665.364686905115</v>
      </c>
      <c r="L332" s="36">
        <f t="shared" si="107"/>
        <v>670590.28554047539</v>
      </c>
      <c r="N332" s="4">
        <f t="shared" si="122"/>
        <v>-534200</v>
      </c>
      <c r="O332" s="272">
        <f t="shared" si="108"/>
        <v>-12719.047619047618</v>
      </c>
      <c r="P332" s="272">
        <f t="shared" si="113"/>
        <v>-71412.224852380939</v>
      </c>
      <c r="Q332" s="274">
        <f t="shared" si="109"/>
        <v>-2022.1670455321728</v>
      </c>
      <c r="R332" s="4">
        <f t="shared" si="123"/>
        <v>-45712.257142857139</v>
      </c>
      <c r="X332" s="235">
        <f t="shared" si="120"/>
        <v>37027</v>
      </c>
      <c r="Y332" s="236">
        <f t="shared" si="125"/>
        <v>26894.367166725355</v>
      </c>
      <c r="Z332" s="36"/>
      <c r="AA332" s="237">
        <f t="shared" si="126"/>
        <v>2022.1670455321728</v>
      </c>
      <c r="AB332" s="238">
        <f t="shared" si="127"/>
        <v>119026.83283327466</v>
      </c>
      <c r="AC332" s="239" t="str">
        <f t="shared" si="121"/>
        <v>*</v>
      </c>
      <c r="AF332" s="241">
        <f t="shared" si="124"/>
        <v>24872.200121193182</v>
      </c>
    </row>
    <row r="333" spans="2:32" x14ac:dyDescent="0.25">
      <c r="B333" s="25">
        <v>37028</v>
      </c>
      <c r="C333" s="26"/>
      <c r="D333" s="27"/>
      <c r="E333" s="27"/>
      <c r="F333" s="225">
        <f t="shared" si="103"/>
        <v>0</v>
      </c>
      <c r="G333" s="213" t="s">
        <v>31</v>
      </c>
      <c r="H333" s="50">
        <f t="shared" si="128"/>
        <v>7302560</v>
      </c>
      <c r="I333" s="4">
        <f t="shared" si="104"/>
        <v>173870.47619047618</v>
      </c>
      <c r="J333" s="4">
        <f t="shared" si="105"/>
        <v>976211.26304380945</v>
      </c>
      <c r="K333" s="36">
        <f t="shared" si="106"/>
        <v>27643.197641372943</v>
      </c>
      <c r="L333" s="36">
        <f t="shared" si="107"/>
        <v>624878.87795166031</v>
      </c>
      <c r="N333" s="4">
        <f t="shared" si="122"/>
        <v>-534200</v>
      </c>
      <c r="O333" s="272">
        <f t="shared" si="108"/>
        <v>-12719.047619047618</v>
      </c>
      <c r="P333" s="272">
        <f t="shared" si="113"/>
        <v>-71412.224852380939</v>
      </c>
      <c r="Q333" s="274">
        <f t="shared" si="109"/>
        <v>-2022.1670455321728</v>
      </c>
      <c r="R333" s="4">
        <f t="shared" si="123"/>
        <v>-45712.257142857139</v>
      </c>
      <c r="X333" s="235">
        <f t="shared" si="120"/>
        <v>37028</v>
      </c>
      <c r="Y333" s="236">
        <f t="shared" si="125"/>
        <v>24872.200121193182</v>
      </c>
      <c r="Z333" s="36"/>
      <c r="AA333" s="237">
        <f t="shared" si="126"/>
        <v>2022.1670455321728</v>
      </c>
      <c r="AB333" s="238">
        <f t="shared" si="127"/>
        <v>121048.99987880683</v>
      </c>
      <c r="AC333" s="239" t="str">
        <f t="shared" si="121"/>
        <v>*</v>
      </c>
      <c r="AF333" s="241">
        <f t="shared" si="124"/>
        <v>22850.033075661009</v>
      </c>
    </row>
    <row r="334" spans="2:32" x14ac:dyDescent="0.25">
      <c r="B334" s="25">
        <v>37029</v>
      </c>
      <c r="C334" s="26"/>
      <c r="D334" s="27"/>
      <c r="E334" s="27"/>
      <c r="F334" s="225">
        <f t="shared" si="103"/>
        <v>0</v>
      </c>
      <c r="G334" s="213" t="s">
        <v>31</v>
      </c>
      <c r="H334" s="50">
        <f t="shared" si="128"/>
        <v>6768360</v>
      </c>
      <c r="I334" s="4">
        <f t="shared" si="104"/>
        <v>161151.42857142858</v>
      </c>
      <c r="J334" s="4">
        <f t="shared" si="105"/>
        <v>904799.03819142852</v>
      </c>
      <c r="K334" s="36">
        <f t="shared" si="106"/>
        <v>25621.03059584077</v>
      </c>
      <c r="L334" s="36">
        <f t="shared" si="107"/>
        <v>579167.47036284534</v>
      </c>
      <c r="N334" s="4">
        <f t="shared" si="122"/>
        <v>-534200</v>
      </c>
      <c r="O334" s="272">
        <f t="shared" si="108"/>
        <v>-12719.047619047618</v>
      </c>
      <c r="P334" s="272">
        <f t="shared" si="113"/>
        <v>-71412.224852380939</v>
      </c>
      <c r="Q334" s="274">
        <f t="shared" si="109"/>
        <v>-2022.1670455321728</v>
      </c>
      <c r="R334" s="4">
        <f t="shared" si="123"/>
        <v>-45712.257142857139</v>
      </c>
      <c r="X334" s="235">
        <f t="shared" si="120"/>
        <v>37029</v>
      </c>
      <c r="Y334" s="236">
        <f t="shared" si="125"/>
        <v>22850.033075661009</v>
      </c>
      <c r="Z334" s="36"/>
      <c r="AA334" s="237">
        <f t="shared" si="126"/>
        <v>2022.1670455321728</v>
      </c>
      <c r="AB334" s="238">
        <f t="shared" si="127"/>
        <v>123071.16692433901</v>
      </c>
      <c r="AC334" s="239" t="str">
        <f t="shared" si="121"/>
        <v>*</v>
      </c>
      <c r="AF334" s="241">
        <f t="shared" si="124"/>
        <v>20827.866030128836</v>
      </c>
    </row>
    <row r="335" spans="2:32" x14ac:dyDescent="0.25">
      <c r="B335" s="25">
        <v>37030</v>
      </c>
      <c r="C335" s="26"/>
      <c r="D335" s="27"/>
      <c r="E335" s="27"/>
      <c r="F335" s="225">
        <f t="shared" si="103"/>
        <v>0</v>
      </c>
      <c r="G335" s="213" t="s">
        <v>31</v>
      </c>
      <c r="H335" s="50">
        <f t="shared" si="128"/>
        <v>6234160</v>
      </c>
      <c r="I335" s="4">
        <f t="shared" si="104"/>
        <v>148432.38095238095</v>
      </c>
      <c r="J335" s="4">
        <f t="shared" si="105"/>
        <v>833386.81333904748</v>
      </c>
      <c r="K335" s="36">
        <f t="shared" si="106"/>
        <v>23598.863550308593</v>
      </c>
      <c r="L335" s="36">
        <f t="shared" si="107"/>
        <v>533456.06277403026</v>
      </c>
      <c r="N335" s="4">
        <f t="shared" si="122"/>
        <v>-534200</v>
      </c>
      <c r="O335" s="272">
        <f t="shared" si="108"/>
        <v>-12719.047619047618</v>
      </c>
      <c r="P335" s="272">
        <f t="shared" si="113"/>
        <v>-71412.224852380939</v>
      </c>
      <c r="Q335" s="274">
        <f t="shared" si="109"/>
        <v>-2022.1670455321728</v>
      </c>
      <c r="R335" s="4">
        <f t="shared" si="123"/>
        <v>-45712.257142857139</v>
      </c>
      <c r="X335" s="235">
        <f t="shared" si="120"/>
        <v>37030</v>
      </c>
      <c r="Y335" s="236">
        <f t="shared" si="125"/>
        <v>20827.866030128836</v>
      </c>
      <c r="Z335" s="36"/>
      <c r="AA335" s="237">
        <f t="shared" si="126"/>
        <v>2022.1670455321728</v>
      </c>
      <c r="AB335" s="238">
        <f t="shared" si="127"/>
        <v>125093.33396987118</v>
      </c>
      <c r="AC335" s="239" t="str">
        <f t="shared" si="121"/>
        <v>*</v>
      </c>
      <c r="AF335" s="241">
        <f t="shared" si="124"/>
        <v>18805.698984596664</v>
      </c>
    </row>
    <row r="336" spans="2:32" x14ac:dyDescent="0.25">
      <c r="B336" s="25">
        <v>37031</v>
      </c>
      <c r="C336" s="26"/>
      <c r="D336" s="27"/>
      <c r="E336" s="27"/>
      <c r="F336" s="225">
        <f t="shared" si="103"/>
        <v>0</v>
      </c>
      <c r="G336" s="213" t="s">
        <v>31</v>
      </c>
      <c r="H336" s="50">
        <f t="shared" si="128"/>
        <v>5699960</v>
      </c>
      <c r="I336" s="4">
        <f t="shared" si="104"/>
        <v>135713.33333333334</v>
      </c>
      <c r="J336" s="4">
        <f t="shared" si="105"/>
        <v>761974.58848666667</v>
      </c>
      <c r="K336" s="36">
        <f t="shared" si="106"/>
        <v>21576.696504776424</v>
      </c>
      <c r="L336" s="36">
        <f t="shared" si="107"/>
        <v>487744.65518521535</v>
      </c>
      <c r="N336" s="4">
        <f t="shared" si="122"/>
        <v>-534200</v>
      </c>
      <c r="O336" s="272">
        <f t="shared" si="108"/>
        <v>-12719.047619047618</v>
      </c>
      <c r="P336" s="272">
        <f t="shared" si="113"/>
        <v>-71412.224852380939</v>
      </c>
      <c r="Q336" s="274">
        <f t="shared" si="109"/>
        <v>-2022.1670455321728</v>
      </c>
      <c r="R336" s="4">
        <f t="shared" si="123"/>
        <v>-45712.257142857139</v>
      </c>
      <c r="X336" s="235">
        <f t="shared" si="120"/>
        <v>37031</v>
      </c>
      <c r="Y336" s="236">
        <f t="shared" si="125"/>
        <v>18805.698984596664</v>
      </c>
      <c r="Z336" s="36"/>
      <c r="AA336" s="237">
        <f t="shared" si="126"/>
        <v>2022.1670455321728</v>
      </c>
      <c r="AB336" s="238">
        <f t="shared" si="127"/>
        <v>127115.50101540335</v>
      </c>
      <c r="AC336" s="239" t="str">
        <f t="shared" si="121"/>
        <v>*</v>
      </c>
      <c r="AF336" s="241">
        <f t="shared" si="124"/>
        <v>16783.531939064491</v>
      </c>
    </row>
    <row r="337" spans="1:32" x14ac:dyDescent="0.25">
      <c r="B337" s="25">
        <v>37032</v>
      </c>
      <c r="C337" s="26"/>
      <c r="D337" s="27"/>
      <c r="E337" s="27"/>
      <c r="F337" s="225">
        <f t="shared" si="103"/>
        <v>0</v>
      </c>
      <c r="G337" s="213" t="s">
        <v>31</v>
      </c>
      <c r="H337" s="50">
        <f t="shared" si="128"/>
        <v>5165760</v>
      </c>
      <c r="I337" s="4">
        <f t="shared" si="104"/>
        <v>122994.28571428571</v>
      </c>
      <c r="J337" s="4">
        <f t="shared" si="105"/>
        <v>690562.36363428563</v>
      </c>
      <c r="K337" s="36">
        <f t="shared" si="106"/>
        <v>19554.529459244248</v>
      </c>
      <c r="L337" s="36">
        <f t="shared" si="107"/>
        <v>442033.24759640027</v>
      </c>
      <c r="N337" s="4">
        <f t="shared" si="122"/>
        <v>-534200</v>
      </c>
      <c r="O337" s="272">
        <f t="shared" si="108"/>
        <v>-12719.047619047618</v>
      </c>
      <c r="P337" s="272">
        <f t="shared" si="113"/>
        <v>-71412.224852380939</v>
      </c>
      <c r="Q337" s="274">
        <f t="shared" si="109"/>
        <v>-2022.1670455321728</v>
      </c>
      <c r="R337" s="4">
        <f t="shared" si="123"/>
        <v>-45712.257142857139</v>
      </c>
      <c r="X337" s="235">
        <f t="shared" si="120"/>
        <v>37032</v>
      </c>
      <c r="Y337" s="236">
        <f t="shared" si="125"/>
        <v>16783.531939064491</v>
      </c>
      <c r="Z337" s="36"/>
      <c r="AA337" s="237">
        <f t="shared" si="126"/>
        <v>2022.1670455321728</v>
      </c>
      <c r="AB337" s="238">
        <f t="shared" si="127"/>
        <v>129137.66806093552</v>
      </c>
      <c r="AC337" s="239" t="str">
        <f t="shared" si="121"/>
        <v>*</v>
      </c>
      <c r="AF337" s="241">
        <f t="shared" si="124"/>
        <v>14761.364893532318</v>
      </c>
    </row>
    <row r="338" spans="1:32" x14ac:dyDescent="0.25">
      <c r="B338" s="25">
        <v>37033</v>
      </c>
      <c r="C338" s="26"/>
      <c r="D338" s="27"/>
      <c r="E338" s="27"/>
      <c r="F338" s="225">
        <f t="shared" si="103"/>
        <v>0</v>
      </c>
      <c r="G338" s="213" t="s">
        <v>31</v>
      </c>
      <c r="H338" s="50">
        <f t="shared" si="128"/>
        <v>4631560</v>
      </c>
      <c r="I338" s="4">
        <f t="shared" si="104"/>
        <v>110275.23809523809</v>
      </c>
      <c r="J338" s="4">
        <f t="shared" si="105"/>
        <v>619150.13878190471</v>
      </c>
      <c r="K338" s="36">
        <f t="shared" si="106"/>
        <v>17532.362413712075</v>
      </c>
      <c r="L338" s="36">
        <f t="shared" si="107"/>
        <v>396321.84000758524</v>
      </c>
      <c r="N338" s="4">
        <f t="shared" si="122"/>
        <v>-534200</v>
      </c>
      <c r="O338" s="272">
        <f t="shared" si="108"/>
        <v>-12719.047619047618</v>
      </c>
      <c r="P338" s="272">
        <f t="shared" si="113"/>
        <v>-71412.224852380939</v>
      </c>
      <c r="Q338" s="274">
        <f t="shared" si="109"/>
        <v>-2022.1670455321728</v>
      </c>
      <c r="R338" s="4">
        <f t="shared" si="123"/>
        <v>-45712.257142857139</v>
      </c>
      <c r="X338" s="235">
        <f t="shared" si="120"/>
        <v>37033</v>
      </c>
      <c r="Y338" s="236">
        <f t="shared" si="125"/>
        <v>14761.364893532318</v>
      </c>
      <c r="Z338" s="36"/>
      <c r="AA338" s="237">
        <f t="shared" si="126"/>
        <v>2022.1670455321728</v>
      </c>
      <c r="AB338" s="238">
        <f t="shared" si="127"/>
        <v>131159.83510646768</v>
      </c>
      <c r="AC338" s="239" t="str">
        <f t="shared" si="121"/>
        <v>*</v>
      </c>
      <c r="AF338" s="241">
        <f t="shared" si="124"/>
        <v>12739.197848000145</v>
      </c>
    </row>
    <row r="339" spans="1:32" x14ac:dyDescent="0.25">
      <c r="B339" s="25">
        <v>37034</v>
      </c>
      <c r="C339" s="26"/>
      <c r="D339" s="27"/>
      <c r="E339" s="27"/>
      <c r="F339" s="225">
        <f t="shared" si="103"/>
        <v>0</v>
      </c>
      <c r="G339" s="213" t="s">
        <v>31</v>
      </c>
      <c r="H339" s="50">
        <f t="shared" si="128"/>
        <v>4097360</v>
      </c>
      <c r="I339" s="4">
        <f t="shared" si="104"/>
        <v>97556.190476190473</v>
      </c>
      <c r="J339" s="4">
        <f t="shared" si="105"/>
        <v>547737.91392952378</v>
      </c>
      <c r="K339" s="36">
        <f t="shared" si="106"/>
        <v>15510.195368179904</v>
      </c>
      <c r="L339" s="36">
        <f t="shared" si="107"/>
        <v>350610.43241877027</v>
      </c>
      <c r="N339" s="4">
        <f t="shared" si="122"/>
        <v>-534200</v>
      </c>
      <c r="O339" s="272">
        <f t="shared" si="108"/>
        <v>-12719.047619047618</v>
      </c>
      <c r="P339" s="272">
        <f t="shared" si="113"/>
        <v>-71412.224852380939</v>
      </c>
      <c r="Q339" s="274">
        <f t="shared" si="109"/>
        <v>-2022.1670455321728</v>
      </c>
      <c r="R339" s="4">
        <f t="shared" si="123"/>
        <v>-45712.257142857139</v>
      </c>
      <c r="X339" s="235">
        <f t="shared" si="120"/>
        <v>37034</v>
      </c>
      <c r="Y339" s="236">
        <f t="shared" si="125"/>
        <v>12739.197848000145</v>
      </c>
      <c r="Z339" s="36"/>
      <c r="AA339" s="237">
        <f t="shared" si="126"/>
        <v>2022.1670455321728</v>
      </c>
      <c r="AB339" s="238">
        <f t="shared" si="127"/>
        <v>133182.00215199986</v>
      </c>
      <c r="AC339" s="239" t="str">
        <f t="shared" si="121"/>
        <v>*</v>
      </c>
      <c r="AF339" s="241">
        <f t="shared" si="124"/>
        <v>10717.030802467973</v>
      </c>
    </row>
    <row r="340" spans="1:32" x14ac:dyDescent="0.25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 t="shared" si="128"/>
        <v>3563160</v>
      </c>
      <c r="I340" s="4">
        <f t="shared" si="104"/>
        <v>84837.142857142855</v>
      </c>
      <c r="J340" s="4">
        <f t="shared" si="105"/>
        <v>476325.6890771428</v>
      </c>
      <c r="K340" s="36">
        <f t="shared" si="106"/>
        <v>13488.02832264773</v>
      </c>
      <c r="L340" s="36">
        <f t="shared" si="107"/>
        <v>304899.02482995525</v>
      </c>
      <c r="N340" s="4">
        <f t="shared" si="122"/>
        <v>-534200</v>
      </c>
      <c r="O340" s="272">
        <f t="shared" si="108"/>
        <v>-12719.047619047618</v>
      </c>
      <c r="P340" s="272">
        <f t="shared" si="113"/>
        <v>-71412.224852380939</v>
      </c>
      <c r="Q340" s="274">
        <f t="shared" si="109"/>
        <v>-2022.1670455321728</v>
      </c>
      <c r="R340" s="4">
        <f t="shared" si="123"/>
        <v>-45712.257142857139</v>
      </c>
      <c r="X340" s="235">
        <f t="shared" si="120"/>
        <v>37035</v>
      </c>
      <c r="Y340" s="236">
        <f t="shared" si="125"/>
        <v>10717.030802467973</v>
      </c>
      <c r="Z340" s="36"/>
      <c r="AA340" s="237">
        <f t="shared" si="126"/>
        <v>2022.1670455321728</v>
      </c>
      <c r="AB340" s="238">
        <f t="shared" si="127"/>
        <v>135204.16919753203</v>
      </c>
      <c r="AC340" s="239" t="str">
        <f t="shared" si="121"/>
        <v>*</v>
      </c>
      <c r="AF340" s="241">
        <f t="shared" si="124"/>
        <v>8694.8637569357998</v>
      </c>
    </row>
    <row r="341" spans="1:32" x14ac:dyDescent="0.25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si="128"/>
        <v>3028960</v>
      </c>
      <c r="I341" s="4">
        <f t="shared" si="104"/>
        <v>72118.095238095237</v>
      </c>
      <c r="J341" s="4">
        <f t="shared" si="105"/>
        <v>404913.46422476188</v>
      </c>
      <c r="K341" s="36">
        <f t="shared" si="106"/>
        <v>11465.861277115557</v>
      </c>
      <c r="L341" s="36">
        <f t="shared" si="107"/>
        <v>259187.61724114022</v>
      </c>
      <c r="N341" s="4">
        <f t="shared" si="122"/>
        <v>-534200</v>
      </c>
      <c r="O341" s="272">
        <f t="shared" si="108"/>
        <v>-12719.047619047618</v>
      </c>
      <c r="P341" s="272">
        <f t="shared" si="113"/>
        <v>-71412.224852380939</v>
      </c>
      <c r="Q341" s="274">
        <f t="shared" si="109"/>
        <v>-2022.1670455321728</v>
      </c>
      <c r="R341" s="4">
        <f t="shared" si="123"/>
        <v>-45712.257142857139</v>
      </c>
      <c r="X341" s="235">
        <f t="shared" si="120"/>
        <v>37036</v>
      </c>
      <c r="Y341" s="236">
        <f t="shared" si="125"/>
        <v>8694.8637569357998</v>
      </c>
      <c r="Z341" s="36"/>
      <c r="AA341" s="237">
        <f t="shared" si="126"/>
        <v>2022.1670455321728</v>
      </c>
      <c r="AB341" s="238">
        <f t="shared" si="127"/>
        <v>137226.3362430642</v>
      </c>
      <c r="AC341" s="239" t="str">
        <f t="shared" si="121"/>
        <v>*</v>
      </c>
      <c r="AF341" s="241">
        <f t="shared" si="124"/>
        <v>6672.696711403627</v>
      </c>
    </row>
    <row r="342" spans="1:32" x14ac:dyDescent="0.25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2494760</v>
      </c>
      <c r="I342" s="4">
        <f t="shared" si="104"/>
        <v>59399.047619047618</v>
      </c>
      <c r="J342" s="4">
        <f t="shared" si="105"/>
        <v>333501.23937238095</v>
      </c>
      <c r="K342" s="36">
        <f t="shared" si="106"/>
        <v>9443.6942315833858</v>
      </c>
      <c r="L342" s="36">
        <f t="shared" si="107"/>
        <v>213476.20965232525</v>
      </c>
      <c r="N342" s="4">
        <f t="shared" si="122"/>
        <v>-534200</v>
      </c>
      <c r="O342" s="272">
        <f t="shared" si="108"/>
        <v>-12719.047619047618</v>
      </c>
      <c r="P342" s="272">
        <f t="shared" si="113"/>
        <v>-71412.224852380939</v>
      </c>
      <c r="Q342" s="274">
        <f t="shared" si="109"/>
        <v>-2022.1670455321728</v>
      </c>
      <c r="R342" s="4">
        <f t="shared" si="123"/>
        <v>-45712.257142857139</v>
      </c>
      <c r="X342" s="235">
        <f t="shared" si="120"/>
        <v>37037</v>
      </c>
      <c r="Y342" s="236">
        <f t="shared" si="125"/>
        <v>6672.696711403627</v>
      </c>
      <c r="Z342" s="36"/>
      <c r="AA342" s="237">
        <f t="shared" si="126"/>
        <v>2022.1670455321728</v>
      </c>
      <c r="AB342" s="238">
        <f t="shared" si="127"/>
        <v>139248.50328859637</v>
      </c>
      <c r="AC342" s="239" t="str">
        <f t="shared" si="121"/>
        <v>*</v>
      </c>
      <c r="AF342" s="241">
        <f t="shared" si="124"/>
        <v>4650.5296658714542</v>
      </c>
    </row>
    <row r="343" spans="1:32" x14ac:dyDescent="0.25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1960560</v>
      </c>
      <c r="I343" s="4">
        <f t="shared" si="104"/>
        <v>46680</v>
      </c>
      <c r="J343" s="4">
        <f t="shared" si="105"/>
        <v>262089.01451999997</v>
      </c>
      <c r="K343" s="36">
        <f t="shared" si="106"/>
        <v>7421.5271860512112</v>
      </c>
      <c r="L343" s="36">
        <f t="shared" si="107"/>
        <v>167764.8020635102</v>
      </c>
      <c r="N343" s="4">
        <f t="shared" si="122"/>
        <v>-534200</v>
      </c>
      <c r="O343" s="272">
        <f t="shared" si="108"/>
        <v>-12719.047619047618</v>
      </c>
      <c r="P343" s="272">
        <f t="shared" si="113"/>
        <v>-71412.224852380939</v>
      </c>
      <c r="Q343" s="274">
        <f t="shared" si="109"/>
        <v>-2022.1670455321728</v>
      </c>
      <c r="R343" s="4">
        <f t="shared" si="123"/>
        <v>-45712.257142857139</v>
      </c>
      <c r="X343" s="235">
        <f t="shared" si="120"/>
        <v>37038</v>
      </c>
      <c r="Y343" s="236">
        <f t="shared" si="125"/>
        <v>4650.5296658714542</v>
      </c>
      <c r="Z343" s="36"/>
      <c r="AA343" s="237">
        <f t="shared" si="126"/>
        <v>2022.1670455321728</v>
      </c>
      <c r="AB343" s="238">
        <f t="shared" si="127"/>
        <v>141270.67033412855</v>
      </c>
      <c r="AC343" s="239" t="str">
        <f t="shared" si="121"/>
        <v>*</v>
      </c>
      <c r="AF343" s="241">
        <f t="shared" si="124"/>
        <v>2628.3626203392814</v>
      </c>
    </row>
    <row r="344" spans="1:32" x14ac:dyDescent="0.25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4">
        <f>H343-$AP$2</f>
        <v>1166560</v>
      </c>
      <c r="I344" s="4">
        <f t="shared" si="104"/>
        <v>27775.238095238095</v>
      </c>
      <c r="J344" s="4">
        <f t="shared" si="105"/>
        <v>155946.54628190474</v>
      </c>
      <c r="K344" s="36">
        <f t="shared" si="106"/>
        <v>4415.9101247398194</v>
      </c>
      <c r="L344" s="36">
        <f t="shared" si="107"/>
        <v>99822.35049945346</v>
      </c>
      <c r="N344" s="4">
        <f t="shared" si="122"/>
        <v>-794000</v>
      </c>
      <c r="O344" s="272">
        <f t="shared" si="108"/>
        <v>-18904.761904761905</v>
      </c>
      <c r="P344" s="272">
        <f t="shared" si="113"/>
        <v>-106142.46823809523</v>
      </c>
      <c r="Q344" s="274">
        <f t="shared" si="109"/>
        <v>-3005.6170613113914</v>
      </c>
      <c r="R344" s="4">
        <f t="shared" si="123"/>
        <v>-67943.714285714275</v>
      </c>
      <c r="X344" s="235">
        <f t="shared" si="120"/>
        <v>37039</v>
      </c>
      <c r="Y344" s="236">
        <f t="shared" si="125"/>
        <v>2628.3626203392814</v>
      </c>
      <c r="Z344" s="36"/>
      <c r="AA344" s="237">
        <f t="shared" si="126"/>
        <v>3005.6170613113914</v>
      </c>
      <c r="AB344" s="238">
        <f t="shared" si="127"/>
        <v>143292.83737966072</v>
      </c>
      <c r="AC344" s="239" t="str">
        <f t="shared" si="121"/>
        <v/>
      </c>
      <c r="AF344" s="241">
        <f t="shared" si="124"/>
        <v>-377.25444097210993</v>
      </c>
    </row>
    <row r="345" spans="1:32" x14ac:dyDescent="0.25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4">
        <f>H344-$AP$2</f>
        <v>372560</v>
      </c>
      <c r="I345" s="4">
        <f t="shared" si="104"/>
        <v>8870.4761904761908</v>
      </c>
      <c r="J345" s="4">
        <f t="shared" si="105"/>
        <v>49804.078043809524</v>
      </c>
      <c r="K345" s="36">
        <f t="shared" si="106"/>
        <v>1410.2930634284285</v>
      </c>
      <c r="L345" s="36">
        <f t="shared" si="107"/>
        <v>31879.898935396712</v>
      </c>
      <c r="N345" s="4">
        <f t="shared" si="122"/>
        <v>-794000</v>
      </c>
      <c r="O345" s="272">
        <f t="shared" si="108"/>
        <v>-18904.761904761905</v>
      </c>
      <c r="P345" s="272">
        <f t="shared" si="113"/>
        <v>-106142.46823809523</v>
      </c>
      <c r="Q345" s="274">
        <f t="shared" si="109"/>
        <v>-3005.6170613113914</v>
      </c>
      <c r="R345" s="4">
        <f t="shared" si="123"/>
        <v>-67943.714285714275</v>
      </c>
      <c r="X345" s="235">
        <f t="shared" si="120"/>
        <v>37040</v>
      </c>
      <c r="Y345" s="236" t="str">
        <f t="shared" si="125"/>
        <v>0</v>
      </c>
      <c r="Z345" s="36"/>
      <c r="AA345" s="237">
        <f t="shared" si="126"/>
        <v>3005.6170613113914</v>
      </c>
      <c r="AB345" s="238">
        <f t="shared" si="127"/>
        <v>145921.20000000001</v>
      </c>
      <c r="AC345" s="239" t="str">
        <f t="shared" si="121"/>
        <v/>
      </c>
      <c r="AF345" s="241">
        <f t="shared" si="124"/>
        <v>-3005.6170613113914</v>
      </c>
    </row>
    <row r="346" spans="1:32" x14ac:dyDescent="0.25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4">
        <f>H345-$AP$2</f>
        <v>-421440</v>
      </c>
      <c r="I346" s="4">
        <f t="shared" si="104"/>
        <v>-10034.285714285714</v>
      </c>
      <c r="J346" s="4">
        <f t="shared" si="105"/>
        <v>-56338.390194285705</v>
      </c>
      <c r="K346" s="36">
        <f t="shared" si="106"/>
        <v>-1595.3239978829631</v>
      </c>
      <c r="L346" s="36">
        <f t="shared" si="107"/>
        <v>-36062.552628660043</v>
      </c>
      <c r="N346" s="4">
        <f t="shared" si="122"/>
        <v>-794000</v>
      </c>
      <c r="O346" s="272">
        <f t="shared" si="108"/>
        <v>-18904.761904761905</v>
      </c>
      <c r="P346" s="272">
        <f t="shared" si="113"/>
        <v>-106142.46823809523</v>
      </c>
      <c r="Q346" s="274">
        <f t="shared" si="109"/>
        <v>-3005.6170613113914</v>
      </c>
      <c r="R346" s="4">
        <f t="shared" si="123"/>
        <v>-67943.714285714275</v>
      </c>
      <c r="X346" s="235">
        <f t="shared" si="120"/>
        <v>37041</v>
      </c>
      <c r="Y346" s="236" t="str">
        <f t="shared" si="125"/>
        <v>0</v>
      </c>
      <c r="Z346" s="36"/>
      <c r="AA346" s="237">
        <f t="shared" si="126"/>
        <v>3005.6170613113914</v>
      </c>
      <c r="AB346" s="238">
        <f t="shared" si="127"/>
        <v>145921.20000000001</v>
      </c>
      <c r="AC346" s="239" t="str">
        <f t="shared" si="121"/>
        <v/>
      </c>
      <c r="AF346" s="241">
        <f t="shared" si="124"/>
        <v>-3005.6170613113914</v>
      </c>
    </row>
    <row r="347" spans="1:32" ht="13.8" thickBot="1" x14ac:dyDescent="0.3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4">
        <f>H346-$AP$2</f>
        <v>-1215440</v>
      </c>
      <c r="I347" s="4">
        <f t="shared" si="104"/>
        <v>-28939.047619047618</v>
      </c>
      <c r="J347" s="4">
        <f t="shared" si="105"/>
        <v>-162480.85843238095</v>
      </c>
      <c r="K347" s="36">
        <f t="shared" si="106"/>
        <v>-4600.9410591943551</v>
      </c>
      <c r="L347" s="36">
        <f t="shared" si="107"/>
        <v>-104005.00419271681</v>
      </c>
      <c r="N347" s="4">
        <f>H347-H346</f>
        <v>-794000</v>
      </c>
      <c r="O347" s="272">
        <f t="shared" si="108"/>
        <v>-18904.761904761905</v>
      </c>
      <c r="P347" s="272">
        <f t="shared" si="113"/>
        <v>-106142.46823809523</v>
      </c>
      <c r="Q347" s="274">
        <f t="shared" si="109"/>
        <v>-3005.6170613113914</v>
      </c>
      <c r="R347" s="4">
        <f>O347*3.594</f>
        <v>-67943.714285714275</v>
      </c>
      <c r="X347" s="235">
        <f>B347</f>
        <v>37042</v>
      </c>
      <c r="Y347" s="236" t="str">
        <f>IF(AF346&lt;0,"0",AF346)</f>
        <v>0</v>
      </c>
      <c r="Z347" s="36"/>
      <c r="AA347" s="237">
        <f>Q347*-1</f>
        <v>3005.6170613113914</v>
      </c>
      <c r="AB347" s="238">
        <f>$AA$3-Y347</f>
        <v>145921.20000000001</v>
      </c>
      <c r="AC347" s="239" t="str">
        <f t="shared" si="121"/>
        <v/>
      </c>
      <c r="AF347" s="241">
        <f>Y347+AE347-AA347</f>
        <v>-3005.6170613113914</v>
      </c>
    </row>
    <row r="349" spans="1:32" ht="16.2" thickBot="1" x14ac:dyDescent="0.35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6"/>
      <c r="AA349" s="237"/>
      <c r="AB349" s="238"/>
      <c r="AF349" s="241"/>
    </row>
    <row r="350" spans="1:32" x14ac:dyDescent="0.25">
      <c r="B350" s="22">
        <v>37043</v>
      </c>
      <c r="C350" s="23"/>
      <c r="D350" s="24"/>
      <c r="E350" s="24"/>
      <c r="F350" s="224">
        <f t="shared" ref="F350:F379" si="129">E350/104.1667*100</f>
        <v>0</v>
      </c>
      <c r="G350" s="213" t="s">
        <v>31</v>
      </c>
      <c r="H350" s="4">
        <f>H347-$AP$2</f>
        <v>-2009440</v>
      </c>
      <c r="I350" s="4">
        <f t="shared" ref="I350:I379" si="130">H350/42</f>
        <v>-47843.809523809527</v>
      </c>
      <c r="J350" s="4">
        <f t="shared" ref="J350:J379" si="131">I350*$J$4</f>
        <v>-268623.32667047618</v>
      </c>
      <c r="K350" s="4">
        <f t="shared" ref="K350:K379" si="132">J350*$K$1</f>
        <v>-7606.558120505747</v>
      </c>
      <c r="L350" s="4">
        <f t="shared" ref="L350:L379" si="133">K350*$L$1</f>
        <v>-171947.45575677356</v>
      </c>
      <c r="M350" s="4"/>
      <c r="N350" s="4">
        <f>H350-H347</f>
        <v>-794000</v>
      </c>
      <c r="O350" s="4">
        <f t="shared" ref="O350:O379" si="134">N350/42</f>
        <v>-18904.761904761905</v>
      </c>
      <c r="P350" s="4">
        <f t="shared" ref="P350:P379" si="135">O350*$J$4</f>
        <v>-106142.46823809523</v>
      </c>
      <c r="Q350" s="4">
        <f t="shared" ref="Q350:Q379" si="136">P350*$K$1</f>
        <v>-3005.6170613113914</v>
      </c>
      <c r="R350" s="4">
        <f>O350*3.594</f>
        <v>-67943.714285714275</v>
      </c>
      <c r="X350" s="235">
        <f t="shared" ref="X350:X379" si="137">B350</f>
        <v>37043</v>
      </c>
      <c r="Y350" s="236" t="str">
        <f>IF(AF347&lt;0,"0",AF347)</f>
        <v>0</v>
      </c>
      <c r="Z350" s="236"/>
      <c r="AA350" s="237">
        <f>Q350*-1</f>
        <v>3005.6170613113914</v>
      </c>
      <c r="AB350" s="238">
        <f>$AA$3-Y350</f>
        <v>145921.20000000001</v>
      </c>
      <c r="AC350" s="239" t="str">
        <f>+IF(AF350&gt;$D$3,"*","")</f>
        <v/>
      </c>
      <c r="AD350" s="154"/>
      <c r="AE350" s="240"/>
      <c r="AF350" s="241">
        <f>Y350+AE350-AA350</f>
        <v>-3005.6170613113914</v>
      </c>
    </row>
    <row r="351" spans="1:32" x14ac:dyDescent="0.25">
      <c r="A351" s="215"/>
      <c r="B351" s="25">
        <v>37044</v>
      </c>
      <c r="C351" s="280"/>
      <c r="D351" s="48"/>
      <c r="E351" s="48"/>
      <c r="F351" s="256">
        <f t="shared" si="129"/>
        <v>0</v>
      </c>
      <c r="G351" s="213" t="s">
        <v>31</v>
      </c>
      <c r="H351" s="169">
        <f t="shared" ref="H351:H379" si="138">H350-$AP$2</f>
        <v>-2803440</v>
      </c>
      <c r="I351" s="169">
        <f t="shared" si="130"/>
        <v>-66748.571428571435</v>
      </c>
      <c r="J351" s="169">
        <f t="shared" si="131"/>
        <v>-374765.79490857146</v>
      </c>
      <c r="K351" s="281">
        <f t="shared" si="132"/>
        <v>-10612.17518181714</v>
      </c>
      <c r="L351" s="281">
        <f t="shared" si="133"/>
        <v>-239889.90732083036</v>
      </c>
      <c r="M351" s="215"/>
      <c r="N351" s="169">
        <f t="shared" ref="N351:N379" si="139">H351-H350</f>
        <v>-794000</v>
      </c>
      <c r="O351" s="282">
        <f t="shared" si="134"/>
        <v>-18904.761904761905</v>
      </c>
      <c r="P351" s="282">
        <f t="shared" si="135"/>
        <v>-106142.46823809523</v>
      </c>
      <c r="Q351" s="283">
        <f t="shared" si="136"/>
        <v>-3005.6170613113914</v>
      </c>
      <c r="R351" s="169">
        <f t="shared" ref="R351:R379" si="140">O351*3.594</f>
        <v>-67943.714285714275</v>
      </c>
      <c r="S351" s="215"/>
      <c r="T351" s="215"/>
      <c r="U351" s="215"/>
      <c r="V351" s="215"/>
      <c r="W351" s="215"/>
      <c r="X351" s="257">
        <f t="shared" si="137"/>
        <v>37044</v>
      </c>
      <c r="Y351" s="236" t="str">
        <f>IF(AF350&lt;0,"0",AF350)</f>
        <v>0</v>
      </c>
      <c r="Z351" s="281"/>
      <c r="AA351" s="258">
        <f>Q351*-1</f>
        <v>3005.6170613113914</v>
      </c>
      <c r="AB351" s="238">
        <f>$AA$3-Y351</f>
        <v>145921.20000000001</v>
      </c>
      <c r="AC351" s="239" t="str">
        <f t="shared" ref="AC351:AC379" si="141">+IF(AF351&gt;$D$3,"*","")</f>
        <v/>
      </c>
      <c r="AD351" s="215"/>
      <c r="AE351" s="215"/>
      <c r="AF351" s="236">
        <f t="shared" ref="AF351:AF379" si="142">Y351+AE351-AA351</f>
        <v>-3005.6170613113914</v>
      </c>
    </row>
    <row r="352" spans="1:32" x14ac:dyDescent="0.25">
      <c r="B352" s="25">
        <v>37045</v>
      </c>
      <c r="C352" s="26"/>
      <c r="D352" s="27"/>
      <c r="E352" s="27"/>
      <c r="F352" s="225">
        <f t="shared" si="129"/>
        <v>0</v>
      </c>
      <c r="G352" s="213" t="s">
        <v>31</v>
      </c>
      <c r="H352" s="4">
        <f t="shared" si="138"/>
        <v>-3597440</v>
      </c>
      <c r="I352" s="4">
        <f t="shared" si="130"/>
        <v>-85653.333333333328</v>
      </c>
      <c r="J352" s="4">
        <f t="shared" si="131"/>
        <v>-480908.26314666658</v>
      </c>
      <c r="K352" s="36">
        <f t="shared" si="132"/>
        <v>-13617.792243128528</v>
      </c>
      <c r="L352" s="36">
        <f t="shared" si="133"/>
        <v>-307832.35888488701</v>
      </c>
      <c r="N352" s="4">
        <f t="shared" si="139"/>
        <v>-794000</v>
      </c>
      <c r="O352" s="272">
        <f t="shared" si="134"/>
        <v>-18904.761904761905</v>
      </c>
      <c r="P352" s="272">
        <f t="shared" si="135"/>
        <v>-106142.46823809523</v>
      </c>
      <c r="Q352" s="274">
        <f t="shared" si="136"/>
        <v>-3005.6170613113914</v>
      </c>
      <c r="R352" s="4">
        <f t="shared" si="140"/>
        <v>-67943.714285714275</v>
      </c>
      <c r="X352" s="235">
        <f t="shared" si="137"/>
        <v>37045</v>
      </c>
      <c r="Y352" s="236" t="str">
        <f>IF(AF351&lt;0,"0",AF351)</f>
        <v>0</v>
      </c>
      <c r="Z352" s="36"/>
      <c r="AA352" s="237">
        <f>Q352*-1</f>
        <v>3005.6170613113914</v>
      </c>
      <c r="AB352" s="238">
        <f>$AA$3-Y352</f>
        <v>145921.20000000001</v>
      </c>
      <c r="AC352" s="239" t="str">
        <f t="shared" si="141"/>
        <v/>
      </c>
      <c r="AF352" s="241">
        <f t="shared" si="142"/>
        <v>-3005.6170613113914</v>
      </c>
    </row>
    <row r="353" spans="1:32" x14ac:dyDescent="0.25">
      <c r="B353" s="25">
        <v>37046</v>
      </c>
      <c r="C353" s="26"/>
      <c r="D353" s="27"/>
      <c r="E353" s="27"/>
      <c r="F353" s="225">
        <f t="shared" si="129"/>
        <v>0</v>
      </c>
      <c r="G353" s="213" t="s">
        <v>31</v>
      </c>
      <c r="H353" s="4">
        <f t="shared" si="138"/>
        <v>-4391440</v>
      </c>
      <c r="I353" s="4">
        <f t="shared" si="130"/>
        <v>-104558.09523809524</v>
      </c>
      <c r="J353" s="4">
        <f t="shared" si="131"/>
        <v>-587050.73138476186</v>
      </c>
      <c r="K353" s="36">
        <f t="shared" si="132"/>
        <v>-16623.40930443992</v>
      </c>
      <c r="L353" s="36">
        <f t="shared" si="133"/>
        <v>-375774.81044894381</v>
      </c>
      <c r="N353" s="4">
        <f t="shared" si="139"/>
        <v>-794000</v>
      </c>
      <c r="O353" s="272">
        <f t="shared" si="134"/>
        <v>-18904.761904761905</v>
      </c>
      <c r="P353" s="272">
        <f t="shared" si="135"/>
        <v>-106142.46823809523</v>
      </c>
      <c r="Q353" s="274">
        <f t="shared" si="136"/>
        <v>-3005.6170613113914</v>
      </c>
      <c r="R353" s="4">
        <f t="shared" si="140"/>
        <v>-67943.714285714275</v>
      </c>
      <c r="X353" s="235">
        <f t="shared" si="137"/>
        <v>37046</v>
      </c>
      <c r="Y353" s="236" t="str">
        <f>IF(AF352&lt;0,"0",AF352)</f>
        <v>0</v>
      </c>
      <c r="Z353" s="36"/>
      <c r="AA353" s="237">
        <f>Q353*-1</f>
        <v>3005.6170613113914</v>
      </c>
      <c r="AB353" s="238">
        <f>$AA$3-Y353</f>
        <v>145921.20000000001</v>
      </c>
      <c r="AC353" s="239" t="str">
        <f t="shared" si="141"/>
        <v/>
      </c>
      <c r="AF353" s="241">
        <f t="shared" si="142"/>
        <v>-3005.6170613113914</v>
      </c>
    </row>
    <row r="354" spans="1:32" x14ac:dyDescent="0.25">
      <c r="A354" s="215"/>
      <c r="B354" s="25">
        <v>37047</v>
      </c>
      <c r="C354" s="280"/>
      <c r="D354" s="48"/>
      <c r="E354" s="48"/>
      <c r="F354" s="256">
        <f t="shared" si="129"/>
        <v>0</v>
      </c>
      <c r="G354" s="213" t="s">
        <v>31</v>
      </c>
      <c r="H354" s="169">
        <f t="shared" si="138"/>
        <v>-5185440</v>
      </c>
      <c r="I354" s="169">
        <f t="shared" si="130"/>
        <v>-123462.85714285714</v>
      </c>
      <c r="J354" s="169">
        <f t="shared" si="131"/>
        <v>-693193.19962285715</v>
      </c>
      <c r="K354" s="281">
        <f t="shared" si="132"/>
        <v>-19629.026365751313</v>
      </c>
      <c r="L354" s="281">
        <f t="shared" si="133"/>
        <v>-443717.26201300061</v>
      </c>
      <c r="M354" s="215"/>
      <c r="N354" s="169">
        <f t="shared" si="139"/>
        <v>-794000</v>
      </c>
      <c r="O354" s="282">
        <f t="shared" si="134"/>
        <v>-18904.761904761905</v>
      </c>
      <c r="P354" s="282">
        <f t="shared" si="135"/>
        <v>-106142.46823809523</v>
      </c>
      <c r="Q354" s="283">
        <f t="shared" si="136"/>
        <v>-3005.6170613113914</v>
      </c>
      <c r="R354" s="169">
        <f t="shared" si="140"/>
        <v>-67943.714285714275</v>
      </c>
      <c r="S354" s="215"/>
      <c r="T354" s="215"/>
      <c r="U354" s="215"/>
      <c r="V354" s="215"/>
      <c r="W354" s="215"/>
      <c r="X354" s="257">
        <f t="shared" si="137"/>
        <v>37047</v>
      </c>
      <c r="Y354" s="236" t="str">
        <f t="shared" ref="Y354:Y379" si="143">IF(AF353&lt;0,"0",AF353)</f>
        <v>0</v>
      </c>
      <c r="Z354" s="281"/>
      <c r="AA354" s="258">
        <f t="shared" ref="AA354:AA379" si="144">Q354*-1</f>
        <v>3005.6170613113914</v>
      </c>
      <c r="AB354" s="238">
        <f t="shared" ref="AB354:AB379" si="145">$AA$3-Y354</f>
        <v>145921.20000000001</v>
      </c>
      <c r="AC354" s="239" t="str">
        <f t="shared" si="141"/>
        <v/>
      </c>
      <c r="AD354" s="215"/>
      <c r="AE354" s="215"/>
      <c r="AF354" s="236">
        <f t="shared" si="142"/>
        <v>-3005.6170613113914</v>
      </c>
    </row>
    <row r="355" spans="1:32" x14ac:dyDescent="0.25">
      <c r="B355" s="25">
        <v>37048</v>
      </c>
      <c r="C355" s="26"/>
      <c r="D355" s="27"/>
      <c r="E355" s="27"/>
      <c r="F355" s="225">
        <f t="shared" si="129"/>
        <v>0</v>
      </c>
      <c r="G355" s="213" t="s">
        <v>31</v>
      </c>
      <c r="H355" s="4">
        <f t="shared" si="138"/>
        <v>-5979440</v>
      </c>
      <c r="I355" s="4">
        <f t="shared" si="130"/>
        <v>-142367.61904761905</v>
      </c>
      <c r="J355" s="4">
        <f t="shared" si="131"/>
        <v>-799335.66786095232</v>
      </c>
      <c r="K355" s="36">
        <f t="shared" si="132"/>
        <v>-22634.643427062703</v>
      </c>
      <c r="L355" s="36">
        <f t="shared" si="133"/>
        <v>-511659.71357705729</v>
      </c>
      <c r="N355" s="4">
        <f t="shared" si="139"/>
        <v>-794000</v>
      </c>
      <c r="O355" s="272">
        <f t="shared" si="134"/>
        <v>-18904.761904761905</v>
      </c>
      <c r="P355" s="272">
        <f t="shared" si="135"/>
        <v>-106142.46823809523</v>
      </c>
      <c r="Q355" s="274">
        <f t="shared" si="136"/>
        <v>-3005.6170613113914</v>
      </c>
      <c r="R355" s="4">
        <f t="shared" si="140"/>
        <v>-67943.714285714275</v>
      </c>
      <c r="X355" s="235">
        <f t="shared" si="137"/>
        <v>37048</v>
      </c>
      <c r="Y355" s="236" t="str">
        <f t="shared" si="143"/>
        <v>0</v>
      </c>
      <c r="Z355" s="36"/>
      <c r="AA355" s="237">
        <f t="shared" si="144"/>
        <v>3005.6170613113914</v>
      </c>
      <c r="AB355" s="238">
        <f t="shared" si="145"/>
        <v>145921.20000000001</v>
      </c>
      <c r="AC355" s="239" t="str">
        <f t="shared" si="141"/>
        <v/>
      </c>
      <c r="AF355" s="241">
        <f t="shared" si="142"/>
        <v>-3005.6170613113914</v>
      </c>
    </row>
    <row r="356" spans="1:32" x14ac:dyDescent="0.25">
      <c r="B356" s="25">
        <v>37049</v>
      </c>
      <c r="C356" s="26"/>
      <c r="D356" s="27"/>
      <c r="E356" s="27"/>
      <c r="F356" s="225">
        <f t="shared" si="129"/>
        <v>0</v>
      </c>
      <c r="G356" s="213" t="s">
        <v>31</v>
      </c>
      <c r="H356" s="4">
        <f t="shared" si="138"/>
        <v>-6773440</v>
      </c>
      <c r="I356" s="4">
        <f t="shared" si="130"/>
        <v>-161272.38095238095</v>
      </c>
      <c r="J356" s="4">
        <f t="shared" si="131"/>
        <v>-905478.13609904749</v>
      </c>
      <c r="K356" s="36">
        <f t="shared" si="132"/>
        <v>-25640.260488374093</v>
      </c>
      <c r="L356" s="36">
        <f t="shared" si="133"/>
        <v>-579602.16514111403</v>
      </c>
      <c r="N356" s="4">
        <f t="shared" si="139"/>
        <v>-794000</v>
      </c>
      <c r="O356" s="272">
        <f t="shared" si="134"/>
        <v>-18904.761904761905</v>
      </c>
      <c r="P356" s="272">
        <f t="shared" si="135"/>
        <v>-106142.46823809523</v>
      </c>
      <c r="Q356" s="274">
        <f t="shared" si="136"/>
        <v>-3005.6170613113914</v>
      </c>
      <c r="R356" s="4">
        <f t="shared" si="140"/>
        <v>-67943.714285714275</v>
      </c>
      <c r="X356" s="235">
        <f t="shared" si="137"/>
        <v>37049</v>
      </c>
      <c r="Y356" s="236" t="str">
        <f t="shared" si="143"/>
        <v>0</v>
      </c>
      <c r="Z356" s="36"/>
      <c r="AA356" s="237">
        <f t="shared" si="144"/>
        <v>3005.6170613113914</v>
      </c>
      <c r="AB356" s="238">
        <f t="shared" si="145"/>
        <v>145921.20000000001</v>
      </c>
      <c r="AC356" s="239" t="str">
        <f t="shared" si="141"/>
        <v/>
      </c>
      <c r="AF356" s="241">
        <f t="shared" si="142"/>
        <v>-3005.6170613113914</v>
      </c>
    </row>
    <row r="357" spans="1:32" x14ac:dyDescent="0.25">
      <c r="B357" s="25">
        <v>37050</v>
      </c>
      <c r="C357" s="26"/>
      <c r="D357" s="27"/>
      <c r="E357" s="27"/>
      <c r="F357" s="225">
        <f t="shared" si="129"/>
        <v>0</v>
      </c>
      <c r="G357" s="213" t="s">
        <v>31</v>
      </c>
      <c r="H357" s="4">
        <f t="shared" si="138"/>
        <v>-7567440</v>
      </c>
      <c r="I357" s="4">
        <f t="shared" si="130"/>
        <v>-180177.14285714287</v>
      </c>
      <c r="J357" s="4">
        <f t="shared" si="131"/>
        <v>-1011620.6043371429</v>
      </c>
      <c r="K357" s="36">
        <f t="shared" si="132"/>
        <v>-28645.877549685491</v>
      </c>
      <c r="L357" s="36">
        <f t="shared" si="133"/>
        <v>-647544.61670517095</v>
      </c>
      <c r="N357" s="4">
        <f t="shared" si="139"/>
        <v>-794000</v>
      </c>
      <c r="O357" s="272">
        <f t="shared" si="134"/>
        <v>-18904.761904761905</v>
      </c>
      <c r="P357" s="272">
        <f t="shared" si="135"/>
        <v>-106142.46823809523</v>
      </c>
      <c r="Q357" s="274">
        <f t="shared" si="136"/>
        <v>-3005.6170613113914</v>
      </c>
      <c r="R357" s="4">
        <f t="shared" si="140"/>
        <v>-67943.714285714275</v>
      </c>
      <c r="X357" s="235">
        <f t="shared" si="137"/>
        <v>37050</v>
      </c>
      <c r="Y357" s="236" t="str">
        <f t="shared" si="143"/>
        <v>0</v>
      </c>
      <c r="Z357" s="36"/>
      <c r="AA357" s="237">
        <f t="shared" si="144"/>
        <v>3005.6170613113914</v>
      </c>
      <c r="AB357" s="238">
        <f t="shared" si="145"/>
        <v>145921.20000000001</v>
      </c>
      <c r="AC357" s="239" t="str">
        <f t="shared" si="141"/>
        <v/>
      </c>
      <c r="AF357" s="241">
        <f t="shared" si="142"/>
        <v>-3005.6170613113914</v>
      </c>
    </row>
    <row r="358" spans="1:32" x14ac:dyDescent="0.25">
      <c r="B358" s="25">
        <v>37051</v>
      </c>
      <c r="C358" s="26"/>
      <c r="D358" s="27"/>
      <c r="E358" s="27"/>
      <c r="F358" s="225">
        <f t="shared" si="129"/>
        <v>0</v>
      </c>
      <c r="G358" s="213" t="s">
        <v>31</v>
      </c>
      <c r="H358" s="4">
        <f t="shared" si="138"/>
        <v>-8361440</v>
      </c>
      <c r="I358" s="4">
        <f t="shared" si="130"/>
        <v>-199081.90476190476</v>
      </c>
      <c r="J358" s="4">
        <f t="shared" si="131"/>
        <v>-1117763.0725752381</v>
      </c>
      <c r="K358" s="36">
        <f t="shared" si="132"/>
        <v>-31651.494610996881</v>
      </c>
      <c r="L358" s="36">
        <f t="shared" si="133"/>
        <v>-715487.06826922763</v>
      </c>
      <c r="N358" s="4">
        <f t="shared" si="139"/>
        <v>-794000</v>
      </c>
      <c r="O358" s="272">
        <f t="shared" si="134"/>
        <v>-18904.761904761905</v>
      </c>
      <c r="P358" s="272">
        <f t="shared" si="135"/>
        <v>-106142.46823809523</v>
      </c>
      <c r="Q358" s="274">
        <f t="shared" si="136"/>
        <v>-3005.6170613113914</v>
      </c>
      <c r="R358" s="4">
        <f t="shared" si="140"/>
        <v>-67943.714285714275</v>
      </c>
      <c r="X358" s="235">
        <f t="shared" si="137"/>
        <v>37051</v>
      </c>
      <c r="Y358" s="236" t="str">
        <f t="shared" si="143"/>
        <v>0</v>
      </c>
      <c r="Z358" s="36"/>
      <c r="AA358" s="237">
        <f t="shared" si="144"/>
        <v>3005.6170613113914</v>
      </c>
      <c r="AB358" s="238">
        <f t="shared" si="145"/>
        <v>145921.20000000001</v>
      </c>
      <c r="AC358" s="239" t="str">
        <f t="shared" si="141"/>
        <v/>
      </c>
      <c r="AF358" s="241">
        <f t="shared" si="142"/>
        <v>-3005.6170613113914</v>
      </c>
    </row>
    <row r="359" spans="1:32" x14ac:dyDescent="0.25">
      <c r="B359" s="25">
        <v>37052</v>
      </c>
      <c r="C359" s="26"/>
      <c r="D359" s="27"/>
      <c r="E359" s="27"/>
      <c r="F359" s="225">
        <f t="shared" si="129"/>
        <v>0</v>
      </c>
      <c r="G359" s="213" t="s">
        <v>31</v>
      </c>
      <c r="H359" s="4">
        <f t="shared" si="138"/>
        <v>-9155440</v>
      </c>
      <c r="I359" s="4">
        <f t="shared" si="130"/>
        <v>-217986.66666666666</v>
      </c>
      <c r="J359" s="4">
        <f t="shared" si="131"/>
        <v>-1223905.5408133331</v>
      </c>
      <c r="K359" s="36">
        <f t="shared" si="132"/>
        <v>-34657.111672308267</v>
      </c>
      <c r="L359" s="36">
        <f t="shared" si="133"/>
        <v>-783429.51983328431</v>
      </c>
      <c r="N359" s="4">
        <f t="shared" si="139"/>
        <v>-794000</v>
      </c>
      <c r="O359" s="272">
        <f t="shared" si="134"/>
        <v>-18904.761904761905</v>
      </c>
      <c r="P359" s="272">
        <f t="shared" si="135"/>
        <v>-106142.46823809523</v>
      </c>
      <c r="Q359" s="274">
        <f t="shared" si="136"/>
        <v>-3005.6170613113914</v>
      </c>
      <c r="R359" s="4">
        <f t="shared" si="140"/>
        <v>-67943.714285714275</v>
      </c>
      <c r="X359" s="235">
        <f t="shared" si="137"/>
        <v>37052</v>
      </c>
      <c r="Y359" s="236" t="str">
        <f t="shared" si="143"/>
        <v>0</v>
      </c>
      <c r="Z359" s="36"/>
      <c r="AA359" s="237">
        <f t="shared" si="144"/>
        <v>3005.6170613113914</v>
      </c>
      <c r="AB359" s="238">
        <f t="shared" si="145"/>
        <v>145921.20000000001</v>
      </c>
      <c r="AC359" s="239" t="str">
        <f t="shared" si="141"/>
        <v/>
      </c>
      <c r="AF359" s="241">
        <f t="shared" si="142"/>
        <v>-3005.6170613113914</v>
      </c>
    </row>
    <row r="360" spans="1:32" x14ac:dyDescent="0.25">
      <c r="B360" s="25">
        <v>37053</v>
      </c>
      <c r="C360" s="26"/>
      <c r="D360" s="27"/>
      <c r="E360" s="27"/>
      <c r="F360" s="225">
        <f t="shared" si="129"/>
        <v>0</v>
      </c>
      <c r="G360" s="213" t="s">
        <v>31</v>
      </c>
      <c r="H360" s="4">
        <f t="shared" si="138"/>
        <v>-9949440</v>
      </c>
      <c r="I360" s="4">
        <f t="shared" si="130"/>
        <v>-236891.42857142858</v>
      </c>
      <c r="J360" s="4">
        <f t="shared" si="131"/>
        <v>-1330048.0090514284</v>
      </c>
      <c r="K360" s="36">
        <f t="shared" si="132"/>
        <v>-37662.72873361966</v>
      </c>
      <c r="L360" s="36">
        <f t="shared" si="133"/>
        <v>-851371.97139734111</v>
      </c>
      <c r="N360" s="4">
        <f t="shared" si="139"/>
        <v>-794000</v>
      </c>
      <c r="O360" s="272">
        <f t="shared" si="134"/>
        <v>-18904.761904761905</v>
      </c>
      <c r="P360" s="272">
        <f t="shared" si="135"/>
        <v>-106142.46823809523</v>
      </c>
      <c r="Q360" s="274">
        <f t="shared" si="136"/>
        <v>-3005.6170613113914</v>
      </c>
      <c r="R360" s="4">
        <f t="shared" si="140"/>
        <v>-67943.714285714275</v>
      </c>
      <c r="X360" s="235">
        <f t="shared" si="137"/>
        <v>37053</v>
      </c>
      <c r="Y360" s="236" t="str">
        <f t="shared" si="143"/>
        <v>0</v>
      </c>
      <c r="Z360" s="36"/>
      <c r="AA360" s="237">
        <f t="shared" si="144"/>
        <v>3005.6170613113914</v>
      </c>
      <c r="AB360" s="238">
        <f t="shared" si="145"/>
        <v>145921.20000000001</v>
      </c>
      <c r="AC360" s="239" t="str">
        <f t="shared" si="141"/>
        <v/>
      </c>
      <c r="AF360" s="241">
        <f t="shared" si="142"/>
        <v>-3005.6170613113914</v>
      </c>
    </row>
    <row r="361" spans="1:32" x14ac:dyDescent="0.25">
      <c r="B361" s="25">
        <v>37054</v>
      </c>
      <c r="C361" s="26"/>
      <c r="D361" s="27"/>
      <c r="E361" s="27"/>
      <c r="F361" s="225">
        <f t="shared" si="129"/>
        <v>0</v>
      </c>
      <c r="G361" s="213" t="s">
        <v>31</v>
      </c>
      <c r="H361" s="4">
        <f t="shared" si="138"/>
        <v>-10743440</v>
      </c>
      <c r="I361" s="4">
        <f t="shared" si="130"/>
        <v>-255796.19047619047</v>
      </c>
      <c r="J361" s="4">
        <f t="shared" si="131"/>
        <v>-1436190.4772895237</v>
      </c>
      <c r="K361" s="36">
        <f t="shared" si="132"/>
        <v>-40668.345794931054</v>
      </c>
      <c r="L361" s="36">
        <f t="shared" si="133"/>
        <v>-919314.42296139791</v>
      </c>
      <c r="N361" s="4">
        <f t="shared" si="139"/>
        <v>-794000</v>
      </c>
      <c r="O361" s="272">
        <f t="shared" si="134"/>
        <v>-18904.761904761905</v>
      </c>
      <c r="P361" s="272">
        <f t="shared" si="135"/>
        <v>-106142.46823809523</v>
      </c>
      <c r="Q361" s="274">
        <f t="shared" si="136"/>
        <v>-3005.6170613113914</v>
      </c>
      <c r="R361" s="4">
        <f t="shared" si="140"/>
        <v>-67943.714285714275</v>
      </c>
      <c r="X361" s="235">
        <f t="shared" si="137"/>
        <v>37054</v>
      </c>
      <c r="Y361" s="236" t="str">
        <f t="shared" si="143"/>
        <v>0</v>
      </c>
      <c r="Z361" s="36"/>
      <c r="AA361" s="237">
        <f t="shared" si="144"/>
        <v>3005.6170613113914</v>
      </c>
      <c r="AB361" s="238">
        <f t="shared" si="145"/>
        <v>145921.20000000001</v>
      </c>
      <c r="AC361" s="239" t="str">
        <f t="shared" si="141"/>
        <v/>
      </c>
      <c r="AF361" s="241">
        <f t="shared" si="142"/>
        <v>-3005.6170613113914</v>
      </c>
    </row>
    <row r="362" spans="1:32" x14ac:dyDescent="0.25">
      <c r="B362" s="25">
        <v>37055</v>
      </c>
      <c r="C362" s="26"/>
      <c r="D362" s="27"/>
      <c r="E362" s="27"/>
      <c r="F362" s="225">
        <f t="shared" si="129"/>
        <v>0</v>
      </c>
      <c r="G362" s="213" t="s">
        <v>31</v>
      </c>
      <c r="H362" s="4">
        <f t="shared" si="138"/>
        <v>-11537440</v>
      </c>
      <c r="I362" s="4">
        <f t="shared" si="130"/>
        <v>-274700.95238095237</v>
      </c>
      <c r="J362" s="4">
        <f t="shared" si="131"/>
        <v>-1542332.9455276188</v>
      </c>
      <c r="K362" s="36">
        <f t="shared" si="132"/>
        <v>-43673.96285624244</v>
      </c>
      <c r="L362" s="36">
        <f t="shared" si="133"/>
        <v>-987256.87452545448</v>
      </c>
      <c r="N362" s="4">
        <f t="shared" si="139"/>
        <v>-794000</v>
      </c>
      <c r="O362" s="272">
        <f t="shared" si="134"/>
        <v>-18904.761904761905</v>
      </c>
      <c r="P362" s="272">
        <f t="shared" si="135"/>
        <v>-106142.46823809523</v>
      </c>
      <c r="Q362" s="274">
        <f t="shared" si="136"/>
        <v>-3005.6170613113914</v>
      </c>
      <c r="R362" s="4">
        <f t="shared" si="140"/>
        <v>-67943.714285714275</v>
      </c>
      <c r="X362" s="235">
        <f t="shared" si="137"/>
        <v>37055</v>
      </c>
      <c r="Y362" s="236" t="str">
        <f t="shared" si="143"/>
        <v>0</v>
      </c>
      <c r="Z362" s="36"/>
      <c r="AA362" s="237">
        <f t="shared" si="144"/>
        <v>3005.6170613113914</v>
      </c>
      <c r="AB362" s="238">
        <f t="shared" si="145"/>
        <v>145921.20000000001</v>
      </c>
      <c r="AC362" s="239" t="str">
        <f t="shared" si="141"/>
        <v/>
      </c>
      <c r="AF362" s="241">
        <f t="shared" si="142"/>
        <v>-3005.6170613113914</v>
      </c>
    </row>
    <row r="363" spans="1:32" s="215" customFormat="1" x14ac:dyDescent="0.25">
      <c r="B363" s="214">
        <v>37056</v>
      </c>
      <c r="C363" s="280"/>
      <c r="D363" s="48"/>
      <c r="E363" s="48"/>
      <c r="F363" s="256">
        <f t="shared" si="129"/>
        <v>0</v>
      </c>
      <c r="G363" s="213" t="s">
        <v>31</v>
      </c>
      <c r="H363" s="169">
        <f t="shared" si="138"/>
        <v>-12331440</v>
      </c>
      <c r="I363" s="169">
        <f t="shared" si="130"/>
        <v>-293605.71428571426</v>
      </c>
      <c r="J363" s="169">
        <f t="shared" si="131"/>
        <v>-1648475.413765714</v>
      </c>
      <c r="K363" s="281">
        <f t="shared" si="132"/>
        <v>-46679.579917553834</v>
      </c>
      <c r="L363" s="281">
        <f t="shared" si="133"/>
        <v>-1055199.3260895114</v>
      </c>
      <c r="N363" s="169">
        <f t="shared" si="139"/>
        <v>-794000</v>
      </c>
      <c r="O363" s="282">
        <f t="shared" si="134"/>
        <v>-18904.761904761905</v>
      </c>
      <c r="P363" s="282">
        <f t="shared" si="135"/>
        <v>-106142.46823809523</v>
      </c>
      <c r="Q363" s="283">
        <f t="shared" si="136"/>
        <v>-3005.6170613113914</v>
      </c>
      <c r="R363" s="169">
        <f t="shared" si="140"/>
        <v>-67943.714285714275</v>
      </c>
      <c r="X363" s="257">
        <f t="shared" si="137"/>
        <v>37056</v>
      </c>
      <c r="Y363" s="236" t="str">
        <f t="shared" si="143"/>
        <v>0</v>
      </c>
      <c r="Z363" s="281"/>
      <c r="AA363" s="258">
        <f t="shared" si="144"/>
        <v>3005.6170613113914</v>
      </c>
      <c r="AB363" s="238">
        <f t="shared" si="145"/>
        <v>145921.20000000001</v>
      </c>
      <c r="AC363" s="259" t="str">
        <f t="shared" si="141"/>
        <v/>
      </c>
      <c r="AF363" s="236">
        <f t="shared" si="142"/>
        <v>-3005.6170613113914</v>
      </c>
    </row>
    <row r="364" spans="1:32" x14ac:dyDescent="0.25">
      <c r="B364" s="25">
        <v>37057</v>
      </c>
      <c r="C364" s="26"/>
      <c r="D364" s="27"/>
      <c r="E364" s="27"/>
      <c r="F364" s="225">
        <f t="shared" si="129"/>
        <v>0</v>
      </c>
      <c r="G364" s="213" t="s">
        <v>31</v>
      </c>
      <c r="H364" s="4">
        <f t="shared" si="138"/>
        <v>-13125440</v>
      </c>
      <c r="I364" s="4">
        <f t="shared" si="130"/>
        <v>-312510.47619047621</v>
      </c>
      <c r="J364" s="4">
        <f t="shared" si="131"/>
        <v>-1754617.8820038096</v>
      </c>
      <c r="K364" s="36">
        <f t="shared" si="132"/>
        <v>-49685.196978865235</v>
      </c>
      <c r="L364" s="36">
        <f t="shared" si="133"/>
        <v>-1123141.7776535682</v>
      </c>
      <c r="N364" s="4">
        <f t="shared" si="139"/>
        <v>-794000</v>
      </c>
      <c r="O364" s="272">
        <f t="shared" si="134"/>
        <v>-18904.761904761905</v>
      </c>
      <c r="P364" s="272">
        <f t="shared" si="135"/>
        <v>-106142.46823809523</v>
      </c>
      <c r="Q364" s="274">
        <f t="shared" si="136"/>
        <v>-3005.6170613113914</v>
      </c>
      <c r="R364" s="4">
        <f t="shared" si="140"/>
        <v>-67943.714285714275</v>
      </c>
      <c r="X364" s="235">
        <f t="shared" si="137"/>
        <v>37057</v>
      </c>
      <c r="Y364" s="236" t="str">
        <f t="shared" si="143"/>
        <v>0</v>
      </c>
      <c r="Z364" s="36"/>
      <c r="AA364" s="237">
        <f t="shared" si="144"/>
        <v>3005.6170613113914</v>
      </c>
      <c r="AB364" s="238">
        <f t="shared" si="145"/>
        <v>145921.20000000001</v>
      </c>
      <c r="AC364" s="239" t="str">
        <f t="shared" si="141"/>
        <v/>
      </c>
      <c r="AF364" s="241">
        <f t="shared" si="142"/>
        <v>-3005.6170613113914</v>
      </c>
    </row>
    <row r="365" spans="1:32" x14ac:dyDescent="0.25">
      <c r="B365" s="25">
        <v>37058</v>
      </c>
      <c r="C365" s="26"/>
      <c r="D365" s="27"/>
      <c r="E365" s="27"/>
      <c r="F365" s="225">
        <f t="shared" si="129"/>
        <v>0</v>
      </c>
      <c r="G365" s="213" t="s">
        <v>31</v>
      </c>
      <c r="H365" s="4">
        <f t="shared" si="138"/>
        <v>-13919440</v>
      </c>
      <c r="I365" s="4">
        <f t="shared" si="130"/>
        <v>-331415.23809523811</v>
      </c>
      <c r="J365" s="4">
        <f t="shared" si="131"/>
        <v>-1860760.3502419046</v>
      </c>
      <c r="K365" s="36">
        <f t="shared" si="132"/>
        <v>-52690.814040176621</v>
      </c>
      <c r="L365" s="36">
        <f t="shared" si="133"/>
        <v>-1191084.229217625</v>
      </c>
      <c r="N365" s="4">
        <f t="shared" si="139"/>
        <v>-794000</v>
      </c>
      <c r="O365" s="272">
        <f t="shared" si="134"/>
        <v>-18904.761904761905</v>
      </c>
      <c r="P365" s="272">
        <f t="shared" si="135"/>
        <v>-106142.46823809523</v>
      </c>
      <c r="Q365" s="274">
        <f t="shared" si="136"/>
        <v>-3005.6170613113914</v>
      </c>
      <c r="R365" s="4">
        <f t="shared" si="140"/>
        <v>-67943.714285714275</v>
      </c>
      <c r="X365" s="235">
        <f t="shared" si="137"/>
        <v>37058</v>
      </c>
      <c r="Y365" s="236" t="str">
        <f t="shared" si="143"/>
        <v>0</v>
      </c>
      <c r="Z365" s="36"/>
      <c r="AA365" s="237">
        <f t="shared" si="144"/>
        <v>3005.6170613113914</v>
      </c>
      <c r="AB365" s="238">
        <f t="shared" si="145"/>
        <v>145921.20000000001</v>
      </c>
      <c r="AC365" s="239" t="str">
        <f t="shared" si="141"/>
        <v/>
      </c>
      <c r="AF365" s="241">
        <f t="shared" si="142"/>
        <v>-3005.6170613113914</v>
      </c>
    </row>
    <row r="366" spans="1:32" x14ac:dyDescent="0.25">
      <c r="B366" s="25">
        <v>37059</v>
      </c>
      <c r="C366" s="26"/>
      <c r="D366" s="27"/>
      <c r="E366" s="27"/>
      <c r="F366" s="225">
        <f t="shared" si="129"/>
        <v>0</v>
      </c>
      <c r="G366" s="213" t="s">
        <v>31</v>
      </c>
      <c r="H366" s="4">
        <f t="shared" si="138"/>
        <v>-14713440</v>
      </c>
      <c r="I366" s="4">
        <f t="shared" si="130"/>
        <v>-350320</v>
      </c>
      <c r="J366" s="4">
        <f t="shared" si="131"/>
        <v>-1966902.8184799999</v>
      </c>
      <c r="K366" s="36">
        <f t="shared" si="132"/>
        <v>-55696.431101488015</v>
      </c>
      <c r="L366" s="36">
        <f t="shared" si="133"/>
        <v>-1259026.6807816818</v>
      </c>
      <c r="N366" s="4">
        <f t="shared" si="139"/>
        <v>-794000</v>
      </c>
      <c r="O366" s="272">
        <f t="shared" si="134"/>
        <v>-18904.761904761905</v>
      </c>
      <c r="P366" s="272">
        <f t="shared" si="135"/>
        <v>-106142.46823809523</v>
      </c>
      <c r="Q366" s="274">
        <f t="shared" si="136"/>
        <v>-3005.6170613113914</v>
      </c>
      <c r="R366" s="4">
        <f t="shared" si="140"/>
        <v>-67943.714285714275</v>
      </c>
      <c r="X366" s="235">
        <f t="shared" si="137"/>
        <v>37059</v>
      </c>
      <c r="Y366" s="236" t="str">
        <f t="shared" si="143"/>
        <v>0</v>
      </c>
      <c r="Z366" s="36"/>
      <c r="AA366" s="237">
        <f t="shared" si="144"/>
        <v>3005.6170613113914</v>
      </c>
      <c r="AB366" s="238">
        <f t="shared" si="145"/>
        <v>145921.20000000001</v>
      </c>
      <c r="AC366" s="239" t="str">
        <f t="shared" si="141"/>
        <v/>
      </c>
      <c r="AF366" s="241">
        <f t="shared" si="142"/>
        <v>-3005.6170613113914</v>
      </c>
    </row>
    <row r="367" spans="1:32" x14ac:dyDescent="0.25">
      <c r="B367" s="25">
        <v>37060</v>
      </c>
      <c r="C367" s="26"/>
      <c r="D367" s="27"/>
      <c r="E367" s="27"/>
      <c r="F367" s="225">
        <f t="shared" si="129"/>
        <v>0</v>
      </c>
      <c r="G367" s="213" t="s">
        <v>31</v>
      </c>
      <c r="H367" s="4">
        <f t="shared" si="138"/>
        <v>-15507440</v>
      </c>
      <c r="I367" s="4">
        <f t="shared" si="130"/>
        <v>-369224.76190476189</v>
      </c>
      <c r="J367" s="4">
        <f t="shared" si="131"/>
        <v>-2073045.286718095</v>
      </c>
      <c r="K367" s="36">
        <f t="shared" si="132"/>
        <v>-58702.048162799401</v>
      </c>
      <c r="L367" s="36">
        <f t="shared" si="133"/>
        <v>-1326969.1323457384</v>
      </c>
      <c r="N367" s="4">
        <f t="shared" si="139"/>
        <v>-794000</v>
      </c>
      <c r="O367" s="272">
        <f t="shared" si="134"/>
        <v>-18904.761904761905</v>
      </c>
      <c r="P367" s="272">
        <f t="shared" si="135"/>
        <v>-106142.46823809523</v>
      </c>
      <c r="Q367" s="274">
        <f t="shared" si="136"/>
        <v>-3005.6170613113914</v>
      </c>
      <c r="R367" s="4">
        <f t="shared" si="140"/>
        <v>-67943.714285714275</v>
      </c>
      <c r="X367" s="235">
        <f t="shared" si="137"/>
        <v>37060</v>
      </c>
      <c r="Y367" s="236" t="str">
        <f t="shared" si="143"/>
        <v>0</v>
      </c>
      <c r="Z367" s="36"/>
      <c r="AA367" s="237">
        <f t="shared" si="144"/>
        <v>3005.6170613113914</v>
      </c>
      <c r="AB367" s="238">
        <f t="shared" si="145"/>
        <v>145921.20000000001</v>
      </c>
      <c r="AC367" s="239" t="str">
        <f t="shared" si="141"/>
        <v/>
      </c>
      <c r="AF367" s="241">
        <f t="shared" si="142"/>
        <v>-3005.6170613113914</v>
      </c>
    </row>
    <row r="368" spans="1:32" x14ac:dyDescent="0.25">
      <c r="B368" s="25">
        <v>37061</v>
      </c>
      <c r="C368" s="26"/>
      <c r="D368" s="27"/>
      <c r="E368" s="27"/>
      <c r="F368" s="225">
        <f t="shared" si="129"/>
        <v>0</v>
      </c>
      <c r="G368" s="213" t="s">
        <v>31</v>
      </c>
      <c r="H368" s="4">
        <f t="shared" si="138"/>
        <v>-16301440</v>
      </c>
      <c r="I368" s="4">
        <f t="shared" si="130"/>
        <v>-388129.52380952379</v>
      </c>
      <c r="J368" s="4">
        <f t="shared" si="131"/>
        <v>-2179187.75495619</v>
      </c>
      <c r="K368" s="36">
        <f t="shared" si="132"/>
        <v>-61707.665224110788</v>
      </c>
      <c r="L368" s="36">
        <f t="shared" si="133"/>
        <v>-1394911.5839097949</v>
      </c>
      <c r="N368" s="4">
        <f t="shared" si="139"/>
        <v>-794000</v>
      </c>
      <c r="O368" s="272">
        <f t="shared" si="134"/>
        <v>-18904.761904761905</v>
      </c>
      <c r="P368" s="272">
        <f t="shared" si="135"/>
        <v>-106142.46823809523</v>
      </c>
      <c r="Q368" s="274">
        <f t="shared" si="136"/>
        <v>-3005.6170613113914</v>
      </c>
      <c r="R368" s="4">
        <f t="shared" si="140"/>
        <v>-67943.714285714275</v>
      </c>
      <c r="X368" s="235">
        <f t="shared" si="137"/>
        <v>37061</v>
      </c>
      <c r="Y368" s="236" t="str">
        <f t="shared" si="143"/>
        <v>0</v>
      </c>
      <c r="Z368" s="36"/>
      <c r="AA368" s="237">
        <f t="shared" si="144"/>
        <v>3005.6170613113914</v>
      </c>
      <c r="AB368" s="238">
        <f t="shared" si="145"/>
        <v>145921.20000000001</v>
      </c>
      <c r="AC368" s="239" t="str">
        <f t="shared" si="141"/>
        <v/>
      </c>
      <c r="AF368" s="241">
        <f t="shared" si="142"/>
        <v>-3005.6170613113914</v>
      </c>
    </row>
    <row r="369" spans="1:32" x14ac:dyDescent="0.25">
      <c r="B369" s="25">
        <v>37062</v>
      </c>
      <c r="C369" s="26"/>
      <c r="D369" s="27"/>
      <c r="E369" s="27"/>
      <c r="F369" s="225">
        <f t="shared" si="129"/>
        <v>0</v>
      </c>
      <c r="G369" s="213" t="s">
        <v>31</v>
      </c>
      <c r="H369" s="4">
        <f t="shared" si="138"/>
        <v>-17095440</v>
      </c>
      <c r="I369" s="4">
        <f t="shared" si="130"/>
        <v>-407034.28571428574</v>
      </c>
      <c r="J369" s="4">
        <f t="shared" si="131"/>
        <v>-2285330.2231942858</v>
      </c>
      <c r="K369" s="36">
        <f t="shared" si="132"/>
        <v>-64713.282285422189</v>
      </c>
      <c r="L369" s="36">
        <f t="shared" si="133"/>
        <v>-1462854.035473852</v>
      </c>
      <c r="N369" s="4">
        <f t="shared" si="139"/>
        <v>-794000</v>
      </c>
      <c r="O369" s="272">
        <f t="shared" si="134"/>
        <v>-18904.761904761905</v>
      </c>
      <c r="P369" s="272">
        <f t="shared" si="135"/>
        <v>-106142.46823809523</v>
      </c>
      <c r="Q369" s="274">
        <f t="shared" si="136"/>
        <v>-3005.6170613113914</v>
      </c>
      <c r="R369" s="4">
        <f t="shared" si="140"/>
        <v>-67943.714285714275</v>
      </c>
      <c r="X369" s="235">
        <f t="shared" si="137"/>
        <v>37062</v>
      </c>
      <c r="Y369" s="236" t="str">
        <f t="shared" si="143"/>
        <v>0</v>
      </c>
      <c r="Z369" s="36"/>
      <c r="AA369" s="237">
        <f t="shared" si="144"/>
        <v>3005.6170613113914</v>
      </c>
      <c r="AB369" s="238">
        <f t="shared" si="145"/>
        <v>145921.20000000001</v>
      </c>
      <c r="AC369" s="239" t="str">
        <f t="shared" si="141"/>
        <v/>
      </c>
      <c r="AF369" s="241">
        <f t="shared" si="142"/>
        <v>-3005.6170613113914</v>
      </c>
    </row>
    <row r="370" spans="1:32" x14ac:dyDescent="0.25">
      <c r="B370" s="25">
        <v>37063</v>
      </c>
      <c r="C370" s="26"/>
      <c r="D370" s="27"/>
      <c r="E370" s="27"/>
      <c r="F370" s="225">
        <f t="shared" si="129"/>
        <v>0</v>
      </c>
      <c r="G370" s="213" t="s">
        <v>31</v>
      </c>
      <c r="H370" s="4">
        <f t="shared" si="138"/>
        <v>-17889440</v>
      </c>
      <c r="I370" s="4">
        <f t="shared" si="130"/>
        <v>-425939.04761904763</v>
      </c>
      <c r="J370" s="4">
        <f t="shared" si="131"/>
        <v>-2391472.691432381</v>
      </c>
      <c r="K370" s="36">
        <f t="shared" si="132"/>
        <v>-67718.899346733582</v>
      </c>
      <c r="L370" s="36">
        <f t="shared" si="133"/>
        <v>-1530796.4870379088</v>
      </c>
      <c r="N370" s="4">
        <f t="shared" si="139"/>
        <v>-794000</v>
      </c>
      <c r="O370" s="272">
        <f t="shared" si="134"/>
        <v>-18904.761904761905</v>
      </c>
      <c r="P370" s="272">
        <f t="shared" si="135"/>
        <v>-106142.46823809523</v>
      </c>
      <c r="Q370" s="274">
        <f t="shared" si="136"/>
        <v>-3005.6170613113914</v>
      </c>
      <c r="R370" s="4">
        <f t="shared" si="140"/>
        <v>-67943.714285714275</v>
      </c>
      <c r="X370" s="235">
        <f t="shared" si="137"/>
        <v>37063</v>
      </c>
      <c r="Y370" s="236" t="str">
        <f t="shared" si="143"/>
        <v>0</v>
      </c>
      <c r="Z370" s="36"/>
      <c r="AA370" s="237">
        <f t="shared" si="144"/>
        <v>3005.6170613113914</v>
      </c>
      <c r="AB370" s="238">
        <f t="shared" si="145"/>
        <v>145921.20000000001</v>
      </c>
      <c r="AC370" s="239" t="str">
        <f t="shared" si="141"/>
        <v/>
      </c>
      <c r="AF370" s="241">
        <f t="shared" si="142"/>
        <v>-3005.6170613113914</v>
      </c>
    </row>
    <row r="371" spans="1:32" x14ac:dyDescent="0.25">
      <c r="B371" s="25">
        <v>37064</v>
      </c>
      <c r="C371" s="26"/>
      <c r="D371" s="27"/>
      <c r="E371" s="27"/>
      <c r="F371" s="225">
        <f t="shared" si="129"/>
        <v>0</v>
      </c>
      <c r="G371" s="213" t="s">
        <v>31</v>
      </c>
      <c r="H371" s="4">
        <f t="shared" si="138"/>
        <v>-18683440</v>
      </c>
      <c r="I371" s="4">
        <f t="shared" si="130"/>
        <v>-444843.80952380953</v>
      </c>
      <c r="J371" s="4">
        <f t="shared" si="131"/>
        <v>-2497615.1596704759</v>
      </c>
      <c r="K371" s="36">
        <f t="shared" si="132"/>
        <v>-70724.516408044961</v>
      </c>
      <c r="L371" s="36">
        <f t="shared" si="133"/>
        <v>-1598738.9386019653</v>
      </c>
      <c r="N371" s="4">
        <f t="shared" si="139"/>
        <v>-794000</v>
      </c>
      <c r="O371" s="272">
        <f t="shared" si="134"/>
        <v>-18904.761904761905</v>
      </c>
      <c r="P371" s="272">
        <f t="shared" si="135"/>
        <v>-106142.46823809523</v>
      </c>
      <c r="Q371" s="274">
        <f t="shared" si="136"/>
        <v>-3005.6170613113914</v>
      </c>
      <c r="R371" s="4">
        <f t="shared" si="140"/>
        <v>-67943.714285714275</v>
      </c>
      <c r="X371" s="235">
        <f t="shared" si="137"/>
        <v>37064</v>
      </c>
      <c r="Y371" s="236" t="str">
        <f t="shared" si="143"/>
        <v>0</v>
      </c>
      <c r="Z371" s="36"/>
      <c r="AA371" s="237">
        <f t="shared" si="144"/>
        <v>3005.6170613113914</v>
      </c>
      <c r="AB371" s="238">
        <f t="shared" si="145"/>
        <v>145921.20000000001</v>
      </c>
      <c r="AC371" s="239" t="str">
        <f t="shared" si="141"/>
        <v/>
      </c>
      <c r="AF371" s="241">
        <f t="shared" si="142"/>
        <v>-3005.6170613113914</v>
      </c>
    </row>
    <row r="372" spans="1:32" x14ac:dyDescent="0.25">
      <c r="B372" s="25">
        <v>37065</v>
      </c>
      <c r="C372" s="26"/>
      <c r="D372" s="27"/>
      <c r="E372" s="27"/>
      <c r="F372" s="225">
        <f t="shared" si="129"/>
        <v>0</v>
      </c>
      <c r="G372" s="213" t="s">
        <v>31</v>
      </c>
      <c r="H372" s="4">
        <f t="shared" si="138"/>
        <v>-19477440</v>
      </c>
      <c r="I372" s="4">
        <f t="shared" si="130"/>
        <v>-463748.57142857142</v>
      </c>
      <c r="J372" s="4">
        <f t="shared" si="131"/>
        <v>-2603757.6279085712</v>
      </c>
      <c r="K372" s="36">
        <f t="shared" si="132"/>
        <v>-73730.133469356355</v>
      </c>
      <c r="L372" s="36">
        <f t="shared" si="133"/>
        <v>-1666681.3901660221</v>
      </c>
      <c r="N372" s="4">
        <f t="shared" si="139"/>
        <v>-794000</v>
      </c>
      <c r="O372" s="272">
        <f t="shared" si="134"/>
        <v>-18904.761904761905</v>
      </c>
      <c r="P372" s="272">
        <f t="shared" si="135"/>
        <v>-106142.46823809523</v>
      </c>
      <c r="Q372" s="274">
        <f t="shared" si="136"/>
        <v>-3005.6170613113914</v>
      </c>
      <c r="R372" s="4">
        <f t="shared" si="140"/>
        <v>-67943.714285714275</v>
      </c>
      <c r="X372" s="235">
        <f t="shared" si="137"/>
        <v>37065</v>
      </c>
      <c r="Y372" s="236" t="str">
        <f t="shared" si="143"/>
        <v>0</v>
      </c>
      <c r="Z372" s="36"/>
      <c r="AA372" s="237">
        <f t="shared" si="144"/>
        <v>3005.6170613113914</v>
      </c>
      <c r="AB372" s="238">
        <f t="shared" si="145"/>
        <v>145921.20000000001</v>
      </c>
      <c r="AC372" s="239" t="str">
        <f t="shared" si="141"/>
        <v/>
      </c>
      <c r="AF372" s="241">
        <f t="shared" si="142"/>
        <v>-3005.6170613113914</v>
      </c>
    </row>
    <row r="373" spans="1:32" x14ac:dyDescent="0.25">
      <c r="B373" s="25">
        <v>37066</v>
      </c>
      <c r="C373" s="26"/>
      <c r="D373" s="27"/>
      <c r="E373" s="27"/>
      <c r="F373" s="225">
        <f t="shared" si="129"/>
        <v>0</v>
      </c>
      <c r="G373" s="213" t="s">
        <v>31</v>
      </c>
      <c r="H373" s="4">
        <f t="shared" si="138"/>
        <v>-20271440</v>
      </c>
      <c r="I373" s="4">
        <f t="shared" si="130"/>
        <v>-482653.33333333331</v>
      </c>
      <c r="J373" s="4">
        <f t="shared" si="131"/>
        <v>-2709900.0961466664</v>
      </c>
      <c r="K373" s="36">
        <f t="shared" si="132"/>
        <v>-76735.750530667749</v>
      </c>
      <c r="L373" s="36">
        <f t="shared" si="133"/>
        <v>-1734623.8417300789</v>
      </c>
      <c r="N373" s="4">
        <f t="shared" si="139"/>
        <v>-794000</v>
      </c>
      <c r="O373" s="272">
        <f t="shared" si="134"/>
        <v>-18904.761904761905</v>
      </c>
      <c r="P373" s="272">
        <f t="shared" si="135"/>
        <v>-106142.46823809523</v>
      </c>
      <c r="Q373" s="274">
        <f t="shared" si="136"/>
        <v>-3005.6170613113914</v>
      </c>
      <c r="R373" s="4">
        <f t="shared" si="140"/>
        <v>-67943.714285714275</v>
      </c>
      <c r="X373" s="235">
        <f t="shared" si="137"/>
        <v>37066</v>
      </c>
      <c r="Y373" s="236" t="str">
        <f t="shared" si="143"/>
        <v>0</v>
      </c>
      <c r="Z373" s="36"/>
      <c r="AA373" s="237">
        <f t="shared" si="144"/>
        <v>3005.6170613113914</v>
      </c>
      <c r="AB373" s="238">
        <f t="shared" si="145"/>
        <v>145921.20000000001</v>
      </c>
      <c r="AC373" s="239" t="str">
        <f t="shared" si="141"/>
        <v/>
      </c>
      <c r="AF373" s="241">
        <f t="shared" si="142"/>
        <v>-3005.6170613113914</v>
      </c>
    </row>
    <row r="374" spans="1:32" x14ac:dyDescent="0.25">
      <c r="B374" s="25">
        <v>37067</v>
      </c>
      <c r="C374" s="26"/>
      <c r="D374" s="27"/>
      <c r="E374" s="27"/>
      <c r="F374" s="225">
        <f t="shared" si="129"/>
        <v>0</v>
      </c>
      <c r="G374" s="213" t="s">
        <v>31</v>
      </c>
      <c r="H374" s="4">
        <f t="shared" si="138"/>
        <v>-21065440</v>
      </c>
      <c r="I374" s="4">
        <f t="shared" si="130"/>
        <v>-501558.09523809527</v>
      </c>
      <c r="J374" s="4">
        <f t="shared" si="131"/>
        <v>-2816042.5643847617</v>
      </c>
      <c r="K374" s="36">
        <f t="shared" si="132"/>
        <v>-79741.367591979142</v>
      </c>
      <c r="L374" s="36">
        <f t="shared" si="133"/>
        <v>-1802566.2932941357</v>
      </c>
      <c r="N374" s="4">
        <f t="shared" si="139"/>
        <v>-794000</v>
      </c>
      <c r="O374" s="272">
        <f t="shared" si="134"/>
        <v>-18904.761904761905</v>
      </c>
      <c r="P374" s="272">
        <f t="shared" si="135"/>
        <v>-106142.46823809523</v>
      </c>
      <c r="Q374" s="274">
        <f t="shared" si="136"/>
        <v>-3005.6170613113914</v>
      </c>
      <c r="R374" s="4">
        <f t="shared" si="140"/>
        <v>-67943.714285714275</v>
      </c>
      <c r="X374" s="235">
        <f t="shared" si="137"/>
        <v>37067</v>
      </c>
      <c r="Y374" s="236" t="str">
        <f t="shared" si="143"/>
        <v>0</v>
      </c>
      <c r="Z374" s="36"/>
      <c r="AA374" s="237">
        <f t="shared" si="144"/>
        <v>3005.6170613113914</v>
      </c>
      <c r="AB374" s="238">
        <f t="shared" si="145"/>
        <v>145921.20000000001</v>
      </c>
      <c r="AC374" s="239" t="str">
        <f t="shared" si="141"/>
        <v/>
      </c>
      <c r="AF374" s="241">
        <f t="shared" si="142"/>
        <v>-3005.6170613113914</v>
      </c>
    </row>
    <row r="375" spans="1:32" x14ac:dyDescent="0.25">
      <c r="B375" s="25">
        <v>37068</v>
      </c>
      <c r="C375" s="26"/>
      <c r="D375" s="27"/>
      <c r="E375" s="27"/>
      <c r="F375" s="225">
        <f t="shared" si="129"/>
        <v>0</v>
      </c>
      <c r="G375" s="213" t="s">
        <v>31</v>
      </c>
      <c r="H375" s="4">
        <f t="shared" si="138"/>
        <v>-21859440</v>
      </c>
      <c r="I375" s="4">
        <f t="shared" si="130"/>
        <v>-520462.85714285716</v>
      </c>
      <c r="J375" s="4">
        <f t="shared" si="131"/>
        <v>-2922185.032622857</v>
      </c>
      <c r="K375" s="36">
        <f t="shared" si="132"/>
        <v>-82746.984653290536</v>
      </c>
      <c r="L375" s="36">
        <f t="shared" si="133"/>
        <v>-1870508.7448581925</v>
      </c>
      <c r="N375" s="4">
        <f t="shared" si="139"/>
        <v>-794000</v>
      </c>
      <c r="O375" s="272">
        <f t="shared" si="134"/>
        <v>-18904.761904761905</v>
      </c>
      <c r="P375" s="272">
        <f t="shared" si="135"/>
        <v>-106142.46823809523</v>
      </c>
      <c r="Q375" s="274">
        <f t="shared" si="136"/>
        <v>-3005.6170613113914</v>
      </c>
      <c r="R375" s="4">
        <f t="shared" si="140"/>
        <v>-67943.714285714275</v>
      </c>
      <c r="X375" s="235">
        <f t="shared" si="137"/>
        <v>37068</v>
      </c>
      <c r="Y375" s="236" t="str">
        <f t="shared" si="143"/>
        <v>0</v>
      </c>
      <c r="Z375" s="36"/>
      <c r="AA375" s="237">
        <f t="shared" si="144"/>
        <v>3005.6170613113914</v>
      </c>
      <c r="AB375" s="238">
        <f t="shared" si="145"/>
        <v>145921.20000000001</v>
      </c>
      <c r="AC375" s="239" t="str">
        <f t="shared" si="141"/>
        <v/>
      </c>
      <c r="AF375" s="241">
        <f t="shared" si="142"/>
        <v>-3005.6170613113914</v>
      </c>
    </row>
    <row r="376" spans="1:32" x14ac:dyDescent="0.25">
      <c r="B376" s="25">
        <v>37069</v>
      </c>
      <c r="C376" s="26"/>
      <c r="D376" s="27"/>
      <c r="E376" s="27"/>
      <c r="F376" s="225">
        <f t="shared" si="129"/>
        <v>0</v>
      </c>
      <c r="G376" s="213" t="s">
        <v>31</v>
      </c>
      <c r="H376" s="4">
        <f t="shared" si="138"/>
        <v>-22653440</v>
      </c>
      <c r="I376" s="4">
        <f t="shared" si="130"/>
        <v>-539367.61904761905</v>
      </c>
      <c r="J376" s="4">
        <f t="shared" si="131"/>
        <v>-3028327.5008609523</v>
      </c>
      <c r="K376" s="36">
        <f t="shared" si="132"/>
        <v>-85752.601714601929</v>
      </c>
      <c r="L376" s="36">
        <f t="shared" si="133"/>
        <v>-1938451.1964222493</v>
      </c>
      <c r="N376" s="4">
        <f t="shared" si="139"/>
        <v>-794000</v>
      </c>
      <c r="O376" s="272">
        <f t="shared" si="134"/>
        <v>-18904.761904761905</v>
      </c>
      <c r="P376" s="272">
        <f t="shared" si="135"/>
        <v>-106142.46823809523</v>
      </c>
      <c r="Q376" s="274">
        <f t="shared" si="136"/>
        <v>-3005.6170613113914</v>
      </c>
      <c r="R376" s="4">
        <f t="shared" si="140"/>
        <v>-67943.714285714275</v>
      </c>
      <c r="X376" s="235">
        <f t="shared" si="137"/>
        <v>37069</v>
      </c>
      <c r="Y376" s="236" t="str">
        <f t="shared" si="143"/>
        <v>0</v>
      </c>
      <c r="Z376" s="36"/>
      <c r="AA376" s="237">
        <f t="shared" si="144"/>
        <v>3005.6170613113914</v>
      </c>
      <c r="AB376" s="238">
        <f t="shared" si="145"/>
        <v>145921.20000000001</v>
      </c>
      <c r="AC376" s="239" t="str">
        <f t="shared" si="141"/>
        <v/>
      </c>
      <c r="AF376" s="241">
        <f t="shared" si="142"/>
        <v>-3005.6170613113914</v>
      </c>
    </row>
    <row r="377" spans="1:32" x14ac:dyDescent="0.25">
      <c r="B377" s="25">
        <v>37070</v>
      </c>
      <c r="C377" s="26"/>
      <c r="D377" s="27"/>
      <c r="E377" s="27"/>
      <c r="F377" s="225">
        <f t="shared" si="129"/>
        <v>0</v>
      </c>
      <c r="G377" s="213" t="s">
        <v>31</v>
      </c>
      <c r="H377" s="4">
        <f t="shared" si="138"/>
        <v>-23447440</v>
      </c>
      <c r="I377" s="4">
        <f t="shared" si="130"/>
        <v>-558272.38095238095</v>
      </c>
      <c r="J377" s="4">
        <f t="shared" si="131"/>
        <v>-3134469.9690990476</v>
      </c>
      <c r="K377" s="36">
        <f t="shared" si="132"/>
        <v>-88758.218775913323</v>
      </c>
      <c r="L377" s="36">
        <f t="shared" si="133"/>
        <v>-2006393.6479863061</v>
      </c>
      <c r="N377" s="4">
        <f t="shared" si="139"/>
        <v>-794000</v>
      </c>
      <c r="O377" s="272">
        <f t="shared" si="134"/>
        <v>-18904.761904761905</v>
      </c>
      <c r="P377" s="272">
        <f t="shared" si="135"/>
        <v>-106142.46823809523</v>
      </c>
      <c r="Q377" s="274">
        <f t="shared" si="136"/>
        <v>-3005.6170613113914</v>
      </c>
      <c r="R377" s="4">
        <f t="shared" si="140"/>
        <v>-67943.714285714275</v>
      </c>
      <c r="X377" s="235">
        <f t="shared" si="137"/>
        <v>37070</v>
      </c>
      <c r="Y377" s="236" t="str">
        <f t="shared" si="143"/>
        <v>0</v>
      </c>
      <c r="Z377" s="36"/>
      <c r="AA377" s="237">
        <f t="shared" si="144"/>
        <v>3005.6170613113914</v>
      </c>
      <c r="AB377" s="238">
        <f t="shared" si="145"/>
        <v>145921.20000000001</v>
      </c>
      <c r="AC377" s="239" t="str">
        <f t="shared" si="141"/>
        <v/>
      </c>
      <c r="AF377" s="241">
        <f t="shared" si="142"/>
        <v>-3005.6170613113914</v>
      </c>
    </row>
    <row r="378" spans="1:32" x14ac:dyDescent="0.25">
      <c r="B378" s="25">
        <v>37071</v>
      </c>
      <c r="C378" s="26"/>
      <c r="D378" s="27"/>
      <c r="E378" s="27"/>
      <c r="F378" s="225">
        <f t="shared" si="129"/>
        <v>0</v>
      </c>
      <c r="G378" s="213" t="s">
        <v>31</v>
      </c>
      <c r="H378" s="4">
        <f t="shared" si="138"/>
        <v>-24241440</v>
      </c>
      <c r="I378" s="4">
        <f t="shared" si="130"/>
        <v>-577177.14285714284</v>
      </c>
      <c r="J378" s="4">
        <f t="shared" si="131"/>
        <v>-3240612.4373371424</v>
      </c>
      <c r="K378" s="36">
        <f t="shared" si="132"/>
        <v>-91763.835837224702</v>
      </c>
      <c r="L378" s="36">
        <f t="shared" si="133"/>
        <v>-2074336.0995503624</v>
      </c>
      <c r="N378" s="4">
        <f t="shared" si="139"/>
        <v>-794000</v>
      </c>
      <c r="O378" s="272">
        <f t="shared" si="134"/>
        <v>-18904.761904761905</v>
      </c>
      <c r="P378" s="272">
        <f t="shared" si="135"/>
        <v>-106142.46823809523</v>
      </c>
      <c r="Q378" s="274">
        <f t="shared" si="136"/>
        <v>-3005.6170613113914</v>
      </c>
      <c r="R378" s="4">
        <f t="shared" si="140"/>
        <v>-67943.714285714275</v>
      </c>
      <c r="X378" s="235">
        <f t="shared" si="137"/>
        <v>37071</v>
      </c>
      <c r="Y378" s="236" t="str">
        <f t="shared" si="143"/>
        <v>0</v>
      </c>
      <c r="Z378" s="36"/>
      <c r="AA378" s="237">
        <f t="shared" si="144"/>
        <v>3005.6170613113914</v>
      </c>
      <c r="AB378" s="238">
        <f t="shared" si="145"/>
        <v>145921.20000000001</v>
      </c>
      <c r="AC378" s="239" t="str">
        <f t="shared" si="141"/>
        <v/>
      </c>
      <c r="AF378" s="241">
        <f t="shared" si="142"/>
        <v>-3005.6170613113914</v>
      </c>
    </row>
    <row r="379" spans="1:32" x14ac:dyDescent="0.25">
      <c r="B379" s="25">
        <v>37072</v>
      </c>
      <c r="C379" s="26"/>
      <c r="D379" s="27"/>
      <c r="E379" s="27"/>
      <c r="F379" s="225">
        <f t="shared" si="129"/>
        <v>0</v>
      </c>
      <c r="G379" s="213" t="s">
        <v>31</v>
      </c>
      <c r="H379" s="4">
        <f t="shared" si="138"/>
        <v>-25035440</v>
      </c>
      <c r="I379" s="4">
        <f t="shared" si="130"/>
        <v>-596081.90476190473</v>
      </c>
      <c r="J379" s="4">
        <f t="shared" si="131"/>
        <v>-3346754.9055752377</v>
      </c>
      <c r="K379" s="36">
        <f t="shared" si="132"/>
        <v>-94769.452898536096</v>
      </c>
      <c r="L379" s="36">
        <f t="shared" si="133"/>
        <v>-2142278.5511144195</v>
      </c>
      <c r="N379" s="4">
        <f t="shared" si="139"/>
        <v>-794000</v>
      </c>
      <c r="O379" s="272">
        <f t="shared" si="134"/>
        <v>-18904.761904761905</v>
      </c>
      <c r="P379" s="272">
        <f t="shared" si="135"/>
        <v>-106142.46823809523</v>
      </c>
      <c r="Q379" s="274">
        <f t="shared" si="136"/>
        <v>-3005.6170613113914</v>
      </c>
      <c r="R379" s="4">
        <f t="shared" si="140"/>
        <v>-67943.714285714275</v>
      </c>
      <c r="X379" s="235">
        <f t="shared" si="137"/>
        <v>37072</v>
      </c>
      <c r="Y379" s="236" t="str">
        <f t="shared" si="143"/>
        <v>0</v>
      </c>
      <c r="Z379" s="36"/>
      <c r="AA379" s="237">
        <f t="shared" si="144"/>
        <v>3005.6170613113914</v>
      </c>
      <c r="AB379" s="238">
        <f t="shared" si="145"/>
        <v>145921.20000000001</v>
      </c>
      <c r="AC379" s="239" t="str">
        <f t="shared" si="141"/>
        <v/>
      </c>
      <c r="AF379" s="241">
        <f t="shared" si="142"/>
        <v>-3005.6170613113914</v>
      </c>
    </row>
    <row r="380" spans="1:32" ht="13.8" thickBot="1" x14ac:dyDescent="0.3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6"/>
      <c r="AA380" s="237"/>
      <c r="AB380" s="238"/>
      <c r="AC380" s="239"/>
      <c r="AF380" s="241"/>
    </row>
    <row r="382" spans="1:32" ht="16.2" thickBot="1" x14ac:dyDescent="0.35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6"/>
      <c r="AA382" s="237"/>
      <c r="AB382" s="238"/>
      <c r="AF382" s="241"/>
    </row>
    <row r="383" spans="1:32" x14ac:dyDescent="0.25">
      <c r="B383" s="22">
        <v>37073</v>
      </c>
      <c r="C383" s="23"/>
      <c r="D383" s="24"/>
      <c r="E383" s="24"/>
      <c r="F383" s="224">
        <f t="shared" ref="F383:F413" si="146">E383/104.1667*100</f>
        <v>0</v>
      </c>
      <c r="G383" s="213" t="s">
        <v>31</v>
      </c>
      <c r="H383" s="4">
        <f>H380-$AP$2</f>
        <v>-794000</v>
      </c>
      <c r="I383" s="4">
        <f t="shared" ref="I383:I413" si="147">H383/42</f>
        <v>-18904.761904761905</v>
      </c>
      <c r="J383" s="4">
        <f t="shared" ref="J383:J413" si="148">I383*$J$4</f>
        <v>-106142.46823809523</v>
      </c>
      <c r="K383" s="4">
        <f t="shared" ref="K383:K413" si="149">J383*$K$1</f>
        <v>-3005.6170613113914</v>
      </c>
      <c r="L383" s="4">
        <f t="shared" ref="L383:L413" si="150">K383*$L$1</f>
        <v>-67942.451564056755</v>
      </c>
      <c r="M383" s="4"/>
      <c r="N383" s="4">
        <f>H383-H380</f>
        <v>-794000</v>
      </c>
      <c r="O383" s="4">
        <f t="shared" ref="O383:O413" si="151">N383/42</f>
        <v>-18904.761904761905</v>
      </c>
      <c r="P383" s="4">
        <f t="shared" ref="P383:P413" si="152">O383*$J$4</f>
        <v>-106142.46823809523</v>
      </c>
      <c r="Q383" s="4">
        <f t="shared" ref="Q383:Q413" si="153">P383*$K$1</f>
        <v>-3005.6170613113914</v>
      </c>
      <c r="R383" s="4">
        <f>O383*3.594</f>
        <v>-67943.714285714275</v>
      </c>
      <c r="X383" s="235">
        <f t="shared" ref="X383:X412" si="154">B383</f>
        <v>37073</v>
      </c>
      <c r="Y383" s="236">
        <f>IF(AF380&lt;0,"0",AF380)</f>
        <v>0</v>
      </c>
      <c r="Z383" s="236"/>
      <c r="AA383" s="237">
        <f>Q383*-1</f>
        <v>3005.6170613113914</v>
      </c>
      <c r="AB383" s="238">
        <f>$AA$3-Y383</f>
        <v>145921.20000000001</v>
      </c>
      <c r="AC383" s="239" t="str">
        <f>+IF(AF383&gt;$D$3,"*","")</f>
        <v/>
      </c>
      <c r="AD383" s="154"/>
      <c r="AE383" s="240"/>
      <c r="AF383" s="241">
        <f>Y383+AE383-AA383</f>
        <v>-3005.6170613113914</v>
      </c>
    </row>
    <row r="384" spans="1:32" x14ac:dyDescent="0.25">
      <c r="A384" s="215"/>
      <c r="B384" s="25">
        <v>37074</v>
      </c>
      <c r="C384" s="280"/>
      <c r="D384" s="48"/>
      <c r="E384" s="48"/>
      <c r="F384" s="256">
        <f t="shared" si="146"/>
        <v>0</v>
      </c>
      <c r="G384" s="213" t="s">
        <v>31</v>
      </c>
      <c r="H384" s="169">
        <f t="shared" ref="H384:H412" si="155">H383-$AP$2</f>
        <v>-1588000</v>
      </c>
      <c r="I384" s="169">
        <f t="shared" si="147"/>
        <v>-37809.523809523809</v>
      </c>
      <c r="J384" s="169">
        <f t="shared" si="148"/>
        <v>-212284.93647619046</v>
      </c>
      <c r="K384" s="281">
        <f t="shared" si="149"/>
        <v>-6011.2341226227827</v>
      </c>
      <c r="L384" s="281">
        <f t="shared" si="150"/>
        <v>-135884.90312811351</v>
      </c>
      <c r="M384" s="215"/>
      <c r="N384" s="169">
        <f t="shared" ref="N384:N412" si="156">H384-H383</f>
        <v>-794000</v>
      </c>
      <c r="O384" s="282">
        <f t="shared" si="151"/>
        <v>-18904.761904761905</v>
      </c>
      <c r="P384" s="282">
        <f t="shared" si="152"/>
        <v>-106142.46823809523</v>
      </c>
      <c r="Q384" s="283">
        <f t="shared" si="153"/>
        <v>-3005.6170613113914</v>
      </c>
      <c r="R384" s="169">
        <f t="shared" ref="R384:R412" si="157">O384*3.594</f>
        <v>-67943.714285714275</v>
      </c>
      <c r="S384" s="215"/>
      <c r="T384" s="215"/>
      <c r="U384" s="215"/>
      <c r="V384" s="215"/>
      <c r="W384" s="215"/>
      <c r="X384" s="257">
        <f t="shared" si="154"/>
        <v>37074</v>
      </c>
      <c r="Y384" s="236" t="str">
        <f>IF(AF383&lt;0,"0",AF383)</f>
        <v>0</v>
      </c>
      <c r="Z384" s="281"/>
      <c r="AA384" s="258">
        <f>Q384*-1</f>
        <v>3005.6170613113914</v>
      </c>
      <c r="AB384" s="238">
        <f>$AA$3-Y384</f>
        <v>145921.20000000001</v>
      </c>
      <c r="AC384" s="239" t="str">
        <f t="shared" ref="AC384:AC412" si="158">+IF(AF384&gt;$D$3,"*","")</f>
        <v/>
      </c>
      <c r="AD384" s="215"/>
      <c r="AE384" s="215"/>
      <c r="AF384" s="236">
        <f t="shared" ref="AF384:AF412" si="159">Y384+AE384-AA384</f>
        <v>-3005.6170613113914</v>
      </c>
    </row>
    <row r="385" spans="1:32" x14ac:dyDescent="0.25">
      <c r="B385" s="25">
        <v>37075</v>
      </c>
      <c r="C385" s="26"/>
      <c r="D385" s="27"/>
      <c r="E385" s="27"/>
      <c r="F385" s="225">
        <f t="shared" si="146"/>
        <v>0</v>
      </c>
      <c r="G385" s="213" t="s">
        <v>31</v>
      </c>
      <c r="H385" s="4">
        <f t="shared" si="155"/>
        <v>-2382000</v>
      </c>
      <c r="I385" s="4">
        <f t="shared" si="147"/>
        <v>-56714.285714285717</v>
      </c>
      <c r="J385" s="4">
        <f t="shared" si="148"/>
        <v>-318427.40471428569</v>
      </c>
      <c r="K385" s="36">
        <f t="shared" si="149"/>
        <v>-9016.8511839341754</v>
      </c>
      <c r="L385" s="36">
        <f t="shared" si="150"/>
        <v>-203827.35469217028</v>
      </c>
      <c r="N385" s="4">
        <f t="shared" si="156"/>
        <v>-794000</v>
      </c>
      <c r="O385" s="272">
        <f t="shared" si="151"/>
        <v>-18904.761904761905</v>
      </c>
      <c r="P385" s="272">
        <f t="shared" si="152"/>
        <v>-106142.46823809523</v>
      </c>
      <c r="Q385" s="274">
        <f t="shared" si="153"/>
        <v>-3005.6170613113914</v>
      </c>
      <c r="R385" s="4">
        <f t="shared" si="157"/>
        <v>-67943.714285714275</v>
      </c>
      <c r="X385" s="235">
        <f t="shared" si="154"/>
        <v>37075</v>
      </c>
      <c r="Y385" s="236" t="str">
        <f>IF(AF384&lt;0,"0",AF384)</f>
        <v>0</v>
      </c>
      <c r="Z385" s="36"/>
      <c r="AA385" s="237">
        <f>Q385*-1</f>
        <v>3005.6170613113914</v>
      </c>
      <c r="AB385" s="238">
        <f>$AA$3-Y385</f>
        <v>145921.20000000001</v>
      </c>
      <c r="AC385" s="239" t="str">
        <f t="shared" si="158"/>
        <v/>
      </c>
      <c r="AF385" s="241">
        <f t="shared" si="159"/>
        <v>-3005.6170613113914</v>
      </c>
    </row>
    <row r="386" spans="1:32" x14ac:dyDescent="0.25">
      <c r="B386" s="25">
        <v>37076</v>
      </c>
      <c r="C386" s="26"/>
      <c r="D386" s="27"/>
      <c r="E386" s="27"/>
      <c r="F386" s="225">
        <f t="shared" si="146"/>
        <v>0</v>
      </c>
      <c r="G386" s="213" t="s">
        <v>31</v>
      </c>
      <c r="H386" s="4">
        <f t="shared" si="155"/>
        <v>-3176000</v>
      </c>
      <c r="I386" s="4">
        <f t="shared" si="147"/>
        <v>-75619.047619047618</v>
      </c>
      <c r="J386" s="4">
        <f t="shared" si="148"/>
        <v>-424569.87295238092</v>
      </c>
      <c r="K386" s="36">
        <f t="shared" si="149"/>
        <v>-12022.468245245565</v>
      </c>
      <c r="L386" s="36">
        <f t="shared" si="150"/>
        <v>-271769.80625622702</v>
      </c>
      <c r="N386" s="4">
        <f t="shared" si="156"/>
        <v>-794000</v>
      </c>
      <c r="O386" s="272">
        <f t="shared" si="151"/>
        <v>-18904.761904761905</v>
      </c>
      <c r="P386" s="272">
        <f t="shared" si="152"/>
        <v>-106142.46823809523</v>
      </c>
      <c r="Q386" s="274">
        <f t="shared" si="153"/>
        <v>-3005.6170613113914</v>
      </c>
      <c r="R386" s="4">
        <f t="shared" si="157"/>
        <v>-67943.714285714275</v>
      </c>
      <c r="X386" s="235">
        <f t="shared" si="154"/>
        <v>37076</v>
      </c>
      <c r="Y386" s="236" t="str">
        <f>IF(AF385&lt;0,"0",AF385)</f>
        <v>0</v>
      </c>
      <c r="Z386" s="36"/>
      <c r="AA386" s="237">
        <f>Q386*-1</f>
        <v>3005.6170613113914</v>
      </c>
      <c r="AB386" s="238">
        <f>$AA$3-Y386</f>
        <v>145921.20000000001</v>
      </c>
      <c r="AC386" s="239" t="str">
        <f t="shared" si="158"/>
        <v/>
      </c>
      <c r="AF386" s="241">
        <f t="shared" si="159"/>
        <v>-3005.6170613113914</v>
      </c>
    </row>
    <row r="387" spans="1:32" x14ac:dyDescent="0.25">
      <c r="A387" s="215"/>
      <c r="B387" s="25">
        <v>37077</v>
      </c>
      <c r="C387" s="280"/>
      <c r="D387" s="48"/>
      <c r="E387" s="48"/>
      <c r="F387" s="256">
        <f t="shared" si="146"/>
        <v>0</v>
      </c>
      <c r="G387" s="213" t="s">
        <v>31</v>
      </c>
      <c r="H387" s="169">
        <f t="shared" si="155"/>
        <v>-3970000</v>
      </c>
      <c r="I387" s="169">
        <f t="shared" si="147"/>
        <v>-94523.809523809527</v>
      </c>
      <c r="J387" s="169">
        <f t="shared" si="148"/>
        <v>-530712.3411904762</v>
      </c>
      <c r="K387" s="281">
        <f t="shared" si="149"/>
        <v>-15028.085306556959</v>
      </c>
      <c r="L387" s="281">
        <f t="shared" si="150"/>
        <v>-339712.25782028382</v>
      </c>
      <c r="M387" s="215"/>
      <c r="N387" s="169">
        <f t="shared" si="156"/>
        <v>-794000</v>
      </c>
      <c r="O387" s="282">
        <f t="shared" si="151"/>
        <v>-18904.761904761905</v>
      </c>
      <c r="P387" s="282">
        <f t="shared" si="152"/>
        <v>-106142.46823809523</v>
      </c>
      <c r="Q387" s="283">
        <f t="shared" si="153"/>
        <v>-3005.6170613113914</v>
      </c>
      <c r="R387" s="169">
        <f t="shared" si="157"/>
        <v>-67943.714285714275</v>
      </c>
      <c r="S387" s="215"/>
      <c r="T387" s="215"/>
      <c r="U387" s="215"/>
      <c r="V387" s="215"/>
      <c r="W387" s="215"/>
      <c r="X387" s="257">
        <f t="shared" si="154"/>
        <v>37077</v>
      </c>
      <c r="Y387" s="236" t="str">
        <f t="shared" ref="Y387:Y412" si="160">IF(AF386&lt;0,"0",AF386)</f>
        <v>0</v>
      </c>
      <c r="Z387" s="281"/>
      <c r="AA387" s="258">
        <f t="shared" ref="AA387:AA412" si="161">Q387*-1</f>
        <v>3005.6170613113914</v>
      </c>
      <c r="AB387" s="238">
        <f t="shared" ref="AB387:AB412" si="162">$AA$3-Y387</f>
        <v>145921.20000000001</v>
      </c>
      <c r="AC387" s="239" t="str">
        <f t="shared" si="158"/>
        <v/>
      </c>
      <c r="AD387" s="215"/>
      <c r="AE387" s="215"/>
      <c r="AF387" s="236">
        <f t="shared" si="159"/>
        <v>-3005.6170613113914</v>
      </c>
    </row>
    <row r="388" spans="1:32" x14ac:dyDescent="0.25">
      <c r="B388" s="25">
        <v>37078</v>
      </c>
      <c r="C388" s="26"/>
      <c r="D388" s="27"/>
      <c r="E388" s="27"/>
      <c r="F388" s="225">
        <f t="shared" si="146"/>
        <v>0</v>
      </c>
      <c r="G388" s="213" t="s">
        <v>31</v>
      </c>
      <c r="H388" s="4">
        <f t="shared" si="155"/>
        <v>-4764000</v>
      </c>
      <c r="I388" s="4">
        <f t="shared" si="147"/>
        <v>-113428.57142857143</v>
      </c>
      <c r="J388" s="4">
        <f t="shared" si="148"/>
        <v>-636854.80942857137</v>
      </c>
      <c r="K388" s="36">
        <f t="shared" si="149"/>
        <v>-18033.702367868351</v>
      </c>
      <c r="L388" s="36">
        <f t="shared" si="150"/>
        <v>-407654.70938434056</v>
      </c>
      <c r="N388" s="4">
        <f t="shared" si="156"/>
        <v>-794000</v>
      </c>
      <c r="O388" s="272">
        <f t="shared" si="151"/>
        <v>-18904.761904761905</v>
      </c>
      <c r="P388" s="272">
        <f t="shared" si="152"/>
        <v>-106142.46823809523</v>
      </c>
      <c r="Q388" s="274">
        <f t="shared" si="153"/>
        <v>-3005.6170613113914</v>
      </c>
      <c r="R388" s="4">
        <f t="shared" si="157"/>
        <v>-67943.714285714275</v>
      </c>
      <c r="X388" s="235">
        <f t="shared" si="154"/>
        <v>37078</v>
      </c>
      <c r="Y388" s="236" t="str">
        <f t="shared" si="160"/>
        <v>0</v>
      </c>
      <c r="Z388" s="36"/>
      <c r="AA388" s="237">
        <f t="shared" si="161"/>
        <v>3005.6170613113914</v>
      </c>
      <c r="AB388" s="238">
        <f t="shared" si="162"/>
        <v>145921.20000000001</v>
      </c>
      <c r="AC388" s="239" t="str">
        <f t="shared" si="158"/>
        <v/>
      </c>
      <c r="AF388" s="241">
        <f t="shared" si="159"/>
        <v>-3005.6170613113914</v>
      </c>
    </row>
    <row r="389" spans="1:32" x14ac:dyDescent="0.25">
      <c r="B389" s="25">
        <v>37079</v>
      </c>
      <c r="C389" s="26"/>
      <c r="D389" s="27"/>
      <c r="E389" s="27"/>
      <c r="F389" s="225">
        <f t="shared" si="146"/>
        <v>0</v>
      </c>
      <c r="G389" s="213" t="s">
        <v>31</v>
      </c>
      <c r="H389" s="4">
        <f t="shared" si="155"/>
        <v>-5558000</v>
      </c>
      <c r="I389" s="4">
        <f t="shared" si="147"/>
        <v>-132333.33333333334</v>
      </c>
      <c r="J389" s="4">
        <f t="shared" si="148"/>
        <v>-742997.27766666666</v>
      </c>
      <c r="K389" s="36">
        <f t="shared" si="149"/>
        <v>-21039.319429179741</v>
      </c>
      <c r="L389" s="36">
        <f t="shared" si="150"/>
        <v>-475597.1609483973</v>
      </c>
      <c r="N389" s="4">
        <f t="shared" si="156"/>
        <v>-794000</v>
      </c>
      <c r="O389" s="272">
        <f t="shared" si="151"/>
        <v>-18904.761904761905</v>
      </c>
      <c r="P389" s="272">
        <f t="shared" si="152"/>
        <v>-106142.46823809523</v>
      </c>
      <c r="Q389" s="274">
        <f t="shared" si="153"/>
        <v>-3005.6170613113914</v>
      </c>
      <c r="R389" s="4">
        <f t="shared" si="157"/>
        <v>-67943.714285714275</v>
      </c>
      <c r="X389" s="235">
        <f t="shared" si="154"/>
        <v>37079</v>
      </c>
      <c r="Y389" s="236" t="str">
        <f t="shared" si="160"/>
        <v>0</v>
      </c>
      <c r="Z389" s="36"/>
      <c r="AA389" s="237">
        <f t="shared" si="161"/>
        <v>3005.6170613113914</v>
      </c>
      <c r="AB389" s="238">
        <f t="shared" si="162"/>
        <v>145921.20000000001</v>
      </c>
      <c r="AC389" s="239" t="str">
        <f t="shared" si="158"/>
        <v/>
      </c>
      <c r="AF389" s="241">
        <f t="shared" si="159"/>
        <v>-3005.6170613113914</v>
      </c>
    </row>
    <row r="390" spans="1:32" x14ac:dyDescent="0.25">
      <c r="B390" s="25">
        <v>37080</v>
      </c>
      <c r="C390" s="26"/>
      <c r="D390" s="27"/>
      <c r="E390" s="27"/>
      <c r="F390" s="225">
        <f t="shared" si="146"/>
        <v>0</v>
      </c>
      <c r="G390" s="213" t="s">
        <v>31</v>
      </c>
      <c r="H390" s="4">
        <f t="shared" si="155"/>
        <v>-6352000</v>
      </c>
      <c r="I390" s="4">
        <f t="shared" si="147"/>
        <v>-151238.09523809524</v>
      </c>
      <c r="J390" s="4">
        <f t="shared" si="148"/>
        <v>-849139.74590476183</v>
      </c>
      <c r="K390" s="36">
        <f t="shared" si="149"/>
        <v>-24044.936490491131</v>
      </c>
      <c r="L390" s="36">
        <f t="shared" si="150"/>
        <v>-543539.61251245404</v>
      </c>
      <c r="N390" s="4">
        <f t="shared" si="156"/>
        <v>-794000</v>
      </c>
      <c r="O390" s="272">
        <f t="shared" si="151"/>
        <v>-18904.761904761905</v>
      </c>
      <c r="P390" s="272">
        <f t="shared" si="152"/>
        <v>-106142.46823809523</v>
      </c>
      <c r="Q390" s="274">
        <f t="shared" si="153"/>
        <v>-3005.6170613113914</v>
      </c>
      <c r="R390" s="4">
        <f t="shared" si="157"/>
        <v>-67943.714285714275</v>
      </c>
      <c r="X390" s="235">
        <f t="shared" si="154"/>
        <v>37080</v>
      </c>
      <c r="Y390" s="236" t="str">
        <f t="shared" si="160"/>
        <v>0</v>
      </c>
      <c r="Z390" s="36"/>
      <c r="AA390" s="237">
        <f t="shared" si="161"/>
        <v>3005.6170613113914</v>
      </c>
      <c r="AB390" s="238">
        <f t="shared" si="162"/>
        <v>145921.20000000001</v>
      </c>
      <c r="AC390" s="239" t="str">
        <f t="shared" si="158"/>
        <v/>
      </c>
      <c r="AF390" s="241">
        <f t="shared" si="159"/>
        <v>-3005.6170613113914</v>
      </c>
    </row>
    <row r="391" spans="1:32" x14ac:dyDescent="0.25">
      <c r="B391" s="25">
        <v>37081</v>
      </c>
      <c r="C391" s="26"/>
      <c r="D391" s="27"/>
      <c r="E391" s="27"/>
      <c r="F391" s="225">
        <f t="shared" si="146"/>
        <v>0</v>
      </c>
      <c r="G391" s="213" t="s">
        <v>31</v>
      </c>
      <c r="H391" s="4">
        <f t="shared" si="155"/>
        <v>-7146000</v>
      </c>
      <c r="I391" s="4">
        <f t="shared" si="147"/>
        <v>-170142.85714285713</v>
      </c>
      <c r="J391" s="4">
        <f t="shared" si="148"/>
        <v>-955282.214142857</v>
      </c>
      <c r="K391" s="36">
        <f t="shared" si="149"/>
        <v>-27050.553551802521</v>
      </c>
      <c r="L391" s="36">
        <f t="shared" si="150"/>
        <v>-611482.06407651072</v>
      </c>
      <c r="N391" s="4">
        <f t="shared" si="156"/>
        <v>-794000</v>
      </c>
      <c r="O391" s="272">
        <f t="shared" si="151"/>
        <v>-18904.761904761905</v>
      </c>
      <c r="P391" s="272">
        <f t="shared" si="152"/>
        <v>-106142.46823809523</v>
      </c>
      <c r="Q391" s="274">
        <f t="shared" si="153"/>
        <v>-3005.6170613113914</v>
      </c>
      <c r="R391" s="4">
        <f t="shared" si="157"/>
        <v>-67943.714285714275</v>
      </c>
      <c r="X391" s="235">
        <f t="shared" si="154"/>
        <v>37081</v>
      </c>
      <c r="Y391" s="236" t="str">
        <f t="shared" si="160"/>
        <v>0</v>
      </c>
      <c r="Z391" s="36"/>
      <c r="AA391" s="237">
        <f t="shared" si="161"/>
        <v>3005.6170613113914</v>
      </c>
      <c r="AB391" s="238">
        <f t="shared" si="162"/>
        <v>145921.20000000001</v>
      </c>
      <c r="AC391" s="239" t="str">
        <f t="shared" si="158"/>
        <v/>
      </c>
      <c r="AF391" s="241">
        <f t="shared" si="159"/>
        <v>-3005.6170613113914</v>
      </c>
    </row>
    <row r="392" spans="1:32" x14ac:dyDescent="0.25">
      <c r="B392" s="25">
        <v>37082</v>
      </c>
      <c r="C392" s="26"/>
      <c r="D392" s="27"/>
      <c r="E392" s="27"/>
      <c r="F392" s="225">
        <f t="shared" si="146"/>
        <v>0</v>
      </c>
      <c r="G392" s="213" t="s">
        <v>31</v>
      </c>
      <c r="H392" s="4">
        <f t="shared" si="155"/>
        <v>-7940000</v>
      </c>
      <c r="I392" s="4">
        <f t="shared" si="147"/>
        <v>-189047.61904761905</v>
      </c>
      <c r="J392" s="4">
        <f t="shared" si="148"/>
        <v>-1061424.6823809524</v>
      </c>
      <c r="K392" s="36">
        <f t="shared" si="149"/>
        <v>-30056.170613113918</v>
      </c>
      <c r="L392" s="36">
        <f t="shared" si="150"/>
        <v>-679424.51564056764</v>
      </c>
      <c r="N392" s="4">
        <f t="shared" si="156"/>
        <v>-794000</v>
      </c>
      <c r="O392" s="272">
        <f t="shared" si="151"/>
        <v>-18904.761904761905</v>
      </c>
      <c r="P392" s="272">
        <f t="shared" si="152"/>
        <v>-106142.46823809523</v>
      </c>
      <c r="Q392" s="274">
        <f t="shared" si="153"/>
        <v>-3005.6170613113914</v>
      </c>
      <c r="R392" s="4">
        <f t="shared" si="157"/>
        <v>-67943.714285714275</v>
      </c>
      <c r="X392" s="235">
        <f t="shared" si="154"/>
        <v>37082</v>
      </c>
      <c r="Y392" s="236" t="str">
        <f t="shared" si="160"/>
        <v>0</v>
      </c>
      <c r="Z392" s="36"/>
      <c r="AA392" s="237">
        <f t="shared" si="161"/>
        <v>3005.6170613113914</v>
      </c>
      <c r="AB392" s="238">
        <f t="shared" si="162"/>
        <v>145921.20000000001</v>
      </c>
      <c r="AC392" s="239" t="str">
        <f t="shared" si="158"/>
        <v/>
      </c>
      <c r="AF392" s="241">
        <f t="shared" si="159"/>
        <v>-3005.6170613113914</v>
      </c>
    </row>
    <row r="393" spans="1:32" x14ac:dyDescent="0.25">
      <c r="B393" s="25">
        <v>37083</v>
      </c>
      <c r="C393" s="26"/>
      <c r="D393" s="27"/>
      <c r="E393" s="27"/>
      <c r="F393" s="225">
        <f t="shared" si="146"/>
        <v>0</v>
      </c>
      <c r="G393" s="213" t="s">
        <v>31</v>
      </c>
      <c r="H393" s="4">
        <f t="shared" si="155"/>
        <v>-8734000</v>
      </c>
      <c r="I393" s="4">
        <f t="shared" si="147"/>
        <v>-207952.38095238095</v>
      </c>
      <c r="J393" s="4">
        <f t="shared" si="148"/>
        <v>-1167567.1506190475</v>
      </c>
      <c r="K393" s="36">
        <f t="shared" si="149"/>
        <v>-33061.787674425308</v>
      </c>
      <c r="L393" s="36">
        <f t="shared" si="150"/>
        <v>-747366.96720462432</v>
      </c>
      <c r="N393" s="4">
        <f t="shared" si="156"/>
        <v>-794000</v>
      </c>
      <c r="O393" s="272">
        <f t="shared" si="151"/>
        <v>-18904.761904761905</v>
      </c>
      <c r="P393" s="272">
        <f t="shared" si="152"/>
        <v>-106142.46823809523</v>
      </c>
      <c r="Q393" s="274">
        <f t="shared" si="153"/>
        <v>-3005.6170613113914</v>
      </c>
      <c r="R393" s="4">
        <f t="shared" si="157"/>
        <v>-67943.714285714275</v>
      </c>
      <c r="X393" s="235">
        <f t="shared" si="154"/>
        <v>37083</v>
      </c>
      <c r="Y393" s="236" t="str">
        <f t="shared" si="160"/>
        <v>0</v>
      </c>
      <c r="Z393" s="36"/>
      <c r="AA393" s="237">
        <f t="shared" si="161"/>
        <v>3005.6170613113914</v>
      </c>
      <c r="AB393" s="238">
        <f t="shared" si="162"/>
        <v>145921.20000000001</v>
      </c>
      <c r="AC393" s="239" t="str">
        <f t="shared" si="158"/>
        <v/>
      </c>
      <c r="AF393" s="241">
        <f t="shared" si="159"/>
        <v>-3005.6170613113914</v>
      </c>
    </row>
    <row r="394" spans="1:32" x14ac:dyDescent="0.25">
      <c r="B394" s="25">
        <v>37084</v>
      </c>
      <c r="C394" s="26"/>
      <c r="D394" s="27"/>
      <c r="E394" s="27"/>
      <c r="F394" s="225">
        <f t="shared" si="146"/>
        <v>0</v>
      </c>
      <c r="G394" s="213" t="s">
        <v>31</v>
      </c>
      <c r="H394" s="4">
        <f t="shared" si="155"/>
        <v>-9528000</v>
      </c>
      <c r="I394" s="4">
        <f t="shared" si="147"/>
        <v>-226857.14285714287</v>
      </c>
      <c r="J394" s="4">
        <f t="shared" si="148"/>
        <v>-1273709.6188571427</v>
      </c>
      <c r="K394" s="36">
        <f t="shared" si="149"/>
        <v>-36067.404735736702</v>
      </c>
      <c r="L394" s="36">
        <f t="shared" si="150"/>
        <v>-815309.41876868112</v>
      </c>
      <c r="N394" s="4">
        <f t="shared" si="156"/>
        <v>-794000</v>
      </c>
      <c r="O394" s="272">
        <f t="shared" si="151"/>
        <v>-18904.761904761905</v>
      </c>
      <c r="P394" s="272">
        <f t="shared" si="152"/>
        <v>-106142.46823809523</v>
      </c>
      <c r="Q394" s="274">
        <f t="shared" si="153"/>
        <v>-3005.6170613113914</v>
      </c>
      <c r="R394" s="4">
        <f t="shared" si="157"/>
        <v>-67943.714285714275</v>
      </c>
      <c r="X394" s="235">
        <f t="shared" si="154"/>
        <v>37084</v>
      </c>
      <c r="Y394" s="236" t="str">
        <f t="shared" si="160"/>
        <v>0</v>
      </c>
      <c r="Z394" s="36"/>
      <c r="AA394" s="237">
        <f t="shared" si="161"/>
        <v>3005.6170613113914</v>
      </c>
      <c r="AB394" s="238">
        <f t="shared" si="162"/>
        <v>145921.20000000001</v>
      </c>
      <c r="AC394" s="239" t="str">
        <f t="shared" si="158"/>
        <v/>
      </c>
      <c r="AF394" s="241">
        <f t="shared" si="159"/>
        <v>-3005.6170613113914</v>
      </c>
    </row>
    <row r="395" spans="1:32" x14ac:dyDescent="0.25">
      <c r="B395" s="25">
        <v>37085</v>
      </c>
      <c r="C395" s="26"/>
      <c r="D395" s="27"/>
      <c r="E395" s="27"/>
      <c r="F395" s="225">
        <f t="shared" si="146"/>
        <v>0</v>
      </c>
      <c r="G395" s="213" t="s">
        <v>31</v>
      </c>
      <c r="H395" s="4">
        <f t="shared" si="155"/>
        <v>-10322000</v>
      </c>
      <c r="I395" s="4">
        <f t="shared" si="147"/>
        <v>-245761.90476190476</v>
      </c>
      <c r="J395" s="4">
        <f t="shared" si="148"/>
        <v>-1379852.087095238</v>
      </c>
      <c r="K395" s="36">
        <f t="shared" si="149"/>
        <v>-39073.021797048088</v>
      </c>
      <c r="L395" s="36">
        <f t="shared" si="150"/>
        <v>-883251.8703327378</v>
      </c>
      <c r="N395" s="4">
        <f t="shared" si="156"/>
        <v>-794000</v>
      </c>
      <c r="O395" s="272">
        <f t="shared" si="151"/>
        <v>-18904.761904761905</v>
      </c>
      <c r="P395" s="272">
        <f t="shared" si="152"/>
        <v>-106142.46823809523</v>
      </c>
      <c r="Q395" s="274">
        <f t="shared" si="153"/>
        <v>-3005.6170613113914</v>
      </c>
      <c r="R395" s="4">
        <f t="shared" si="157"/>
        <v>-67943.714285714275</v>
      </c>
      <c r="X395" s="235">
        <f t="shared" si="154"/>
        <v>37085</v>
      </c>
      <c r="Y395" s="236" t="str">
        <f t="shared" si="160"/>
        <v>0</v>
      </c>
      <c r="Z395" s="36"/>
      <c r="AA395" s="237">
        <f t="shared" si="161"/>
        <v>3005.6170613113914</v>
      </c>
      <c r="AB395" s="238">
        <f t="shared" si="162"/>
        <v>145921.20000000001</v>
      </c>
      <c r="AC395" s="239" t="str">
        <f t="shared" si="158"/>
        <v/>
      </c>
      <c r="AF395" s="241">
        <f t="shared" si="159"/>
        <v>-3005.6170613113914</v>
      </c>
    </row>
    <row r="396" spans="1:32" s="215" customFormat="1" x14ac:dyDescent="0.25">
      <c r="B396" s="25">
        <v>37086</v>
      </c>
      <c r="C396" s="280"/>
      <c r="D396" s="48"/>
      <c r="E396" s="48"/>
      <c r="F396" s="256">
        <f t="shared" si="146"/>
        <v>0</v>
      </c>
      <c r="G396" s="213" t="s">
        <v>31</v>
      </c>
      <c r="H396" s="169">
        <f t="shared" si="155"/>
        <v>-11116000</v>
      </c>
      <c r="I396" s="169">
        <f t="shared" si="147"/>
        <v>-264666.66666666669</v>
      </c>
      <c r="J396" s="169">
        <f t="shared" si="148"/>
        <v>-1485994.5553333333</v>
      </c>
      <c r="K396" s="281">
        <f t="shared" si="149"/>
        <v>-42078.638858359482</v>
      </c>
      <c r="L396" s="281">
        <f t="shared" si="150"/>
        <v>-951194.3218967946</v>
      </c>
      <c r="N396" s="169">
        <f t="shared" si="156"/>
        <v>-794000</v>
      </c>
      <c r="O396" s="282">
        <f t="shared" si="151"/>
        <v>-18904.761904761905</v>
      </c>
      <c r="P396" s="282">
        <f t="shared" si="152"/>
        <v>-106142.46823809523</v>
      </c>
      <c r="Q396" s="283">
        <f t="shared" si="153"/>
        <v>-3005.6170613113914</v>
      </c>
      <c r="R396" s="169">
        <f t="shared" si="157"/>
        <v>-67943.714285714275</v>
      </c>
      <c r="X396" s="257">
        <f t="shared" si="154"/>
        <v>37086</v>
      </c>
      <c r="Y396" s="236" t="str">
        <f t="shared" si="160"/>
        <v>0</v>
      </c>
      <c r="Z396" s="281"/>
      <c r="AA396" s="258">
        <f t="shared" si="161"/>
        <v>3005.6170613113914</v>
      </c>
      <c r="AB396" s="238">
        <f t="shared" si="162"/>
        <v>145921.20000000001</v>
      </c>
      <c r="AC396" s="259" t="str">
        <f t="shared" si="158"/>
        <v/>
      </c>
      <c r="AF396" s="236">
        <f t="shared" si="159"/>
        <v>-3005.6170613113914</v>
      </c>
    </row>
    <row r="397" spans="1:32" x14ac:dyDescent="0.25">
      <c r="B397" s="25">
        <v>37087</v>
      </c>
      <c r="C397" s="26"/>
      <c r="D397" s="27"/>
      <c r="E397" s="27"/>
      <c r="F397" s="225">
        <f t="shared" si="146"/>
        <v>0</v>
      </c>
      <c r="G397" s="213" t="s">
        <v>31</v>
      </c>
      <c r="H397" s="4">
        <f t="shared" si="155"/>
        <v>-11910000</v>
      </c>
      <c r="I397" s="4">
        <f t="shared" si="147"/>
        <v>-283571.42857142858</v>
      </c>
      <c r="J397" s="4">
        <f t="shared" si="148"/>
        <v>-1592137.0235714286</v>
      </c>
      <c r="K397" s="36">
        <f t="shared" si="149"/>
        <v>-45084.255919670875</v>
      </c>
      <c r="L397" s="36">
        <f t="shared" si="150"/>
        <v>-1019136.7734608514</v>
      </c>
      <c r="N397" s="4">
        <f t="shared" si="156"/>
        <v>-794000</v>
      </c>
      <c r="O397" s="272">
        <f t="shared" si="151"/>
        <v>-18904.761904761905</v>
      </c>
      <c r="P397" s="272">
        <f t="shared" si="152"/>
        <v>-106142.46823809523</v>
      </c>
      <c r="Q397" s="274">
        <f t="shared" si="153"/>
        <v>-3005.6170613113914</v>
      </c>
      <c r="R397" s="4">
        <f t="shared" si="157"/>
        <v>-67943.714285714275</v>
      </c>
      <c r="X397" s="235">
        <f t="shared" si="154"/>
        <v>37087</v>
      </c>
      <c r="Y397" s="236" t="str">
        <f t="shared" si="160"/>
        <v>0</v>
      </c>
      <c r="Z397" s="36"/>
      <c r="AA397" s="237">
        <f t="shared" si="161"/>
        <v>3005.6170613113914</v>
      </c>
      <c r="AB397" s="238">
        <f t="shared" si="162"/>
        <v>145921.20000000001</v>
      </c>
      <c r="AC397" s="239" t="str">
        <f t="shared" si="158"/>
        <v/>
      </c>
      <c r="AF397" s="241">
        <f t="shared" si="159"/>
        <v>-3005.6170613113914</v>
      </c>
    </row>
    <row r="398" spans="1:32" x14ac:dyDescent="0.25">
      <c r="B398" s="25">
        <v>37088</v>
      </c>
      <c r="C398" s="26"/>
      <c r="D398" s="27"/>
      <c r="E398" s="27"/>
      <c r="F398" s="225">
        <f t="shared" si="146"/>
        <v>0</v>
      </c>
      <c r="G398" s="213" t="s">
        <v>31</v>
      </c>
      <c r="H398" s="4">
        <f t="shared" si="155"/>
        <v>-12704000</v>
      </c>
      <c r="I398" s="4">
        <f t="shared" si="147"/>
        <v>-302476.19047619047</v>
      </c>
      <c r="J398" s="4">
        <f t="shared" si="148"/>
        <v>-1698279.4918095237</v>
      </c>
      <c r="K398" s="36">
        <f t="shared" si="149"/>
        <v>-48089.872980982262</v>
      </c>
      <c r="L398" s="36">
        <f t="shared" si="150"/>
        <v>-1087079.2250249081</v>
      </c>
      <c r="N398" s="4">
        <f t="shared" si="156"/>
        <v>-794000</v>
      </c>
      <c r="O398" s="272">
        <f t="shared" si="151"/>
        <v>-18904.761904761905</v>
      </c>
      <c r="P398" s="272">
        <f t="shared" si="152"/>
        <v>-106142.46823809523</v>
      </c>
      <c r="Q398" s="274">
        <f t="shared" si="153"/>
        <v>-3005.6170613113914</v>
      </c>
      <c r="R398" s="4">
        <f t="shared" si="157"/>
        <v>-67943.714285714275</v>
      </c>
      <c r="X398" s="235">
        <f t="shared" si="154"/>
        <v>37088</v>
      </c>
      <c r="Y398" s="236" t="str">
        <f t="shared" si="160"/>
        <v>0</v>
      </c>
      <c r="Z398" s="36"/>
      <c r="AA398" s="237">
        <f t="shared" si="161"/>
        <v>3005.6170613113914</v>
      </c>
      <c r="AB398" s="238">
        <f t="shared" si="162"/>
        <v>145921.20000000001</v>
      </c>
      <c r="AC398" s="239" t="str">
        <f t="shared" si="158"/>
        <v/>
      </c>
      <c r="AF398" s="241">
        <f t="shared" si="159"/>
        <v>-3005.6170613113914</v>
      </c>
    </row>
    <row r="399" spans="1:32" x14ac:dyDescent="0.25">
      <c r="B399" s="25">
        <v>37089</v>
      </c>
      <c r="C399" s="26"/>
      <c r="D399" s="27"/>
      <c r="E399" s="27"/>
      <c r="F399" s="225">
        <f t="shared" si="146"/>
        <v>0</v>
      </c>
      <c r="G399" s="213" t="s">
        <v>31</v>
      </c>
      <c r="H399" s="4">
        <f t="shared" si="155"/>
        <v>-13498000</v>
      </c>
      <c r="I399" s="4">
        <f t="shared" si="147"/>
        <v>-321380.95238095237</v>
      </c>
      <c r="J399" s="4">
        <f t="shared" si="148"/>
        <v>-1804421.960047619</v>
      </c>
      <c r="K399" s="36">
        <f t="shared" si="149"/>
        <v>-51095.490042293655</v>
      </c>
      <c r="L399" s="36">
        <f t="shared" si="150"/>
        <v>-1155021.6765889649</v>
      </c>
      <c r="N399" s="4">
        <f t="shared" si="156"/>
        <v>-794000</v>
      </c>
      <c r="O399" s="272">
        <f t="shared" si="151"/>
        <v>-18904.761904761905</v>
      </c>
      <c r="P399" s="272">
        <f t="shared" si="152"/>
        <v>-106142.46823809523</v>
      </c>
      <c r="Q399" s="274">
        <f t="shared" si="153"/>
        <v>-3005.6170613113914</v>
      </c>
      <c r="R399" s="4">
        <f t="shared" si="157"/>
        <v>-67943.714285714275</v>
      </c>
      <c r="X399" s="235">
        <f t="shared" si="154"/>
        <v>37089</v>
      </c>
      <c r="Y399" s="236" t="str">
        <f t="shared" si="160"/>
        <v>0</v>
      </c>
      <c r="Z399" s="36"/>
      <c r="AA399" s="237">
        <f t="shared" si="161"/>
        <v>3005.6170613113914</v>
      </c>
      <c r="AB399" s="238">
        <f t="shared" si="162"/>
        <v>145921.20000000001</v>
      </c>
      <c r="AC399" s="239" t="str">
        <f t="shared" si="158"/>
        <v/>
      </c>
      <c r="AF399" s="241">
        <f t="shared" si="159"/>
        <v>-3005.6170613113914</v>
      </c>
    </row>
    <row r="400" spans="1:32" x14ac:dyDescent="0.25">
      <c r="B400" s="25">
        <v>37090</v>
      </c>
      <c r="C400" s="26"/>
      <c r="D400" s="27"/>
      <c r="E400" s="27"/>
      <c r="F400" s="225">
        <f t="shared" si="146"/>
        <v>0</v>
      </c>
      <c r="G400" s="213" t="s">
        <v>31</v>
      </c>
      <c r="H400" s="4">
        <f t="shared" si="155"/>
        <v>-14292000</v>
      </c>
      <c r="I400" s="4">
        <f t="shared" si="147"/>
        <v>-340285.71428571426</v>
      </c>
      <c r="J400" s="4">
        <f t="shared" si="148"/>
        <v>-1910564.428285714</v>
      </c>
      <c r="K400" s="36">
        <f t="shared" si="149"/>
        <v>-54101.107103605042</v>
      </c>
      <c r="L400" s="36">
        <f t="shared" si="150"/>
        <v>-1222964.1281530214</v>
      </c>
      <c r="N400" s="4">
        <f t="shared" si="156"/>
        <v>-794000</v>
      </c>
      <c r="O400" s="272">
        <f t="shared" si="151"/>
        <v>-18904.761904761905</v>
      </c>
      <c r="P400" s="272">
        <f t="shared" si="152"/>
        <v>-106142.46823809523</v>
      </c>
      <c r="Q400" s="274">
        <f t="shared" si="153"/>
        <v>-3005.6170613113914</v>
      </c>
      <c r="R400" s="4">
        <f t="shared" si="157"/>
        <v>-67943.714285714275</v>
      </c>
      <c r="X400" s="235">
        <f t="shared" si="154"/>
        <v>37090</v>
      </c>
      <c r="Y400" s="236" t="str">
        <f t="shared" si="160"/>
        <v>0</v>
      </c>
      <c r="Z400" s="36"/>
      <c r="AA400" s="237">
        <f t="shared" si="161"/>
        <v>3005.6170613113914</v>
      </c>
      <c r="AB400" s="238">
        <f t="shared" si="162"/>
        <v>145921.20000000001</v>
      </c>
      <c r="AC400" s="239" t="str">
        <f t="shared" si="158"/>
        <v/>
      </c>
      <c r="AF400" s="241">
        <f t="shared" si="159"/>
        <v>-3005.6170613113914</v>
      </c>
    </row>
    <row r="401" spans="2:32" x14ac:dyDescent="0.25">
      <c r="B401" s="25">
        <v>37091</v>
      </c>
      <c r="C401" s="26"/>
      <c r="D401" s="27"/>
      <c r="E401" s="27"/>
      <c r="F401" s="225">
        <f t="shared" si="146"/>
        <v>0</v>
      </c>
      <c r="G401" s="213" t="s">
        <v>31</v>
      </c>
      <c r="H401" s="4">
        <f t="shared" si="155"/>
        <v>-15086000</v>
      </c>
      <c r="I401" s="4">
        <f t="shared" si="147"/>
        <v>-359190.47619047621</v>
      </c>
      <c r="J401" s="4">
        <f t="shared" si="148"/>
        <v>-2016706.8965238095</v>
      </c>
      <c r="K401" s="36">
        <f t="shared" si="149"/>
        <v>-57106.724164916443</v>
      </c>
      <c r="L401" s="36">
        <f t="shared" si="150"/>
        <v>-1290906.5797170785</v>
      </c>
      <c r="N401" s="4">
        <f t="shared" si="156"/>
        <v>-794000</v>
      </c>
      <c r="O401" s="272">
        <f t="shared" si="151"/>
        <v>-18904.761904761905</v>
      </c>
      <c r="P401" s="272">
        <f t="shared" si="152"/>
        <v>-106142.46823809523</v>
      </c>
      <c r="Q401" s="274">
        <f t="shared" si="153"/>
        <v>-3005.6170613113914</v>
      </c>
      <c r="R401" s="4">
        <f t="shared" si="157"/>
        <v>-67943.714285714275</v>
      </c>
      <c r="X401" s="235">
        <f t="shared" si="154"/>
        <v>37091</v>
      </c>
      <c r="Y401" s="236" t="str">
        <f t="shared" si="160"/>
        <v>0</v>
      </c>
      <c r="Z401" s="36"/>
      <c r="AA401" s="237">
        <f t="shared" si="161"/>
        <v>3005.6170613113914</v>
      </c>
      <c r="AB401" s="238">
        <f t="shared" si="162"/>
        <v>145921.20000000001</v>
      </c>
      <c r="AC401" s="239" t="str">
        <f t="shared" si="158"/>
        <v/>
      </c>
      <c r="AF401" s="241">
        <f t="shared" si="159"/>
        <v>-3005.6170613113914</v>
      </c>
    </row>
    <row r="402" spans="2:32" x14ac:dyDescent="0.25">
      <c r="B402" s="25">
        <v>37092</v>
      </c>
      <c r="C402" s="26"/>
      <c r="D402" s="27"/>
      <c r="E402" s="27"/>
      <c r="F402" s="225">
        <f t="shared" si="146"/>
        <v>0</v>
      </c>
      <c r="G402" s="213" t="s">
        <v>31</v>
      </c>
      <c r="H402" s="4">
        <f t="shared" si="155"/>
        <v>-15880000</v>
      </c>
      <c r="I402" s="4">
        <f t="shared" si="147"/>
        <v>-378095.23809523811</v>
      </c>
      <c r="J402" s="4">
        <f t="shared" si="148"/>
        <v>-2122849.3647619048</v>
      </c>
      <c r="K402" s="36">
        <f t="shared" si="149"/>
        <v>-60112.341226227836</v>
      </c>
      <c r="L402" s="36">
        <f t="shared" si="150"/>
        <v>-1358849.0312811353</v>
      </c>
      <c r="N402" s="4">
        <f t="shared" si="156"/>
        <v>-794000</v>
      </c>
      <c r="O402" s="272">
        <f t="shared" si="151"/>
        <v>-18904.761904761905</v>
      </c>
      <c r="P402" s="272">
        <f t="shared" si="152"/>
        <v>-106142.46823809523</v>
      </c>
      <c r="Q402" s="274">
        <f t="shared" si="153"/>
        <v>-3005.6170613113914</v>
      </c>
      <c r="R402" s="4">
        <f t="shared" si="157"/>
        <v>-67943.714285714275</v>
      </c>
      <c r="X402" s="235">
        <f t="shared" si="154"/>
        <v>37092</v>
      </c>
      <c r="Y402" s="236" t="str">
        <f t="shared" si="160"/>
        <v>0</v>
      </c>
      <c r="Z402" s="36"/>
      <c r="AA402" s="237">
        <f t="shared" si="161"/>
        <v>3005.6170613113914</v>
      </c>
      <c r="AB402" s="238">
        <f t="shared" si="162"/>
        <v>145921.20000000001</v>
      </c>
      <c r="AC402" s="239" t="str">
        <f t="shared" si="158"/>
        <v/>
      </c>
      <c r="AF402" s="241">
        <f t="shared" si="159"/>
        <v>-3005.6170613113914</v>
      </c>
    </row>
    <row r="403" spans="2:32" x14ac:dyDescent="0.25">
      <c r="B403" s="25">
        <v>37093</v>
      </c>
      <c r="C403" s="26"/>
      <c r="D403" s="27"/>
      <c r="E403" s="27"/>
      <c r="F403" s="225">
        <f t="shared" si="146"/>
        <v>0</v>
      </c>
      <c r="G403" s="213" t="s">
        <v>31</v>
      </c>
      <c r="H403" s="4">
        <f t="shared" si="155"/>
        <v>-16674000</v>
      </c>
      <c r="I403" s="4">
        <f t="shared" si="147"/>
        <v>-397000</v>
      </c>
      <c r="J403" s="4">
        <f t="shared" si="148"/>
        <v>-2228991.8329999996</v>
      </c>
      <c r="K403" s="36">
        <f t="shared" si="149"/>
        <v>-63117.958287539215</v>
      </c>
      <c r="L403" s="36">
        <f t="shared" si="150"/>
        <v>-1426791.4828451916</v>
      </c>
      <c r="N403" s="4">
        <f t="shared" si="156"/>
        <v>-794000</v>
      </c>
      <c r="O403" s="272">
        <f t="shared" si="151"/>
        <v>-18904.761904761905</v>
      </c>
      <c r="P403" s="272">
        <f t="shared" si="152"/>
        <v>-106142.46823809523</v>
      </c>
      <c r="Q403" s="274">
        <f t="shared" si="153"/>
        <v>-3005.6170613113914</v>
      </c>
      <c r="R403" s="4">
        <f t="shared" si="157"/>
        <v>-67943.714285714275</v>
      </c>
      <c r="X403" s="235">
        <f t="shared" si="154"/>
        <v>37093</v>
      </c>
      <c r="Y403" s="236" t="str">
        <f t="shared" si="160"/>
        <v>0</v>
      </c>
      <c r="Z403" s="36"/>
      <c r="AA403" s="237">
        <f t="shared" si="161"/>
        <v>3005.6170613113914</v>
      </c>
      <c r="AB403" s="238">
        <f t="shared" si="162"/>
        <v>145921.20000000001</v>
      </c>
      <c r="AC403" s="239" t="str">
        <f t="shared" si="158"/>
        <v/>
      </c>
      <c r="AF403" s="241">
        <f t="shared" si="159"/>
        <v>-3005.6170613113914</v>
      </c>
    </row>
    <row r="404" spans="2:32" x14ac:dyDescent="0.25">
      <c r="B404" s="25">
        <v>37094</v>
      </c>
      <c r="C404" s="26"/>
      <c r="D404" s="27"/>
      <c r="E404" s="27"/>
      <c r="F404" s="225">
        <f t="shared" si="146"/>
        <v>0</v>
      </c>
      <c r="G404" s="213" t="s">
        <v>31</v>
      </c>
      <c r="H404" s="4">
        <f t="shared" si="155"/>
        <v>-17468000</v>
      </c>
      <c r="I404" s="4">
        <f t="shared" si="147"/>
        <v>-415904.76190476189</v>
      </c>
      <c r="J404" s="4">
        <f t="shared" si="148"/>
        <v>-2335134.3012380949</v>
      </c>
      <c r="K404" s="36">
        <f t="shared" si="149"/>
        <v>-66123.575348850616</v>
      </c>
      <c r="L404" s="36">
        <f t="shared" si="150"/>
        <v>-1494733.9344092486</v>
      </c>
      <c r="N404" s="4">
        <f t="shared" si="156"/>
        <v>-794000</v>
      </c>
      <c r="O404" s="272">
        <f t="shared" si="151"/>
        <v>-18904.761904761905</v>
      </c>
      <c r="P404" s="272">
        <f t="shared" si="152"/>
        <v>-106142.46823809523</v>
      </c>
      <c r="Q404" s="274">
        <f t="shared" si="153"/>
        <v>-3005.6170613113914</v>
      </c>
      <c r="R404" s="4">
        <f t="shared" si="157"/>
        <v>-67943.714285714275</v>
      </c>
      <c r="X404" s="235">
        <f t="shared" si="154"/>
        <v>37094</v>
      </c>
      <c r="Y404" s="236" t="str">
        <f t="shared" si="160"/>
        <v>0</v>
      </c>
      <c r="Z404" s="36"/>
      <c r="AA404" s="237">
        <f t="shared" si="161"/>
        <v>3005.6170613113914</v>
      </c>
      <c r="AB404" s="238">
        <f t="shared" si="162"/>
        <v>145921.20000000001</v>
      </c>
      <c r="AC404" s="239" t="str">
        <f t="shared" si="158"/>
        <v/>
      </c>
      <c r="AF404" s="241">
        <f t="shared" si="159"/>
        <v>-3005.6170613113914</v>
      </c>
    </row>
    <row r="405" spans="2:32" x14ac:dyDescent="0.25">
      <c r="B405" s="25">
        <v>37095</v>
      </c>
      <c r="C405" s="26"/>
      <c r="D405" s="27"/>
      <c r="E405" s="27"/>
      <c r="F405" s="225">
        <f t="shared" si="146"/>
        <v>0</v>
      </c>
      <c r="G405" s="213" t="s">
        <v>31</v>
      </c>
      <c r="H405" s="4">
        <f t="shared" si="155"/>
        <v>-18262000</v>
      </c>
      <c r="I405" s="4">
        <f t="shared" si="147"/>
        <v>-434809.52380952379</v>
      </c>
      <c r="J405" s="4">
        <f t="shared" si="148"/>
        <v>-2441276.7694761902</v>
      </c>
      <c r="K405" s="36">
        <f t="shared" si="149"/>
        <v>-69129.19241016201</v>
      </c>
      <c r="L405" s="36">
        <f t="shared" si="150"/>
        <v>-1562676.3859733054</v>
      </c>
      <c r="N405" s="4">
        <f t="shared" si="156"/>
        <v>-794000</v>
      </c>
      <c r="O405" s="272">
        <f t="shared" si="151"/>
        <v>-18904.761904761905</v>
      </c>
      <c r="P405" s="272">
        <f t="shared" si="152"/>
        <v>-106142.46823809523</v>
      </c>
      <c r="Q405" s="274">
        <f t="shared" si="153"/>
        <v>-3005.6170613113914</v>
      </c>
      <c r="R405" s="4">
        <f t="shared" si="157"/>
        <v>-67943.714285714275</v>
      </c>
      <c r="X405" s="235">
        <f t="shared" si="154"/>
        <v>37095</v>
      </c>
      <c r="Y405" s="236" t="str">
        <f t="shared" si="160"/>
        <v>0</v>
      </c>
      <c r="Z405" s="36"/>
      <c r="AA405" s="237">
        <f t="shared" si="161"/>
        <v>3005.6170613113914</v>
      </c>
      <c r="AB405" s="238">
        <f t="shared" si="162"/>
        <v>145921.20000000001</v>
      </c>
      <c r="AC405" s="239" t="str">
        <f t="shared" si="158"/>
        <v/>
      </c>
      <c r="AF405" s="241">
        <f t="shared" si="159"/>
        <v>-3005.6170613113914</v>
      </c>
    </row>
    <row r="406" spans="2:32" x14ac:dyDescent="0.25">
      <c r="B406" s="25">
        <v>37096</v>
      </c>
      <c r="C406" s="26"/>
      <c r="D406" s="27"/>
      <c r="E406" s="27"/>
      <c r="F406" s="225">
        <f t="shared" si="146"/>
        <v>0</v>
      </c>
      <c r="G406" s="213" t="s">
        <v>31</v>
      </c>
      <c r="H406" s="4">
        <f t="shared" si="155"/>
        <v>-19056000</v>
      </c>
      <c r="I406" s="4">
        <f t="shared" si="147"/>
        <v>-453714.28571428574</v>
      </c>
      <c r="J406" s="4">
        <f t="shared" si="148"/>
        <v>-2547419.2377142855</v>
      </c>
      <c r="K406" s="36">
        <f t="shared" si="149"/>
        <v>-72134.809471473403</v>
      </c>
      <c r="L406" s="36">
        <f t="shared" si="150"/>
        <v>-1630618.8375373622</v>
      </c>
      <c r="N406" s="4">
        <f t="shared" si="156"/>
        <v>-794000</v>
      </c>
      <c r="O406" s="272">
        <f t="shared" si="151"/>
        <v>-18904.761904761905</v>
      </c>
      <c r="P406" s="272">
        <f t="shared" si="152"/>
        <v>-106142.46823809523</v>
      </c>
      <c r="Q406" s="274">
        <f t="shared" si="153"/>
        <v>-3005.6170613113914</v>
      </c>
      <c r="R406" s="4">
        <f t="shared" si="157"/>
        <v>-67943.714285714275</v>
      </c>
      <c r="X406" s="235">
        <f t="shared" si="154"/>
        <v>37096</v>
      </c>
      <c r="Y406" s="236" t="str">
        <f t="shared" si="160"/>
        <v>0</v>
      </c>
      <c r="Z406" s="36"/>
      <c r="AA406" s="237">
        <f t="shared" si="161"/>
        <v>3005.6170613113914</v>
      </c>
      <c r="AB406" s="238">
        <f t="shared" si="162"/>
        <v>145921.20000000001</v>
      </c>
      <c r="AC406" s="239" t="str">
        <f t="shared" si="158"/>
        <v/>
      </c>
      <c r="AF406" s="241">
        <f t="shared" si="159"/>
        <v>-3005.6170613113914</v>
      </c>
    </row>
    <row r="407" spans="2:32" x14ac:dyDescent="0.25">
      <c r="B407" s="25">
        <v>37097</v>
      </c>
      <c r="C407" s="26"/>
      <c r="D407" s="27"/>
      <c r="E407" s="27"/>
      <c r="F407" s="225">
        <f t="shared" si="146"/>
        <v>0</v>
      </c>
      <c r="G407" s="213" t="s">
        <v>31</v>
      </c>
      <c r="H407" s="4">
        <f t="shared" si="155"/>
        <v>-19850000</v>
      </c>
      <c r="I407" s="4">
        <f t="shared" si="147"/>
        <v>-472619.04761904763</v>
      </c>
      <c r="J407" s="4">
        <f t="shared" si="148"/>
        <v>-2653561.7059523808</v>
      </c>
      <c r="K407" s="36">
        <f t="shared" si="149"/>
        <v>-75140.426532784782</v>
      </c>
      <c r="L407" s="36">
        <f t="shared" si="150"/>
        <v>-1698561.2891014188</v>
      </c>
      <c r="N407" s="4">
        <f t="shared" si="156"/>
        <v>-794000</v>
      </c>
      <c r="O407" s="272">
        <f t="shared" si="151"/>
        <v>-18904.761904761905</v>
      </c>
      <c r="P407" s="272">
        <f t="shared" si="152"/>
        <v>-106142.46823809523</v>
      </c>
      <c r="Q407" s="274">
        <f t="shared" si="153"/>
        <v>-3005.6170613113914</v>
      </c>
      <c r="R407" s="4">
        <f t="shared" si="157"/>
        <v>-67943.714285714275</v>
      </c>
      <c r="X407" s="235">
        <f t="shared" si="154"/>
        <v>37097</v>
      </c>
      <c r="Y407" s="236" t="str">
        <f t="shared" si="160"/>
        <v>0</v>
      </c>
      <c r="Z407" s="36"/>
      <c r="AA407" s="237">
        <f t="shared" si="161"/>
        <v>3005.6170613113914</v>
      </c>
      <c r="AB407" s="238">
        <f t="shared" si="162"/>
        <v>145921.20000000001</v>
      </c>
      <c r="AC407" s="239" t="str">
        <f t="shared" si="158"/>
        <v/>
      </c>
      <c r="AF407" s="241">
        <f t="shared" si="159"/>
        <v>-3005.6170613113914</v>
      </c>
    </row>
    <row r="408" spans="2:32" x14ac:dyDescent="0.25">
      <c r="B408" s="25">
        <v>37098</v>
      </c>
      <c r="C408" s="26"/>
      <c r="D408" s="27"/>
      <c r="E408" s="27"/>
      <c r="F408" s="225">
        <f t="shared" si="146"/>
        <v>0</v>
      </c>
      <c r="G408" s="213" t="s">
        <v>31</v>
      </c>
      <c r="H408" s="4">
        <f t="shared" si="155"/>
        <v>-20644000</v>
      </c>
      <c r="I408" s="4">
        <f t="shared" si="147"/>
        <v>-491523.80952380953</v>
      </c>
      <c r="J408" s="4">
        <f t="shared" si="148"/>
        <v>-2759704.1741904761</v>
      </c>
      <c r="K408" s="36">
        <f t="shared" si="149"/>
        <v>-78146.043594096176</v>
      </c>
      <c r="L408" s="36">
        <f t="shared" si="150"/>
        <v>-1766503.7406654756</v>
      </c>
      <c r="N408" s="4">
        <f t="shared" si="156"/>
        <v>-794000</v>
      </c>
      <c r="O408" s="272">
        <f t="shared" si="151"/>
        <v>-18904.761904761905</v>
      </c>
      <c r="P408" s="272">
        <f t="shared" si="152"/>
        <v>-106142.46823809523</v>
      </c>
      <c r="Q408" s="274">
        <f t="shared" si="153"/>
        <v>-3005.6170613113914</v>
      </c>
      <c r="R408" s="4">
        <f t="shared" si="157"/>
        <v>-67943.714285714275</v>
      </c>
      <c r="X408" s="235">
        <f t="shared" si="154"/>
        <v>37098</v>
      </c>
      <c r="Y408" s="236" t="str">
        <f t="shared" si="160"/>
        <v>0</v>
      </c>
      <c r="Z408" s="36"/>
      <c r="AA408" s="237">
        <f t="shared" si="161"/>
        <v>3005.6170613113914</v>
      </c>
      <c r="AB408" s="238">
        <f t="shared" si="162"/>
        <v>145921.20000000001</v>
      </c>
      <c r="AC408" s="239" t="str">
        <f t="shared" si="158"/>
        <v/>
      </c>
      <c r="AF408" s="241">
        <f t="shared" si="159"/>
        <v>-3005.6170613113914</v>
      </c>
    </row>
    <row r="409" spans="2:32" x14ac:dyDescent="0.25">
      <c r="B409" s="25">
        <v>37099</v>
      </c>
      <c r="C409" s="26"/>
      <c r="D409" s="27"/>
      <c r="E409" s="27"/>
      <c r="F409" s="225">
        <f t="shared" si="146"/>
        <v>0</v>
      </c>
      <c r="G409" s="213" t="s">
        <v>31</v>
      </c>
      <c r="H409" s="4">
        <f t="shared" si="155"/>
        <v>-21438000</v>
      </c>
      <c r="I409" s="4">
        <f t="shared" si="147"/>
        <v>-510428.57142857142</v>
      </c>
      <c r="J409" s="4">
        <f t="shared" si="148"/>
        <v>-2865846.6424285714</v>
      </c>
      <c r="K409" s="36">
        <f t="shared" si="149"/>
        <v>-81151.66065540757</v>
      </c>
      <c r="L409" s="36">
        <f t="shared" si="150"/>
        <v>-1834446.1922295324</v>
      </c>
      <c r="N409" s="4">
        <f t="shared" si="156"/>
        <v>-794000</v>
      </c>
      <c r="O409" s="272">
        <f t="shared" si="151"/>
        <v>-18904.761904761905</v>
      </c>
      <c r="P409" s="272">
        <f t="shared" si="152"/>
        <v>-106142.46823809523</v>
      </c>
      <c r="Q409" s="274">
        <f t="shared" si="153"/>
        <v>-3005.6170613113914</v>
      </c>
      <c r="R409" s="4">
        <f t="shared" si="157"/>
        <v>-67943.714285714275</v>
      </c>
      <c r="X409" s="235">
        <f t="shared" si="154"/>
        <v>37099</v>
      </c>
      <c r="Y409" s="236" t="str">
        <f t="shared" si="160"/>
        <v>0</v>
      </c>
      <c r="Z409" s="36"/>
      <c r="AA409" s="237">
        <f t="shared" si="161"/>
        <v>3005.6170613113914</v>
      </c>
      <c r="AB409" s="238">
        <f t="shared" si="162"/>
        <v>145921.20000000001</v>
      </c>
      <c r="AC409" s="239" t="str">
        <f t="shared" si="158"/>
        <v/>
      </c>
      <c r="AF409" s="241">
        <f t="shared" si="159"/>
        <v>-3005.6170613113914</v>
      </c>
    </row>
    <row r="410" spans="2:32" x14ac:dyDescent="0.25">
      <c r="B410" s="25">
        <v>37100</v>
      </c>
      <c r="C410" s="26"/>
      <c r="D410" s="27"/>
      <c r="E410" s="27"/>
      <c r="F410" s="225">
        <f t="shared" si="146"/>
        <v>0</v>
      </c>
      <c r="G410" s="213" t="s">
        <v>31</v>
      </c>
      <c r="H410" s="4">
        <f t="shared" si="155"/>
        <v>-22232000</v>
      </c>
      <c r="I410" s="4">
        <f t="shared" si="147"/>
        <v>-529333.33333333337</v>
      </c>
      <c r="J410" s="4">
        <f t="shared" si="148"/>
        <v>-2971989.1106666666</v>
      </c>
      <c r="K410" s="36">
        <f t="shared" si="149"/>
        <v>-84157.277716718963</v>
      </c>
      <c r="L410" s="36">
        <f t="shared" si="150"/>
        <v>-1902388.6437935892</v>
      </c>
      <c r="N410" s="4">
        <f t="shared" si="156"/>
        <v>-794000</v>
      </c>
      <c r="O410" s="272">
        <f t="shared" si="151"/>
        <v>-18904.761904761905</v>
      </c>
      <c r="P410" s="272">
        <f t="shared" si="152"/>
        <v>-106142.46823809523</v>
      </c>
      <c r="Q410" s="274">
        <f t="shared" si="153"/>
        <v>-3005.6170613113914</v>
      </c>
      <c r="R410" s="4">
        <f t="shared" si="157"/>
        <v>-67943.714285714275</v>
      </c>
      <c r="X410" s="235">
        <f t="shared" si="154"/>
        <v>37100</v>
      </c>
      <c r="Y410" s="236" t="str">
        <f t="shared" si="160"/>
        <v>0</v>
      </c>
      <c r="Z410" s="36"/>
      <c r="AA410" s="237">
        <f t="shared" si="161"/>
        <v>3005.6170613113914</v>
      </c>
      <c r="AB410" s="238">
        <f t="shared" si="162"/>
        <v>145921.20000000001</v>
      </c>
      <c r="AC410" s="239" t="str">
        <f t="shared" si="158"/>
        <v/>
      </c>
      <c r="AF410" s="241">
        <f t="shared" si="159"/>
        <v>-3005.6170613113914</v>
      </c>
    </row>
    <row r="411" spans="2:32" x14ac:dyDescent="0.25">
      <c r="B411" s="25">
        <v>37101</v>
      </c>
      <c r="C411" s="26"/>
      <c r="D411" s="27"/>
      <c r="E411" s="27"/>
      <c r="F411" s="225">
        <f t="shared" si="146"/>
        <v>0</v>
      </c>
      <c r="G411" s="213" t="s">
        <v>31</v>
      </c>
      <c r="H411" s="4">
        <f t="shared" si="155"/>
        <v>-23026000</v>
      </c>
      <c r="I411" s="4">
        <f t="shared" si="147"/>
        <v>-548238.09523809527</v>
      </c>
      <c r="J411" s="4">
        <f t="shared" si="148"/>
        <v>-3078131.5789047619</v>
      </c>
      <c r="K411" s="36">
        <f t="shared" si="149"/>
        <v>-87162.894778030357</v>
      </c>
      <c r="L411" s="36">
        <f t="shared" si="150"/>
        <v>-1970331.095357646</v>
      </c>
      <c r="N411" s="4">
        <f t="shared" si="156"/>
        <v>-794000</v>
      </c>
      <c r="O411" s="272">
        <f t="shared" si="151"/>
        <v>-18904.761904761905</v>
      </c>
      <c r="P411" s="272">
        <f t="shared" si="152"/>
        <v>-106142.46823809523</v>
      </c>
      <c r="Q411" s="274">
        <f t="shared" si="153"/>
        <v>-3005.6170613113914</v>
      </c>
      <c r="R411" s="4">
        <f t="shared" si="157"/>
        <v>-67943.714285714275</v>
      </c>
      <c r="X411" s="235">
        <f t="shared" si="154"/>
        <v>37101</v>
      </c>
      <c r="Y411" s="236" t="str">
        <f t="shared" si="160"/>
        <v>0</v>
      </c>
      <c r="Z411" s="36"/>
      <c r="AA411" s="237">
        <f t="shared" si="161"/>
        <v>3005.6170613113914</v>
      </c>
      <c r="AB411" s="238">
        <f t="shared" si="162"/>
        <v>145921.20000000001</v>
      </c>
      <c r="AC411" s="239" t="str">
        <f t="shared" si="158"/>
        <v/>
      </c>
      <c r="AF411" s="241">
        <f t="shared" si="159"/>
        <v>-3005.6170613113914</v>
      </c>
    </row>
    <row r="412" spans="2:32" x14ac:dyDescent="0.25">
      <c r="B412" s="25">
        <v>37102</v>
      </c>
      <c r="C412" s="26"/>
      <c r="D412" s="27"/>
      <c r="E412" s="27"/>
      <c r="F412" s="225">
        <f t="shared" si="146"/>
        <v>0</v>
      </c>
      <c r="G412" s="213" t="s">
        <v>31</v>
      </c>
      <c r="H412" s="4">
        <f t="shared" si="155"/>
        <v>-23820000</v>
      </c>
      <c r="I412" s="4">
        <f t="shared" si="147"/>
        <v>-567142.85714285716</v>
      </c>
      <c r="J412" s="4">
        <f t="shared" si="148"/>
        <v>-3184274.0471428572</v>
      </c>
      <c r="K412" s="36">
        <f t="shared" si="149"/>
        <v>-90168.511839341751</v>
      </c>
      <c r="L412" s="36">
        <f t="shared" si="150"/>
        <v>-2038273.5469217028</v>
      </c>
      <c r="N412" s="4">
        <f t="shared" si="156"/>
        <v>-794000</v>
      </c>
      <c r="O412" s="272">
        <f t="shared" si="151"/>
        <v>-18904.761904761905</v>
      </c>
      <c r="P412" s="272">
        <f t="shared" si="152"/>
        <v>-106142.46823809523</v>
      </c>
      <c r="Q412" s="274">
        <f t="shared" si="153"/>
        <v>-3005.6170613113914</v>
      </c>
      <c r="R412" s="4">
        <f t="shared" si="157"/>
        <v>-67943.714285714275</v>
      </c>
      <c r="X412" s="235">
        <f t="shared" si="154"/>
        <v>37102</v>
      </c>
      <c r="Y412" s="236" t="str">
        <f t="shared" si="160"/>
        <v>0</v>
      </c>
      <c r="Z412" s="36"/>
      <c r="AA412" s="237">
        <f t="shared" si="161"/>
        <v>3005.6170613113914</v>
      </c>
      <c r="AB412" s="238">
        <f t="shared" si="162"/>
        <v>145921.20000000001</v>
      </c>
      <c r="AC412" s="239" t="str">
        <f t="shared" si="158"/>
        <v/>
      </c>
      <c r="AF412" s="241">
        <f t="shared" si="159"/>
        <v>-3005.6170613113914</v>
      </c>
    </row>
    <row r="413" spans="2:32" x14ac:dyDescent="0.25">
      <c r="B413" s="25">
        <v>37103</v>
      </c>
      <c r="C413" s="26"/>
      <c r="D413" s="27"/>
      <c r="E413" s="27"/>
      <c r="F413" s="225">
        <f t="shared" si="146"/>
        <v>0</v>
      </c>
      <c r="G413" s="213" t="s">
        <v>31</v>
      </c>
      <c r="H413" s="4">
        <f>H412-$AP$2</f>
        <v>-24614000</v>
      </c>
      <c r="I413" s="4">
        <f t="shared" si="147"/>
        <v>-586047.61904761905</v>
      </c>
      <c r="J413" s="4">
        <f t="shared" si="148"/>
        <v>-3290416.515380952</v>
      </c>
      <c r="K413" s="36">
        <f t="shared" si="149"/>
        <v>-93174.12890065313</v>
      </c>
      <c r="L413" s="36">
        <f t="shared" si="150"/>
        <v>-2106215.9984857594</v>
      </c>
      <c r="N413" s="4">
        <f>H413-H412</f>
        <v>-794000</v>
      </c>
      <c r="O413" s="272">
        <f t="shared" si="151"/>
        <v>-18904.761904761905</v>
      </c>
      <c r="P413" s="272">
        <f t="shared" si="152"/>
        <v>-106142.46823809523</v>
      </c>
      <c r="Q413" s="274">
        <f t="shared" si="153"/>
        <v>-3005.6170613113914</v>
      </c>
      <c r="R413" s="4">
        <f>O413*3.594</f>
        <v>-67943.714285714275</v>
      </c>
      <c r="X413" s="235">
        <f>B413</f>
        <v>37103</v>
      </c>
      <c r="Y413" s="236" t="str">
        <f>IF(AF412&lt;0,"0",AF412)</f>
        <v>0</v>
      </c>
      <c r="Z413" s="36"/>
      <c r="AA413" s="237">
        <f>Q413*-1</f>
        <v>3005.6170613113914</v>
      </c>
      <c r="AB413" s="238">
        <f>$AA$3-Y413</f>
        <v>145921.20000000001</v>
      </c>
      <c r="AC413" s="239" t="str">
        <f>+IF(AF413&gt;$D$3,"*","")</f>
        <v/>
      </c>
      <c r="AF413" s="241">
        <f>Y413+AE413-AA413</f>
        <v>-3005.6170613113914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3" t="s">
        <v>72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41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40">
        <f>H20*0.857724326</f>
        <v>2468961.1192217059</v>
      </c>
    </row>
    <row r="21" spans="2:10" ht="16.2" thickBot="1" x14ac:dyDescent="0.3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4">
        <v>68535.759999999995</v>
      </c>
      <c r="I21" s="67" t="s">
        <v>8</v>
      </c>
    </row>
    <row r="22" spans="2:10" ht="15.6" x14ac:dyDescent="0.3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.6" x14ac:dyDescent="0.3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.6" x14ac:dyDescent="0.3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5"/>
      <c r="F43" s="326"/>
      <c r="G43" s="333" t="s">
        <v>92</v>
      </c>
      <c r="H43" s="335">
        <f>23121*42</f>
        <v>971082</v>
      </c>
      <c r="I43" s="336"/>
    </row>
    <row r="44" spans="2:10" ht="13.8" thickBot="1" x14ac:dyDescent="0.3">
      <c r="E44" s="327"/>
      <c r="F44" s="328"/>
      <c r="G44" s="334" t="s">
        <v>8</v>
      </c>
      <c r="H44" s="337">
        <v>23121</v>
      </c>
      <c r="I44" s="329"/>
    </row>
    <row r="45" spans="2:10" ht="13.8" thickTop="1" x14ac:dyDescent="0.25">
      <c r="E45" s="327"/>
      <c r="F45" s="328"/>
      <c r="G45" s="338"/>
      <c r="H45" s="338"/>
      <c r="I45" s="329"/>
    </row>
    <row r="46" spans="2:10" x14ac:dyDescent="0.25">
      <c r="E46" s="327"/>
      <c r="F46" s="328"/>
      <c r="G46" s="334" t="s">
        <v>93</v>
      </c>
      <c r="H46" s="339">
        <f>H20-H43</f>
        <v>1907419.92</v>
      </c>
      <c r="I46" s="329"/>
      <c r="J46" s="340">
        <f>H46*0.857724326</f>
        <v>1636040.4652809738</v>
      </c>
    </row>
    <row r="47" spans="2:10" x14ac:dyDescent="0.25">
      <c r="E47" s="327"/>
      <c r="F47" s="328"/>
      <c r="G47" s="334" t="s">
        <v>94</v>
      </c>
      <c r="H47" s="339">
        <f>H21-H44</f>
        <v>45414.759999999995</v>
      </c>
      <c r="I47" s="329"/>
    </row>
    <row r="48" spans="2:10" ht="13.8" thickBot="1" x14ac:dyDescent="0.3">
      <c r="E48" s="330"/>
      <c r="F48" s="331"/>
      <c r="G48" s="331"/>
      <c r="H48" s="331"/>
      <c r="I48" s="332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11" sqref="K11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4">
        <f ca="1">NOW()</f>
        <v>37025.345119560188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f ca="1">NOW()-1</f>
        <v>37024.345119560188</v>
      </c>
      <c r="I15" s="140"/>
      <c r="J15" s="141"/>
      <c r="K15" s="142">
        <f>K13+K14</f>
        <v>3030683</v>
      </c>
      <c r="L15" s="138"/>
    </row>
    <row r="20" spans="2:14" ht="17.399999999999999" hidden="1" x14ac:dyDescent="0.3">
      <c r="B20" s="158"/>
      <c r="C20" s="170" t="s">
        <v>32</v>
      </c>
    </row>
    <row r="21" spans="2:14" ht="17.399999999999999" hidden="1" x14ac:dyDescent="0.3">
      <c r="B21" s="171"/>
      <c r="C21" s="172" t="s">
        <v>33</v>
      </c>
    </row>
    <row r="22" spans="2:14" ht="17.399999999999999" hidden="1" x14ac:dyDescent="0.3">
      <c r="B22" s="171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4" hidden="1" thickTop="1" thickBot="1" x14ac:dyDescent="0.3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5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5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5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5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5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5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5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5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5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5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5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5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5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5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5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5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5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5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5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5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5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5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5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5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5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5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5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5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5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5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5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8" hidden="1" thickBot="1" x14ac:dyDescent="0.3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5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2001-05-11T08:02:51Z</cp:lastPrinted>
  <dcterms:created xsi:type="dcterms:W3CDTF">2000-10-05T08:25:54Z</dcterms:created>
  <dcterms:modified xsi:type="dcterms:W3CDTF">2023-09-10T15:01:58Z</dcterms:modified>
</cp:coreProperties>
</file>