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32" windowHeight="8796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H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H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H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H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H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H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H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H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H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H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H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H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H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AA388" i="1"/>
  <c r="AB388" i="1"/>
  <c r="AC388" i="1"/>
  <c r="AF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AA413" i="1"/>
  <c r="AB413" i="1"/>
  <c r="AC413" i="1"/>
  <c r="AF413" i="1"/>
  <c r="E8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<sst xmlns="http://schemas.openxmlformats.org/spreadsheetml/2006/main" count="406" uniqueCount="98">
  <si>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</si>
  <si>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</si>
  <si>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</si>
  <si>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</si>
  <si>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</si>
  <si>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</si>
  <si>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</si>
  <si>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</si>
  <si>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</si>
  <si>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</si>
  <si>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</si>
  <si>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</si>
  <si>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</si>
  <si>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</si>
  <si>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</si>
  <si>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</si>
  <si>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</si>
  <si>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</si>
  <si>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</si>
  <si>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</si>
  <si>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</si>
  <si>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</si>
  <si>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</si>
  <si>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</si>
  <si>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</si>
  <si>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</si>
  <si>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</si>
  <si>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</si>
  <si>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</si>
  <si>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</si>
  <si>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</si>
  <si>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</si>
  <si>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</si>
  <si>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</si>
  <si>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</si>
  <si>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</si>
  <si>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</si>
  <si>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</si>
  <si>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</si>
  <si>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</si>
  <si>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</si>
  <si>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</si>
  <si>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</si>
  <si>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</si>
  <si>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</si>
  <si>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</si>
  <si>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</si>
  <si>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</si>
  <si>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</si>
  <si>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</si>
  <si>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</si>
  <si>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</si>
  <si>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</si>
  <si>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</si>
  <si>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</si>
  <si>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</si>
  <si>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</si>
  <si>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</si>
  <si>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</si>
  <si>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</si>
  <si>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</si>
  <si>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</si>
  <si>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</si>
  <si>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</si>
  <si>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</si>
  <si>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</si>
  <si>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</si>
  <si>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</si>
  <si>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</si>
  <si>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</si>
  <si>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</si>
  <si>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</si>
  <si>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</si>
  <si>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</si>
  <si>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</si>
  <si>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</si>
  <si>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</si>
  <si>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</si>
  <si>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</si>
  <si>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</si>
  <si>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</si>
  <si>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</si>
  <si>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</si>
  <si>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</si>
  <si>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</si>
  <si>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</si>
  <si>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</si>
  <si>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</si>
  <si>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</si>
  <si>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</si>
  <si>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</si>
  <si>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</si>
  <si>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</si>
  <si>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</si>
  <si>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</si>
  <si>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</si>
  <si>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</si>
  <si>
    <t>DISPATCH FACTOR @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</si>
</sst>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5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9" fontId="0" fillId="0" borderId="13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315" activePane="bottomRight" state="frozen"/>
      <selection pane="topRight" activeCell="G1" sqref="G1"/>
      <selection pane="bottomLeft" activeCell="A7" sqref="A7"/>
      <selection pane="bottomRight" activeCell="H332" sqref="H332"/>
    </sheetView>
  </sheetViews>
  <sheetFormatPr defaultRowHeight="13.2" x14ac:dyDescent="0.25"/>
  <cols>
    <col min="1" max="1" width="6.109375" customWidth="1"/>
    <col min="2" max="2" width="9.6640625" style="1" bestFit="1" customWidth="1"/>
    <col min="3" max="3" width="9.109375" style="2" customWidth="1"/>
    <col min="4" max="4" width="11.33203125" style="3" bestFit="1" customWidth="1"/>
    <col min="5" max="5" width="9.5546875" style="3" bestFit="1" customWidth="1"/>
    <col min="6" max="6" width="9.109375" style="217" customWidth="1"/>
    <col min="7" max="7" width="14.6640625" style="159" customWidth="1"/>
    <col min="8" max="8" width="15.44140625" style="4" customWidth="1"/>
    <col min="9" max="9" width="15.44140625" style="4" hidden="1" customWidth="1"/>
    <col min="10" max="10" width="0.109375" style="4" customWidth="1"/>
    <col min="11" max="11" width="20.88671875" customWidth="1"/>
    <col min="12" max="12" width="16.10937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33203125" customWidth="1"/>
    <col min="20" max="20" width="20" hidden="1" customWidth="1"/>
    <col min="21" max="21" width="20.33203125" hidden="1" customWidth="1"/>
    <col min="24" max="24" width="13.88671875" customWidth="1"/>
    <col min="25" max="25" width="19.44140625" bestFit="1" customWidth="1"/>
    <col min="26" max="27" width="9.88671875" bestFit="1" customWidth="1"/>
    <col min="28" max="28" width="18.44140625" customWidth="1"/>
    <col min="29" max="29" width="2.44140625" customWidth="1"/>
    <col min="30" max="30" width="7.5546875" customWidth="1"/>
    <col min="31" max="31" width="14.44140625" customWidth="1"/>
    <col min="32" max="32" width="11.44140625" bestFit="1" customWidth="1"/>
    <col min="37" max="40" width="0" hidden="1" customWidth="1"/>
    <col min="41" max="41" width="9.6640625" hidden="1" customWidth="1"/>
    <col min="42" max="44" width="0" hidden="1" customWidth="1"/>
    <col min="45" max="45" width="11.33203125" hidden="1" customWidth="1"/>
  </cols>
  <sheetData>
    <row r="1" spans="2:45" ht="15.6" thickBot="1" x14ac:dyDescent="0.3">
      <c r="K1" s="6">
        <v>2.8316819E-2</v>
      </c>
      <c r="L1" s="278">
        <v>22.605159</v>
      </c>
      <c r="O1" s="4"/>
      <c r="P1" s="4"/>
      <c r="Q1" s="6">
        <v>2.83168E-2</v>
      </c>
      <c r="R1" s="5">
        <v>22.605159</v>
      </c>
      <c r="X1" s="284" t="s">
        <v>53</v>
      </c>
      <c r="Y1" s="285" t="s">
        <v>54</v>
      </c>
      <c r="Z1" s="285"/>
      <c r="AA1" s="286">
        <v>155151.20000000001</v>
      </c>
      <c r="AB1" s="287" t="s">
        <v>55</v>
      </c>
      <c r="AC1" s="288"/>
      <c r="AD1" s="289"/>
      <c r="AE1" s="290"/>
      <c r="AF1" s="291"/>
      <c r="AK1" s="162"/>
      <c r="AL1" s="314" t="s">
        <v>90</v>
      </c>
      <c r="AM1" s="313"/>
      <c r="AN1" s="163"/>
      <c r="AO1" s="198" t="s">
        <v>31</v>
      </c>
      <c r="AP1" s="315">
        <v>534200</v>
      </c>
    </row>
    <row r="2" spans="2:45" ht="16.2" thickBot="1" x14ac:dyDescent="0.3">
      <c r="C2" s="317"/>
      <c r="D2" s="318" t="s">
        <v>91</v>
      </c>
      <c r="E2" s="319"/>
      <c r="K2" s="243"/>
      <c r="L2" s="6">
        <v>22.544719000000001</v>
      </c>
      <c r="O2" s="4"/>
      <c r="P2" s="4"/>
      <c r="R2" s="6">
        <v>22.544719000000001</v>
      </c>
      <c r="X2" s="292" t="s">
        <v>56</v>
      </c>
      <c r="Y2" s="293" t="s">
        <v>57</v>
      </c>
      <c r="Z2" s="293"/>
      <c r="AA2" s="294">
        <v>9230</v>
      </c>
      <c r="AB2" s="295" t="s">
        <v>58</v>
      </c>
      <c r="AC2" s="296"/>
      <c r="AD2" s="297"/>
      <c r="AE2" s="218"/>
      <c r="AF2" s="298"/>
      <c r="AK2" s="164"/>
      <c r="AL2" s="165"/>
      <c r="AM2" s="166" t="s">
        <v>97</v>
      </c>
      <c r="AN2" s="167"/>
      <c r="AO2" s="198" t="s">
        <v>31</v>
      </c>
      <c r="AP2" s="199">
        <v>794000</v>
      </c>
      <c r="AR2" s="200">
        <v>0.72940000000000005</v>
      </c>
      <c r="AS2" s="201">
        <v>817300</v>
      </c>
    </row>
    <row r="3" spans="2:45" ht="15.6" thickBot="1" x14ac:dyDescent="0.3">
      <c r="C3" s="320"/>
      <c r="D3" s="321">
        <v>0</v>
      </c>
      <c r="E3" s="322"/>
      <c r="O3" s="4"/>
      <c r="P3" s="4"/>
      <c r="X3" s="299"/>
      <c r="Y3" s="293" t="s">
        <v>59</v>
      </c>
      <c r="Z3" s="293"/>
      <c r="AA3" s="294">
        <f>AA1-AA2</f>
        <v>145921.20000000001</v>
      </c>
      <c r="AB3" s="296"/>
      <c r="AC3" s="296"/>
      <c r="AD3" s="297"/>
      <c r="AE3" s="218"/>
      <c r="AF3" s="298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5">
      <c r="J4" s="7">
        <v>5.6145889999999996</v>
      </c>
      <c r="O4" s="4"/>
      <c r="P4" s="7">
        <v>5.6145889999999996</v>
      </c>
      <c r="T4" s="8" t="s">
        <v>0</v>
      </c>
      <c r="U4" s="9"/>
      <c r="X4" s="300"/>
      <c r="Y4" s="293"/>
      <c r="Z4" s="293"/>
      <c r="AA4" s="294"/>
      <c r="AB4" s="296"/>
      <c r="AC4" s="296"/>
      <c r="AD4" s="297"/>
      <c r="AE4" s="218"/>
      <c r="AF4" s="298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6" x14ac:dyDescent="0.3">
      <c r="B5" s="11"/>
      <c r="C5" s="219" t="s">
        <v>60</v>
      </c>
      <c r="D5" s="12"/>
      <c r="E5" s="12"/>
      <c r="F5" s="220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1"/>
      <c r="Y5" s="221" t="s">
        <v>61</v>
      </c>
      <c r="Z5" s="221"/>
      <c r="AA5" s="222" t="s">
        <v>62</v>
      </c>
      <c r="AB5" s="221" t="s">
        <v>63</v>
      </c>
      <c r="AC5" s="302"/>
      <c r="AD5" s="303"/>
      <c r="AE5" s="221" t="s">
        <v>64</v>
      </c>
      <c r="AF5" s="304" t="s">
        <v>65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2" thickBot="1" x14ac:dyDescent="0.35">
      <c r="B6" s="16" t="s">
        <v>3</v>
      </c>
      <c r="C6" s="17" t="s">
        <v>4</v>
      </c>
      <c r="D6" s="18" t="s">
        <v>5</v>
      </c>
      <c r="E6" s="18" t="s">
        <v>5</v>
      </c>
      <c r="F6" s="223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1"/>
      <c r="Y6" s="221" t="s">
        <v>66</v>
      </c>
      <c r="Z6" s="221"/>
      <c r="AA6" s="305" t="s">
        <v>20</v>
      </c>
      <c r="AB6" s="302" t="s">
        <v>67</v>
      </c>
      <c r="AC6" s="302"/>
      <c r="AD6" s="221" t="s">
        <v>68</v>
      </c>
      <c r="AE6" s="221" t="s">
        <v>56</v>
      </c>
      <c r="AF6" s="304" t="s">
        <v>69</v>
      </c>
      <c r="AK6" s="164"/>
      <c r="AL6" s="165"/>
      <c r="AM6" s="208">
        <v>0.624</v>
      </c>
      <c r="AN6" s="167"/>
      <c r="AO6" s="168"/>
      <c r="AP6" s="209">
        <v>750470</v>
      </c>
      <c r="AR6" s="279">
        <v>0.76</v>
      </c>
      <c r="AS6" s="212"/>
    </row>
    <row r="7" spans="2:45" ht="13.8" thickBot="1" x14ac:dyDescent="0.3">
      <c r="K7" s="36"/>
      <c r="L7" s="36"/>
      <c r="X7" s="306"/>
      <c r="Y7" s="307" t="s">
        <v>70</v>
      </c>
      <c r="Z7" s="307"/>
      <c r="AA7" s="308"/>
      <c r="AB7" s="309"/>
      <c r="AC7" s="309"/>
      <c r="AD7" s="310"/>
      <c r="AE7" s="309"/>
      <c r="AF7" s="311" t="s">
        <v>70</v>
      </c>
      <c r="AK7" s="164"/>
      <c r="AL7" s="165"/>
      <c r="AM7" s="208">
        <v>0.67500000000000004</v>
      </c>
      <c r="AN7" s="167"/>
      <c r="AO7" s="168"/>
      <c r="AP7" s="209">
        <v>775680</v>
      </c>
      <c r="AR7" s="344">
        <v>0.66</v>
      </c>
      <c r="AS7" s="207">
        <v>765970</v>
      </c>
    </row>
    <row r="8" spans="2:45" ht="12.75" hidden="1" customHeight="1" x14ac:dyDescent="0.25">
      <c r="B8" s="22">
        <v>36718</v>
      </c>
      <c r="C8" s="23">
        <v>0</v>
      </c>
      <c r="D8" s="24">
        <v>28</v>
      </c>
      <c r="E8" s="24">
        <f>D8</f>
        <v>28</v>
      </c>
      <c r="F8" s="224">
        <f t="shared" ref="F8:F28" si="0">E8/104.1667*100</f>
        <v>26.879991398402751</v>
      </c>
      <c r="K8" s="36"/>
      <c r="L8" s="36"/>
    </row>
    <row r="9" spans="2:45" ht="12.75" hidden="1" customHeight="1" x14ac:dyDescent="0.25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5">
        <f t="shared" si="0"/>
        <v>71.039977267207263</v>
      </c>
      <c r="K9" s="36"/>
      <c r="L9" s="36"/>
    </row>
    <row r="10" spans="2:45" ht="12.75" hidden="1" customHeight="1" x14ac:dyDescent="0.25">
      <c r="B10" s="25">
        <v>36720</v>
      </c>
      <c r="C10" s="26">
        <v>0</v>
      </c>
      <c r="D10" s="27">
        <v>74</v>
      </c>
      <c r="E10" s="27">
        <f t="shared" si="1"/>
        <v>74</v>
      </c>
      <c r="F10" s="225">
        <f t="shared" si="0"/>
        <v>71.039977267207263</v>
      </c>
      <c r="K10" s="36"/>
      <c r="L10" s="36"/>
    </row>
    <row r="11" spans="2:45" ht="12.75" hidden="1" customHeight="1" x14ac:dyDescent="0.25">
      <c r="B11" s="25">
        <v>36721</v>
      </c>
      <c r="C11" s="26">
        <v>0</v>
      </c>
      <c r="D11" s="27">
        <v>74</v>
      </c>
      <c r="E11" s="27">
        <f t="shared" si="1"/>
        <v>74</v>
      </c>
      <c r="F11" s="225">
        <f t="shared" si="0"/>
        <v>71.039977267207263</v>
      </c>
      <c r="K11" s="36"/>
      <c r="L11" s="36"/>
    </row>
    <row r="12" spans="2:45" ht="12.75" hidden="1" customHeight="1" x14ac:dyDescent="0.25">
      <c r="B12" s="25">
        <v>36722</v>
      </c>
      <c r="C12" s="26">
        <v>0</v>
      </c>
      <c r="D12" s="27">
        <v>74</v>
      </c>
      <c r="E12" s="27">
        <f t="shared" si="1"/>
        <v>74</v>
      </c>
      <c r="F12" s="225">
        <f t="shared" si="0"/>
        <v>71.039977267207263</v>
      </c>
      <c r="K12" s="36"/>
      <c r="L12" s="36"/>
    </row>
    <row r="13" spans="2:45" ht="12.75" hidden="1" customHeight="1" x14ac:dyDescent="0.25">
      <c r="B13" s="25">
        <v>36723</v>
      </c>
      <c r="C13" s="26">
        <v>0</v>
      </c>
      <c r="D13" s="27">
        <v>73</v>
      </c>
      <c r="E13" s="27">
        <f t="shared" si="1"/>
        <v>73</v>
      </c>
      <c r="F13" s="225">
        <f t="shared" si="0"/>
        <v>70.079977574407167</v>
      </c>
      <c r="K13" s="36"/>
      <c r="L13" s="36"/>
    </row>
    <row r="14" spans="2:45" ht="12.75" hidden="1" customHeight="1" x14ac:dyDescent="0.25">
      <c r="B14" s="25">
        <v>36724</v>
      </c>
      <c r="C14" s="26">
        <v>0</v>
      </c>
      <c r="D14" s="27">
        <v>73</v>
      </c>
      <c r="E14" s="27">
        <f t="shared" si="1"/>
        <v>73</v>
      </c>
      <c r="F14" s="225">
        <f t="shared" si="0"/>
        <v>70.079977574407167</v>
      </c>
      <c r="K14" s="36"/>
      <c r="L14" s="36"/>
    </row>
    <row r="15" spans="2:45" ht="12.75" hidden="1" customHeight="1" x14ac:dyDescent="0.25">
      <c r="B15" s="25">
        <v>36725</v>
      </c>
      <c r="C15" s="26">
        <v>0</v>
      </c>
      <c r="D15" s="27">
        <v>73</v>
      </c>
      <c r="E15" s="27">
        <f t="shared" si="1"/>
        <v>73</v>
      </c>
      <c r="F15" s="225">
        <f t="shared" si="0"/>
        <v>70.079977574407167</v>
      </c>
      <c r="K15" s="36"/>
      <c r="L15" s="36"/>
    </row>
    <row r="16" spans="2:45" ht="12.75" hidden="1" customHeight="1" x14ac:dyDescent="0.25">
      <c r="B16" s="25">
        <v>36726</v>
      </c>
      <c r="C16" s="26">
        <v>0</v>
      </c>
      <c r="D16" s="27">
        <v>72</v>
      </c>
      <c r="E16" s="27">
        <f t="shared" si="1"/>
        <v>72</v>
      </c>
      <c r="F16" s="225">
        <f t="shared" si="0"/>
        <v>69.11997788160707</v>
      </c>
      <c r="K16" s="36"/>
      <c r="L16" s="36"/>
    </row>
    <row r="17" spans="1:21" ht="12.75" hidden="1" customHeight="1" x14ac:dyDescent="0.25">
      <c r="B17" s="25">
        <v>36727</v>
      </c>
      <c r="C17" s="26">
        <v>0</v>
      </c>
      <c r="D17" s="27">
        <v>72</v>
      </c>
      <c r="E17" s="27">
        <f t="shared" si="1"/>
        <v>72</v>
      </c>
      <c r="F17" s="225">
        <f t="shared" si="0"/>
        <v>69.11997788160707</v>
      </c>
      <c r="K17" s="36"/>
      <c r="L17" s="36"/>
    </row>
    <row r="18" spans="1:21" ht="12.75" hidden="1" customHeight="1" x14ac:dyDescent="0.25">
      <c r="B18" s="25">
        <v>36728</v>
      </c>
      <c r="C18" s="26">
        <v>0</v>
      </c>
      <c r="D18" s="27">
        <v>71</v>
      </c>
      <c r="E18" s="27">
        <f t="shared" si="1"/>
        <v>71</v>
      </c>
      <c r="F18" s="225">
        <f t="shared" si="0"/>
        <v>68.159978188806974</v>
      </c>
      <c r="K18" s="36"/>
      <c r="L18" s="36"/>
    </row>
    <row r="19" spans="1:21" ht="12.75" hidden="1" customHeight="1" x14ac:dyDescent="0.25">
      <c r="B19" s="25">
        <v>36729</v>
      </c>
      <c r="C19" s="26">
        <v>0</v>
      </c>
      <c r="D19" s="27">
        <v>71</v>
      </c>
      <c r="E19" s="27">
        <f t="shared" si="1"/>
        <v>71</v>
      </c>
      <c r="F19" s="225">
        <f t="shared" si="0"/>
        <v>68.159978188806974</v>
      </c>
      <c r="K19" s="36"/>
      <c r="L19" s="36"/>
    </row>
    <row r="20" spans="1:21" ht="12.75" hidden="1" customHeight="1" x14ac:dyDescent="0.25">
      <c r="B20" s="25">
        <v>36730</v>
      </c>
      <c r="C20" s="26">
        <v>0</v>
      </c>
      <c r="D20" s="27">
        <v>71</v>
      </c>
      <c r="E20" s="27">
        <f t="shared" si="1"/>
        <v>71</v>
      </c>
      <c r="F20" s="225">
        <f t="shared" si="0"/>
        <v>68.159978188806974</v>
      </c>
      <c r="K20" s="36"/>
      <c r="L20" s="36"/>
    </row>
    <row r="21" spans="1:21" ht="12.75" hidden="1" customHeight="1" x14ac:dyDescent="0.25">
      <c r="B21" s="25">
        <v>36731</v>
      </c>
      <c r="C21" s="26">
        <v>0</v>
      </c>
      <c r="D21" s="27">
        <v>69</v>
      </c>
      <c r="E21" s="27">
        <f t="shared" si="1"/>
        <v>69</v>
      </c>
      <c r="F21" s="225">
        <f t="shared" si="0"/>
        <v>66.239978803206782</v>
      </c>
      <c r="K21" s="36"/>
      <c r="L21" s="36"/>
    </row>
    <row r="22" spans="1:21" ht="12.75" hidden="1" customHeight="1" x14ac:dyDescent="0.25">
      <c r="B22" s="25">
        <v>36732</v>
      </c>
      <c r="C22" s="26">
        <v>0</v>
      </c>
      <c r="D22" s="27">
        <v>68</v>
      </c>
      <c r="E22" s="27">
        <f t="shared" si="1"/>
        <v>68</v>
      </c>
      <c r="F22" s="225">
        <f t="shared" si="0"/>
        <v>65.279979110406686</v>
      </c>
      <c r="K22" s="36"/>
      <c r="L22" s="36"/>
    </row>
    <row r="23" spans="1:21" ht="12.75" hidden="1" customHeight="1" x14ac:dyDescent="0.25">
      <c r="B23" s="25">
        <v>36733</v>
      </c>
      <c r="C23" s="26">
        <v>0</v>
      </c>
      <c r="D23" s="27">
        <v>67</v>
      </c>
      <c r="E23" s="27">
        <f t="shared" si="1"/>
        <v>67</v>
      </c>
      <c r="F23" s="225">
        <f t="shared" si="0"/>
        <v>64.319979417606589</v>
      </c>
      <c r="K23" s="36"/>
      <c r="L23" s="36"/>
    </row>
    <row r="24" spans="1:21" ht="12.75" hidden="1" customHeight="1" x14ac:dyDescent="0.25">
      <c r="B24" s="25">
        <v>36734</v>
      </c>
      <c r="C24" s="26">
        <v>0</v>
      </c>
      <c r="D24" s="27">
        <v>65</v>
      </c>
      <c r="E24" s="27">
        <f t="shared" si="1"/>
        <v>65</v>
      </c>
      <c r="F24" s="225">
        <f t="shared" si="0"/>
        <v>62.399980032006383</v>
      </c>
      <c r="K24" s="36"/>
      <c r="L24" s="36"/>
    </row>
    <row r="25" spans="1:21" ht="12.75" hidden="1" customHeight="1" x14ac:dyDescent="0.25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5">
        <f t="shared" si="0"/>
        <v>61.89118019482234</v>
      </c>
      <c r="K25" s="36"/>
      <c r="L25" s="36"/>
    </row>
    <row r="26" spans="1:21" ht="12.75" hidden="1" customHeight="1" x14ac:dyDescent="0.25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5">
        <f t="shared" si="0"/>
        <v>60.547180624902197</v>
      </c>
      <c r="K26" s="36"/>
      <c r="L26" s="36"/>
    </row>
    <row r="27" spans="1:21" ht="12.75" hidden="1" customHeight="1" x14ac:dyDescent="0.25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5">
        <f t="shared" si="0"/>
        <v>59.318381018118075</v>
      </c>
      <c r="K27" s="36"/>
      <c r="L27" s="36"/>
    </row>
    <row r="28" spans="1:21" ht="13.5" hidden="1" customHeight="1" thickBot="1" x14ac:dyDescent="0.3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6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5">
      <c r="A29" s="31" t="s">
        <v>12</v>
      </c>
      <c r="B29" s="32"/>
      <c r="C29" s="26"/>
      <c r="D29" s="27"/>
      <c r="E29" s="27"/>
      <c r="F29" s="227"/>
      <c r="K29" s="36"/>
      <c r="L29" s="36"/>
    </row>
    <row r="30" spans="1:21" ht="12.75" hidden="1" customHeight="1" x14ac:dyDescent="0.25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4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5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5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5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5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5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5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5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5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5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5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5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5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5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5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5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5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5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5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5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5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5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5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5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5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5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5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5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5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5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5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5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5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5">
      <c r="B47" s="25">
        <v>36756</v>
      </c>
      <c r="C47" s="26">
        <v>0</v>
      </c>
      <c r="D47" s="27">
        <v>26.7</v>
      </c>
      <c r="E47" s="27">
        <v>26.72</v>
      </c>
      <c r="F47" s="225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5">
      <c r="B48" s="25">
        <v>36757</v>
      </c>
      <c r="C48" s="26">
        <v>0</v>
      </c>
      <c r="D48" s="27">
        <v>25.69</v>
      </c>
      <c r="E48" s="27">
        <v>25.72</v>
      </c>
      <c r="F48" s="225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5">
      <c r="B49" s="38">
        <v>36758</v>
      </c>
      <c r="C49" s="39">
        <v>0</v>
      </c>
      <c r="D49" s="40">
        <v>51.35</v>
      </c>
      <c r="E49" s="40">
        <v>51.39</v>
      </c>
      <c r="F49" s="228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5">
      <c r="B50" s="38">
        <v>36759</v>
      </c>
      <c r="C50" s="39">
        <v>0</v>
      </c>
      <c r="D50" s="40">
        <v>64.42</v>
      </c>
      <c r="E50" s="40">
        <v>64.42</v>
      </c>
      <c r="F50" s="228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5">
      <c r="B51" s="25">
        <v>36760</v>
      </c>
      <c r="C51" s="26">
        <v>0</v>
      </c>
      <c r="D51" s="27">
        <v>63.04</v>
      </c>
      <c r="E51" s="27">
        <v>63.03</v>
      </c>
      <c r="F51" s="225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5">
      <c r="B52" s="25">
        <v>36761</v>
      </c>
      <c r="C52" s="26">
        <v>0</v>
      </c>
      <c r="D52" s="27">
        <v>61.23</v>
      </c>
      <c r="E52" s="27">
        <v>61.341000000000001</v>
      </c>
      <c r="F52" s="225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5">
      <c r="B53" s="25">
        <v>36762</v>
      </c>
      <c r="C53" s="26">
        <v>0</v>
      </c>
      <c r="D53" s="27">
        <v>58.96</v>
      </c>
      <c r="E53" s="27">
        <v>58.98</v>
      </c>
      <c r="F53" s="225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5">
      <c r="B54" s="25">
        <v>36763</v>
      </c>
      <c r="C54" s="26">
        <v>0</v>
      </c>
      <c r="D54" s="27">
        <v>57.372</v>
      </c>
      <c r="E54" s="27">
        <v>57.384</v>
      </c>
      <c r="F54" s="225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5">
      <c r="B55" s="25">
        <v>36764</v>
      </c>
      <c r="C55" s="26">
        <v>0</v>
      </c>
      <c r="D55" s="27">
        <v>54.457000000000001</v>
      </c>
      <c r="E55" s="27">
        <v>54.472999999999999</v>
      </c>
      <c r="F55" s="225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5">
      <c r="B56" s="25">
        <v>36765</v>
      </c>
      <c r="C56" s="26">
        <v>0</v>
      </c>
      <c r="D56" s="27">
        <v>52.518999999999998</v>
      </c>
      <c r="E56" s="27">
        <v>52.536000000000001</v>
      </c>
      <c r="F56" s="225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5">
      <c r="B57" s="25">
        <v>36766</v>
      </c>
      <c r="C57" s="26">
        <v>0</v>
      </c>
      <c r="D57" s="27">
        <v>50.042000000000002</v>
      </c>
      <c r="E57" s="27">
        <v>50.058</v>
      </c>
      <c r="F57" s="225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5">
      <c r="B58" s="25">
        <v>36767</v>
      </c>
      <c r="C58" s="26">
        <v>0</v>
      </c>
      <c r="D58" s="27">
        <v>47.496000000000002</v>
      </c>
      <c r="E58" s="27">
        <v>47.512</v>
      </c>
      <c r="F58" s="225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5">
      <c r="B59" s="25">
        <v>36768</v>
      </c>
      <c r="C59" s="26">
        <v>0</v>
      </c>
      <c r="D59" s="27">
        <v>44.966999999999999</v>
      </c>
      <c r="E59" s="27">
        <v>44.978999999999999</v>
      </c>
      <c r="F59" s="225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3">
      <c r="B60" s="28">
        <v>36769</v>
      </c>
      <c r="C60" s="29">
        <v>0</v>
      </c>
      <c r="D60" s="30">
        <v>42.667000000000002</v>
      </c>
      <c r="E60" s="30">
        <v>42.683</v>
      </c>
      <c r="F60" s="226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5">
      <c r="A61" s="31" t="s">
        <v>13</v>
      </c>
      <c r="B61" s="32"/>
      <c r="C61" s="26"/>
      <c r="D61" s="27"/>
      <c r="E61" s="27"/>
      <c r="F61" s="227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5">
      <c r="B62" s="22">
        <v>36770</v>
      </c>
      <c r="C62" s="23">
        <v>0</v>
      </c>
      <c r="D62" s="24">
        <v>40.26</v>
      </c>
      <c r="E62" s="24">
        <v>40.2791</v>
      </c>
      <c r="F62" s="224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9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5">
      <c r="B63" s="25">
        <v>36771</v>
      </c>
      <c r="C63" s="26">
        <v>0</v>
      </c>
      <c r="D63" s="27">
        <v>37.75</v>
      </c>
      <c r="E63" s="27">
        <v>37.765999999999998</v>
      </c>
      <c r="F63" s="225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9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5">
      <c r="B64" s="25">
        <v>36772</v>
      </c>
      <c r="C64" s="26">
        <v>0</v>
      </c>
      <c r="D64" s="27">
        <v>35.441099999999999</v>
      </c>
      <c r="E64" s="27">
        <v>35.456000000000003</v>
      </c>
      <c r="F64" s="225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9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5">
      <c r="B65" s="25">
        <v>36773</v>
      </c>
      <c r="C65" s="26">
        <v>0</v>
      </c>
      <c r="D65" s="27">
        <v>32.799999999999997</v>
      </c>
      <c r="E65" s="27">
        <v>32.715000000000003</v>
      </c>
      <c r="F65" s="225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9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5">
      <c r="B66" s="25">
        <v>36774</v>
      </c>
      <c r="C66" s="26">
        <v>0</v>
      </c>
      <c r="D66" s="48">
        <v>30.238</v>
      </c>
      <c r="E66" s="27">
        <v>30.254999999999999</v>
      </c>
      <c r="F66" s="225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9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5">
      <c r="B67" s="25">
        <v>36775</v>
      </c>
      <c r="C67" s="26">
        <v>0</v>
      </c>
      <c r="D67" s="48">
        <v>27.62</v>
      </c>
      <c r="E67" s="27">
        <v>27.635000000000002</v>
      </c>
      <c r="F67" s="225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9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5">
      <c r="B68" s="25">
        <v>36776</v>
      </c>
      <c r="C68" s="26">
        <v>0</v>
      </c>
      <c r="D68" s="48">
        <v>25.725000000000001</v>
      </c>
      <c r="E68" s="27">
        <v>25.742999999999999</v>
      </c>
      <c r="F68" s="225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9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5">
      <c r="B69" s="25">
        <v>36777</v>
      </c>
      <c r="C69" s="26">
        <v>0</v>
      </c>
      <c r="D69" s="48">
        <v>23.864000000000001</v>
      </c>
      <c r="E69" s="27">
        <v>23.878</v>
      </c>
      <c r="F69" s="225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9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5">
      <c r="B70" s="25">
        <v>36778</v>
      </c>
      <c r="C70" s="26">
        <v>0</v>
      </c>
      <c r="D70" s="48">
        <v>21.422999999999998</v>
      </c>
      <c r="E70" s="27">
        <v>21.442</v>
      </c>
      <c r="F70" s="225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9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5">
      <c r="B71" s="25">
        <v>36779</v>
      </c>
      <c r="C71" s="26">
        <v>0</v>
      </c>
      <c r="D71" s="48">
        <v>19.513000000000002</v>
      </c>
      <c r="E71" s="27">
        <v>19.523</v>
      </c>
      <c r="F71" s="225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9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5">
      <c r="B72" s="25">
        <v>36780</v>
      </c>
      <c r="C72" s="26">
        <v>0</v>
      </c>
      <c r="D72" s="48">
        <v>18.5</v>
      </c>
      <c r="E72" s="27">
        <v>18.074000000000002</v>
      </c>
      <c r="F72" s="225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9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5">
      <c r="B73" s="25">
        <v>36781</v>
      </c>
      <c r="C73" s="26">
        <v>0</v>
      </c>
      <c r="D73" s="27">
        <v>16.605</v>
      </c>
      <c r="E73" s="27">
        <v>16.620999999999999</v>
      </c>
      <c r="F73" s="230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9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5">
      <c r="B74" s="38">
        <v>36782</v>
      </c>
      <c r="C74" s="39">
        <v>0</v>
      </c>
      <c r="D74" s="40"/>
      <c r="E74" s="40">
        <f t="shared" ref="E74:E101" si="22">D74</f>
        <v>0</v>
      </c>
      <c r="F74" s="228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1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5">
      <c r="B75" s="38">
        <v>36783</v>
      </c>
      <c r="C75" s="39">
        <v>0</v>
      </c>
      <c r="D75" s="40"/>
      <c r="E75" s="40">
        <f t="shared" si="22"/>
        <v>0</v>
      </c>
      <c r="F75" s="232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1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5">
      <c r="B76" s="25">
        <v>36784</v>
      </c>
      <c r="C76" s="26">
        <v>0</v>
      </c>
      <c r="D76" s="27">
        <v>89.600999999999999</v>
      </c>
      <c r="E76" s="27">
        <v>89.53</v>
      </c>
      <c r="F76" s="225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9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5">
      <c r="B77" s="25">
        <v>36785</v>
      </c>
      <c r="C77" s="26">
        <v>0</v>
      </c>
      <c r="D77" s="27">
        <v>0</v>
      </c>
      <c r="E77" s="27">
        <f t="shared" si="22"/>
        <v>0</v>
      </c>
      <c r="F77" s="225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9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5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5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9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5">
      <c r="B79" s="25">
        <v>36787</v>
      </c>
      <c r="C79" s="26">
        <v>0</v>
      </c>
      <c r="D79" s="27">
        <v>85.078999999999994</v>
      </c>
      <c r="E79" s="27">
        <v>85.046000000000006</v>
      </c>
      <c r="F79" s="225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9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5">
      <c r="B80" s="25">
        <v>36788</v>
      </c>
      <c r="C80" s="26">
        <v>0</v>
      </c>
      <c r="D80" s="27">
        <v>80.418000000000006</v>
      </c>
      <c r="E80" s="27">
        <v>83.078999999999994</v>
      </c>
      <c r="F80" s="225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9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5">
      <c r="B81" s="25">
        <v>36789</v>
      </c>
      <c r="C81" s="26">
        <v>0</v>
      </c>
      <c r="D81" s="27">
        <v>81.617000000000004</v>
      </c>
      <c r="E81" s="27">
        <v>81.644000000000005</v>
      </c>
      <c r="F81" s="225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9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5">
      <c r="B82" s="25">
        <v>36790</v>
      </c>
      <c r="C82" s="26">
        <v>0</v>
      </c>
      <c r="D82" s="27">
        <v>81.617000000000004</v>
      </c>
      <c r="E82" s="27">
        <v>81.644000000000005</v>
      </c>
      <c r="F82" s="225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5">
      <c r="B83" s="25">
        <v>36791</v>
      </c>
      <c r="C83" s="26">
        <v>0</v>
      </c>
      <c r="D83" s="27"/>
      <c r="E83" s="27">
        <f t="shared" si="22"/>
        <v>0</v>
      </c>
      <c r="F83" s="225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5">
      <c r="B84" s="25">
        <v>36792</v>
      </c>
      <c r="C84" s="26">
        <v>0</v>
      </c>
      <c r="D84" s="27"/>
      <c r="E84" s="27">
        <f t="shared" si="22"/>
        <v>0</v>
      </c>
      <c r="F84" s="225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5">
      <c r="B85" s="25">
        <v>36793</v>
      </c>
      <c r="C85" s="26">
        <v>0</v>
      </c>
      <c r="D85" s="27"/>
      <c r="E85" s="27">
        <f t="shared" si="22"/>
        <v>0</v>
      </c>
      <c r="F85" s="225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5">
      <c r="B86" s="25">
        <v>36794</v>
      </c>
      <c r="C86" s="26">
        <v>0</v>
      </c>
      <c r="D86" s="27"/>
      <c r="E86" s="27">
        <f t="shared" si="22"/>
        <v>0</v>
      </c>
      <c r="F86" s="225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5">
      <c r="B87" s="25">
        <v>36795</v>
      </c>
      <c r="C87" s="26">
        <v>0</v>
      </c>
      <c r="D87" s="27"/>
      <c r="E87" s="27">
        <f t="shared" si="22"/>
        <v>0</v>
      </c>
      <c r="F87" s="225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5">
      <c r="B88" s="25">
        <v>36796</v>
      </c>
      <c r="C88" s="26">
        <v>0</v>
      </c>
      <c r="D88" s="27"/>
      <c r="E88" s="27">
        <f t="shared" si="22"/>
        <v>0</v>
      </c>
      <c r="F88" s="225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5">
      <c r="B89" s="25">
        <v>36797</v>
      </c>
      <c r="C89" s="26">
        <v>0</v>
      </c>
      <c r="D89" s="27"/>
      <c r="E89" s="27">
        <f t="shared" si="22"/>
        <v>0</v>
      </c>
      <c r="F89" s="225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5">
      <c r="B90" s="25">
        <v>36798</v>
      </c>
      <c r="C90" s="26">
        <v>0</v>
      </c>
      <c r="D90" s="27"/>
      <c r="E90" s="27">
        <f t="shared" si="22"/>
        <v>0</v>
      </c>
      <c r="F90" s="225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3">
      <c r="B91" s="28">
        <v>36799</v>
      </c>
      <c r="C91" s="29">
        <v>0</v>
      </c>
      <c r="D91" s="30"/>
      <c r="E91" s="30">
        <f t="shared" si="22"/>
        <v>0</v>
      </c>
      <c r="F91" s="226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3">
      <c r="A92" s="56" t="s">
        <v>16</v>
      </c>
      <c r="B92" s="32"/>
      <c r="C92" s="26"/>
      <c r="D92" s="27"/>
      <c r="E92" s="27"/>
      <c r="F92" s="227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5">
      <c r="B93" s="22">
        <v>36800</v>
      </c>
      <c r="C93" s="23">
        <v>0</v>
      </c>
      <c r="D93" s="24"/>
      <c r="E93" s="24">
        <f t="shared" si="22"/>
        <v>0</v>
      </c>
      <c r="F93" s="224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5">
      <c r="B94" s="25">
        <v>36801</v>
      </c>
      <c r="C94" s="26">
        <v>0</v>
      </c>
      <c r="D94" s="27"/>
      <c r="E94" s="27">
        <f t="shared" si="22"/>
        <v>0</v>
      </c>
      <c r="F94" s="225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5">
      <c r="B95" s="25">
        <v>36802</v>
      </c>
      <c r="C95" s="26">
        <v>0</v>
      </c>
      <c r="D95" s="27"/>
      <c r="E95" s="27">
        <f t="shared" si="22"/>
        <v>0</v>
      </c>
      <c r="F95" s="225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5">
      <c r="B96" s="25">
        <v>36803</v>
      </c>
      <c r="C96" s="26">
        <v>0</v>
      </c>
      <c r="D96" s="27"/>
      <c r="E96" s="27">
        <f t="shared" si="22"/>
        <v>0</v>
      </c>
      <c r="F96" s="225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5">
      <c r="B97" s="25">
        <v>36804</v>
      </c>
      <c r="C97" s="26">
        <v>0</v>
      </c>
      <c r="D97" s="27"/>
      <c r="E97" s="27">
        <f t="shared" si="22"/>
        <v>0</v>
      </c>
      <c r="F97" s="225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5">
      <c r="B98" s="25">
        <v>36805</v>
      </c>
      <c r="C98" s="26">
        <v>0</v>
      </c>
      <c r="D98" s="27"/>
      <c r="E98" s="27">
        <f t="shared" si="22"/>
        <v>0</v>
      </c>
      <c r="F98" s="225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5">
      <c r="B99" s="25">
        <v>36806</v>
      </c>
      <c r="C99" s="26">
        <v>0</v>
      </c>
      <c r="D99" s="27"/>
      <c r="E99" s="27">
        <f t="shared" si="22"/>
        <v>0</v>
      </c>
      <c r="F99" s="225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5">
      <c r="B100" s="25">
        <v>36807</v>
      </c>
      <c r="C100" s="26">
        <v>0</v>
      </c>
      <c r="D100" s="27"/>
      <c r="E100" s="27">
        <f t="shared" si="22"/>
        <v>0</v>
      </c>
      <c r="F100" s="225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5">
      <c r="B101" s="25">
        <v>36808</v>
      </c>
      <c r="C101" s="26">
        <v>0</v>
      </c>
      <c r="D101" s="27"/>
      <c r="E101" s="27">
        <f t="shared" si="22"/>
        <v>0</v>
      </c>
      <c r="F101" s="225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5">
      <c r="B102" s="25">
        <v>36809</v>
      </c>
      <c r="C102" s="26">
        <v>0</v>
      </c>
      <c r="D102" s="27">
        <v>58.91</v>
      </c>
      <c r="E102" s="27">
        <v>58.98</v>
      </c>
      <c r="F102" s="225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5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5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5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5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5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5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5">
      <c r="B106" s="25">
        <v>36813</v>
      </c>
      <c r="C106" s="26">
        <v>0</v>
      </c>
      <c r="D106" s="27">
        <v>53.271999999999998</v>
      </c>
      <c r="E106" s="27">
        <v>53.21</v>
      </c>
      <c r="F106" s="225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5">
      <c r="B107" s="25">
        <v>36814</v>
      </c>
      <c r="C107" s="26">
        <v>0</v>
      </c>
      <c r="D107" s="27">
        <v>51.91</v>
      </c>
      <c r="E107" s="27">
        <v>51.908999999999999</v>
      </c>
      <c r="F107" s="225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5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5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5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5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5">
      <c r="B110" s="25">
        <v>36817</v>
      </c>
      <c r="C110" s="26">
        <v>0</v>
      </c>
      <c r="D110" s="27">
        <v>47.695</v>
      </c>
      <c r="E110" s="27">
        <v>47.692999999999998</v>
      </c>
      <c r="F110" s="225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5">
      <c r="B111" s="25">
        <v>36818</v>
      </c>
      <c r="C111" s="26">
        <v>0</v>
      </c>
      <c r="D111" s="27">
        <v>46.18</v>
      </c>
      <c r="E111" s="27">
        <v>46.24</v>
      </c>
      <c r="F111" s="225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5">
      <c r="B112" s="25">
        <v>36819</v>
      </c>
      <c r="C112" s="26">
        <v>0</v>
      </c>
      <c r="D112" s="27">
        <v>44.872</v>
      </c>
      <c r="E112" s="27">
        <v>44.878999999999998</v>
      </c>
      <c r="F112" s="225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5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5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5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5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5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5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5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5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5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5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5">
      <c r="B118" s="38">
        <v>36825</v>
      </c>
      <c r="C118" s="39">
        <v>0</v>
      </c>
      <c r="D118" s="40"/>
      <c r="E118" s="40"/>
      <c r="F118" s="228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3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5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5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5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5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5">
      <c r="B121" s="25">
        <v>36828</v>
      </c>
      <c r="C121" s="26">
        <v>0</v>
      </c>
      <c r="D121" s="27">
        <v>50.505000000000003</v>
      </c>
      <c r="E121" s="27">
        <v>50.51</v>
      </c>
      <c r="F121" s="225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5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5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3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6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5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5">
      <c r="B125" s="22">
        <v>36831</v>
      </c>
      <c r="C125" s="23">
        <v>0</v>
      </c>
      <c r="D125" s="24">
        <v>46.261000000000003</v>
      </c>
      <c r="E125" s="24">
        <v>46.259</v>
      </c>
      <c r="F125" s="224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5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5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5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5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5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5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5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5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5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5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5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5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5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5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5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5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5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5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5">
      <c r="B135" s="25">
        <v>36841</v>
      </c>
      <c r="C135" s="26">
        <v>0</v>
      </c>
      <c r="D135" s="27">
        <v>31.443000000000001</v>
      </c>
      <c r="E135" s="27">
        <v>31.448</v>
      </c>
      <c r="F135" s="225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5">
      <c r="B136" s="25">
        <v>36842</v>
      </c>
      <c r="C136" s="26">
        <v>0</v>
      </c>
      <c r="D136" s="27">
        <v>31.24</v>
      </c>
      <c r="E136" s="27">
        <v>31.244</v>
      </c>
      <c r="F136" s="225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5">
      <c r="B137" s="38">
        <v>36843</v>
      </c>
      <c r="C137" s="39">
        <v>0</v>
      </c>
      <c r="D137" s="40" t="s">
        <v>18</v>
      </c>
      <c r="E137" s="40" t="s">
        <v>18</v>
      </c>
      <c r="F137" s="228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3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5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5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5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5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5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5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5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5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5">
      <c r="B142" s="25">
        <v>36848</v>
      </c>
      <c r="C142" s="26">
        <v>0</v>
      </c>
      <c r="D142" s="27">
        <v>91.259</v>
      </c>
      <c r="E142" s="27">
        <v>91.257000000000005</v>
      </c>
      <c r="F142" s="225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5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5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5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5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5">
      <c r="B145" s="25">
        <v>36851</v>
      </c>
      <c r="C145" s="26">
        <v>0</v>
      </c>
      <c r="D145" s="27">
        <v>84.688999999999993</v>
      </c>
      <c r="E145" s="27">
        <v>84.88</v>
      </c>
      <c r="F145" s="225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5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5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5">
      <c r="B147" s="25">
        <v>36853</v>
      </c>
      <c r="C147" s="26">
        <v>0</v>
      </c>
      <c r="D147" s="27">
        <v>80.766000000000005</v>
      </c>
      <c r="E147" s="27">
        <v>80.759</v>
      </c>
      <c r="F147" s="225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5">
      <c r="B148" s="25">
        <v>36854</v>
      </c>
      <c r="C148" s="26">
        <v>0</v>
      </c>
      <c r="D148" s="27">
        <v>78.524000000000001</v>
      </c>
      <c r="E148" s="27">
        <v>78.52</v>
      </c>
      <c r="F148" s="225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5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5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5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5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5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5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5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5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5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5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3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6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5">
      <c r="B155" s="197" t="s">
        <v>28</v>
      </c>
      <c r="C155" s="26"/>
      <c r="D155" s="27"/>
      <c r="E155" s="27"/>
      <c r="F155" s="227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5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4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5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5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5">
      <c r="B158" s="25">
        <v>36863</v>
      </c>
      <c r="C158" s="26">
        <v>0</v>
      </c>
      <c r="D158" s="27">
        <v>66.855999999999995</v>
      </c>
      <c r="E158" s="27">
        <v>66.866</v>
      </c>
      <c r="F158" s="225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5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5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5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5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5">
      <c r="B161" s="25">
        <v>36866</v>
      </c>
      <c r="C161" s="26">
        <v>0</v>
      </c>
      <c r="D161" s="27">
        <v>63.369</v>
      </c>
      <c r="E161" s="27">
        <v>63.360999999999997</v>
      </c>
      <c r="F161" s="225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5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5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5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5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5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5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5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5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5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5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5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5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5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5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5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5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5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5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5">
      <c r="B171" s="25">
        <v>36876</v>
      </c>
      <c r="C171" s="26">
        <v>0</v>
      </c>
      <c r="D171" s="27">
        <v>41.59</v>
      </c>
      <c r="E171" s="27">
        <v>41.51</v>
      </c>
      <c r="F171" s="225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5">
      <c r="B172" s="25">
        <v>36877</v>
      </c>
      <c r="C172" s="26">
        <v>0</v>
      </c>
      <c r="D172" s="27">
        <v>39.677</v>
      </c>
      <c r="E172" s="27">
        <v>39.674999999999997</v>
      </c>
      <c r="F172" s="225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5">
      <c r="B173" s="25">
        <v>36878</v>
      </c>
      <c r="C173" s="26">
        <v>0</v>
      </c>
      <c r="D173" s="27">
        <v>37.299999999999997</v>
      </c>
      <c r="E173" s="27">
        <v>37.302</v>
      </c>
      <c r="F173" s="225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5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5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5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5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5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5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5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5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5">
      <c r="B178" s="25">
        <v>36883</v>
      </c>
      <c r="C178" s="26">
        <v>0</v>
      </c>
      <c r="D178" s="27">
        <v>30.462</v>
      </c>
      <c r="E178" s="27">
        <v>30.466999999999999</v>
      </c>
      <c r="F178" s="225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5">
      <c r="B179" s="25">
        <v>36884</v>
      </c>
      <c r="C179" s="26">
        <v>0</v>
      </c>
      <c r="D179" s="27">
        <v>29.128</v>
      </c>
      <c r="E179" s="27">
        <v>29.132999999999999</v>
      </c>
      <c r="F179" s="225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5">
      <c r="B180" s="25">
        <v>36885</v>
      </c>
      <c r="C180" s="26">
        <v>0</v>
      </c>
      <c r="D180" s="27">
        <v>27.712</v>
      </c>
      <c r="E180" s="27">
        <v>27.713999999999999</v>
      </c>
      <c r="F180" s="225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5">
      <c r="B181" s="25">
        <v>36886</v>
      </c>
      <c r="C181" s="26">
        <v>0</v>
      </c>
      <c r="D181" s="27">
        <v>26.239000000000001</v>
      </c>
      <c r="E181" s="27">
        <v>26.24</v>
      </c>
      <c r="F181" s="225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5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5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5">
      <c r="B183" s="25">
        <v>36888</v>
      </c>
      <c r="C183" s="26">
        <v>0</v>
      </c>
      <c r="D183" s="27">
        <v>23.375</v>
      </c>
      <c r="E183" s="27">
        <v>23.378</v>
      </c>
      <c r="F183" s="225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5">
      <c r="B184" s="38">
        <v>36889</v>
      </c>
      <c r="C184" s="39">
        <v>0</v>
      </c>
      <c r="D184" s="40"/>
      <c r="E184" s="40"/>
      <c r="F184" s="228">
        <f t="shared" si="42"/>
        <v>0</v>
      </c>
      <c r="G184" s="161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3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</row>
    <row r="185" spans="2:33" ht="12.75" hidden="1" customHeight="1" x14ac:dyDescent="0.25">
      <c r="B185" s="25">
        <v>36890</v>
      </c>
      <c r="C185" s="26">
        <v>0</v>
      </c>
      <c r="D185" s="27">
        <v>100.0775</v>
      </c>
      <c r="E185" s="27">
        <v>100.06699999999999</v>
      </c>
      <c r="F185" s="225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3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6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5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5">
      <c r="B188" s="234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71</v>
      </c>
    </row>
    <row r="189" spans="2:33" ht="12.75" hidden="1" customHeight="1" x14ac:dyDescent="0.25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4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5">
        <f t="shared" ref="X189:X219" si="60">B189</f>
        <v>36892</v>
      </c>
      <c r="Y189" s="236">
        <f>IF(AF188&lt;0,"0",AF188)</f>
        <v>140901</v>
      </c>
      <c r="Z189" s="236"/>
      <c r="AA189" s="237">
        <f t="shared" ref="AA189:AA219" si="61">Q189*-1</f>
        <v>2808.889204036388</v>
      </c>
      <c r="AB189" s="238">
        <f>$AA$3-Y189</f>
        <v>5020.2000000000116</v>
      </c>
      <c r="AC189" s="239" t="str">
        <f>+IF(AF189&gt;$D$3,"*","")</f>
        <v>*</v>
      </c>
      <c r="AD189" s="154"/>
      <c r="AE189" s="240"/>
      <c r="AF189" s="241">
        <f>Y189+AE189-AA189</f>
        <v>138092.11079596361</v>
      </c>
    </row>
    <row r="190" spans="2:33" ht="12.75" hidden="1" customHeight="1" x14ac:dyDescent="0.25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5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5">
        <f t="shared" si="60"/>
        <v>36893</v>
      </c>
      <c r="Y190" s="236">
        <f>IF(AF189&lt;0,"0",AF189)</f>
        <v>138092.11079596361</v>
      </c>
      <c r="Z190" s="236"/>
      <c r="AA190" s="237">
        <f t="shared" si="61"/>
        <v>2680.9801353944331</v>
      </c>
      <c r="AB190" s="238">
        <f t="shared" ref="AB190:AB219" si="66">$AA$3-Y190</f>
        <v>7829.0892040363979</v>
      </c>
      <c r="AC190" s="239" t="str">
        <f t="shared" ref="AC190:AC219" si="67">+IF(AF190&gt;$D$3,"*","")</f>
        <v>*</v>
      </c>
      <c r="AD190" s="154"/>
      <c r="AE190" s="240"/>
      <c r="AF190" s="241">
        <f t="shared" ref="AF190:AF219" si="68">Y190+AE190-AA190</f>
        <v>135411.13066056918</v>
      </c>
    </row>
    <row r="191" spans="2:33" ht="12.75" hidden="1" customHeight="1" x14ac:dyDescent="0.25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5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5">
        <f t="shared" si="60"/>
        <v>36894</v>
      </c>
      <c r="Y191" s="236">
        <f t="shared" ref="Y191:Y219" si="71">IF(AF190&lt;0,"0",AF190)</f>
        <v>135411.13066056918</v>
      </c>
      <c r="Z191" s="236"/>
      <c r="AA191" s="237">
        <f t="shared" si="61"/>
        <v>3318.9356055994822</v>
      </c>
      <c r="AB191" s="238">
        <f t="shared" si="66"/>
        <v>10510.069339430833</v>
      </c>
      <c r="AC191" s="239" t="str">
        <f t="shared" si="67"/>
        <v>*</v>
      </c>
      <c r="AD191" s="154"/>
      <c r="AE191" s="240"/>
      <c r="AF191" s="241">
        <f t="shared" si="68"/>
        <v>132092.19505496969</v>
      </c>
    </row>
    <row r="192" spans="2:33" ht="12.75" hidden="1" customHeight="1" x14ac:dyDescent="0.25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5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5">
        <f t="shared" si="60"/>
        <v>36895</v>
      </c>
      <c r="Y192" s="236">
        <f t="shared" si="71"/>
        <v>132092.19505496969</v>
      </c>
      <c r="Z192" s="236"/>
      <c r="AA192" s="237">
        <f t="shared" si="61"/>
        <v>3478.1121766676733</v>
      </c>
      <c r="AB192" s="238">
        <f t="shared" si="66"/>
        <v>13829.00494503032</v>
      </c>
      <c r="AC192" s="239" t="str">
        <f t="shared" si="67"/>
        <v>*</v>
      </c>
      <c r="AD192" s="154"/>
      <c r="AE192" s="240"/>
      <c r="AF192" s="241">
        <f t="shared" si="68"/>
        <v>128614.08287830203</v>
      </c>
    </row>
    <row r="193" spans="2:32" ht="12.75" hidden="1" customHeight="1" x14ac:dyDescent="0.25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5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5">
        <f t="shared" si="60"/>
        <v>36896</v>
      </c>
      <c r="Y193" s="236">
        <f t="shared" si="71"/>
        <v>128614.08287830203</v>
      </c>
      <c r="Z193" s="236"/>
      <c r="AA193" s="237">
        <f t="shared" si="61"/>
        <v>3062.8903436006126</v>
      </c>
      <c r="AB193" s="238">
        <f t="shared" si="66"/>
        <v>17307.117121697986</v>
      </c>
      <c r="AC193" s="239" t="str">
        <f t="shared" si="67"/>
        <v>*</v>
      </c>
      <c r="AD193" s="154"/>
      <c r="AE193" s="240"/>
      <c r="AF193" s="241">
        <f t="shared" si="68"/>
        <v>125551.19253470142</v>
      </c>
    </row>
    <row r="194" spans="2:32" ht="12.75" hidden="1" customHeight="1" x14ac:dyDescent="0.25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5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5">
        <f t="shared" si="60"/>
        <v>36897</v>
      </c>
      <c r="Y194" s="236">
        <f t="shared" si="71"/>
        <v>125551.19253470142</v>
      </c>
      <c r="Z194" s="236"/>
      <c r="AA194" s="237">
        <f t="shared" si="61"/>
        <v>2488.3405229887194</v>
      </c>
      <c r="AB194" s="238">
        <f t="shared" si="66"/>
        <v>20370.007465298593</v>
      </c>
      <c r="AC194" s="239" t="str">
        <f t="shared" si="67"/>
        <v>*</v>
      </c>
      <c r="AD194" s="154"/>
      <c r="AE194" s="240"/>
      <c r="AF194" s="241">
        <f t="shared" si="68"/>
        <v>123062.8520117127</v>
      </c>
    </row>
    <row r="195" spans="2:32" ht="12.75" hidden="1" customHeight="1" x14ac:dyDescent="0.25">
      <c r="B195" s="25">
        <v>36898</v>
      </c>
      <c r="C195" s="26">
        <v>0</v>
      </c>
      <c r="D195" s="27">
        <v>84.691999999999993</v>
      </c>
      <c r="E195" s="27">
        <v>84.6</v>
      </c>
      <c r="F195" s="225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5">
        <f t="shared" si="60"/>
        <v>36898</v>
      </c>
      <c r="Y195" s="236">
        <f t="shared" si="71"/>
        <v>123062.8520117127</v>
      </c>
      <c r="Z195" s="236"/>
      <c r="AA195" s="237">
        <f t="shared" si="61"/>
        <v>2966.5516103381751</v>
      </c>
      <c r="AB195" s="238">
        <f t="shared" si="66"/>
        <v>22858.347988287307</v>
      </c>
      <c r="AC195" s="239" t="str">
        <f t="shared" si="67"/>
        <v>*</v>
      </c>
      <c r="AD195" s="154"/>
      <c r="AE195" s="240"/>
      <c r="AF195" s="241">
        <f t="shared" si="68"/>
        <v>120096.30040137452</v>
      </c>
    </row>
    <row r="196" spans="2:32" ht="12.75" hidden="1" customHeight="1" x14ac:dyDescent="0.25">
      <c r="B196" s="25">
        <v>36899</v>
      </c>
      <c r="C196" s="26">
        <v>0</v>
      </c>
      <c r="D196" s="27">
        <v>82.67</v>
      </c>
      <c r="E196" s="27">
        <v>82.591999999999999</v>
      </c>
      <c r="F196" s="225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5">
        <f t="shared" si="60"/>
        <v>36899</v>
      </c>
      <c r="Y196" s="236">
        <f t="shared" si="71"/>
        <v>120096.30040137452</v>
      </c>
      <c r="Z196" s="236"/>
      <c r="AA196" s="237">
        <f t="shared" si="61"/>
        <v>3093.8171589544086</v>
      </c>
      <c r="AB196" s="238">
        <f t="shared" si="66"/>
        <v>25824.899598625489</v>
      </c>
      <c r="AC196" s="239" t="str">
        <f t="shared" si="67"/>
        <v>*</v>
      </c>
      <c r="AD196" s="154"/>
      <c r="AE196" s="240"/>
      <c r="AF196" s="241">
        <f t="shared" si="68"/>
        <v>117002.48324242012</v>
      </c>
    </row>
    <row r="197" spans="2:32" ht="12.75" hidden="1" customHeight="1" x14ac:dyDescent="0.25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5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5">
        <f t="shared" si="60"/>
        <v>36900</v>
      </c>
      <c r="Y197" s="236">
        <f t="shared" si="71"/>
        <v>117002.48324242012</v>
      </c>
      <c r="Z197" s="236"/>
      <c r="AA197" s="237">
        <f t="shared" si="61"/>
        <v>2902.1617536468571</v>
      </c>
      <c r="AB197" s="238">
        <f t="shared" si="66"/>
        <v>28918.716757579896</v>
      </c>
      <c r="AC197" s="239" t="str">
        <f t="shared" si="67"/>
        <v>*</v>
      </c>
      <c r="AD197" s="154"/>
      <c r="AE197" s="240"/>
      <c r="AF197" s="241">
        <f t="shared" si="68"/>
        <v>114100.32148877326</v>
      </c>
    </row>
    <row r="198" spans="2:32" ht="12.75" hidden="1" customHeight="1" x14ac:dyDescent="0.25">
      <c r="B198" s="25">
        <v>36901</v>
      </c>
      <c r="C198" s="26">
        <v>0</v>
      </c>
      <c r="D198" s="27">
        <v>78.784999999999997</v>
      </c>
      <c r="E198" s="27">
        <v>78.75</v>
      </c>
      <c r="F198" s="225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5">
        <f t="shared" si="60"/>
        <v>36901</v>
      </c>
      <c r="Y198" s="236">
        <f t="shared" si="71"/>
        <v>114100.32148877326</v>
      </c>
      <c r="Z198" s="236"/>
      <c r="AA198" s="237">
        <f t="shared" si="61"/>
        <v>2965.6052573591728</v>
      </c>
      <c r="AB198" s="238">
        <f t="shared" si="66"/>
        <v>31820.878511226751</v>
      </c>
      <c r="AC198" s="239" t="str">
        <f t="shared" si="67"/>
        <v>*</v>
      </c>
      <c r="AD198" s="154"/>
      <c r="AE198" s="240"/>
      <c r="AF198" s="241">
        <f t="shared" si="68"/>
        <v>111134.71623141409</v>
      </c>
    </row>
    <row r="199" spans="2:32" ht="12.75" hidden="1" customHeight="1" x14ac:dyDescent="0.25">
      <c r="B199" s="25">
        <v>36902</v>
      </c>
      <c r="C199" s="26">
        <v>0</v>
      </c>
      <c r="D199" s="27">
        <v>76.872</v>
      </c>
      <c r="E199" s="27">
        <v>76.878</v>
      </c>
      <c r="F199" s="225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5">
        <f t="shared" si="60"/>
        <v>36902</v>
      </c>
      <c r="Y199" s="236">
        <f t="shared" si="71"/>
        <v>111134.71623141409</v>
      </c>
      <c r="Z199" s="236"/>
      <c r="AA199" s="237">
        <f t="shared" si="61"/>
        <v>2869.6829194074971</v>
      </c>
      <c r="AB199" s="238">
        <f t="shared" si="66"/>
        <v>34786.483768585924</v>
      </c>
      <c r="AC199" s="239" t="str">
        <f t="shared" si="67"/>
        <v>*</v>
      </c>
      <c r="AD199" s="154"/>
      <c r="AE199" s="240"/>
      <c r="AF199" s="241">
        <f t="shared" si="68"/>
        <v>108265.03331200659</v>
      </c>
    </row>
    <row r="200" spans="2:32" ht="12.75" hidden="1" customHeight="1" x14ac:dyDescent="0.25">
      <c r="B200" s="25">
        <v>36903</v>
      </c>
      <c r="C200" s="26">
        <v>0</v>
      </c>
      <c r="D200" s="27">
        <v>74.884</v>
      </c>
      <c r="E200" s="27">
        <v>74.882000000000005</v>
      </c>
      <c r="F200" s="225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5">
        <f t="shared" si="60"/>
        <v>36903</v>
      </c>
      <c r="Y200" s="236">
        <f t="shared" si="71"/>
        <v>108265.03331200659</v>
      </c>
      <c r="Z200" s="236"/>
      <c r="AA200" s="237">
        <f t="shared" si="61"/>
        <v>3060.6948046893272</v>
      </c>
      <c r="AB200" s="238">
        <f t="shared" si="66"/>
        <v>37656.16668799342</v>
      </c>
      <c r="AC200" s="239" t="str">
        <f t="shared" si="67"/>
        <v>*</v>
      </c>
      <c r="AD200" s="154"/>
      <c r="AE200" s="240"/>
      <c r="AF200" s="241">
        <f t="shared" si="68"/>
        <v>105204.33850731727</v>
      </c>
    </row>
    <row r="201" spans="2:32" ht="12.75" hidden="1" customHeight="1" x14ac:dyDescent="0.25">
      <c r="B201" s="25">
        <v>36904</v>
      </c>
      <c r="C201" s="26">
        <v>0</v>
      </c>
      <c r="D201" s="27">
        <v>73.081999999999994</v>
      </c>
      <c r="E201" s="27">
        <v>73.84</v>
      </c>
      <c r="F201" s="225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5">
        <f t="shared" si="60"/>
        <v>36904</v>
      </c>
      <c r="Y201" s="236">
        <f t="shared" si="71"/>
        <v>105204.33850731727</v>
      </c>
      <c r="Z201" s="236"/>
      <c r="AA201" s="237">
        <f t="shared" si="61"/>
        <v>1593.9991037123602</v>
      </c>
      <c r="AB201" s="238">
        <f t="shared" si="66"/>
        <v>40716.861492682743</v>
      </c>
      <c r="AC201" s="239" t="str">
        <f t="shared" si="67"/>
        <v>*</v>
      </c>
      <c r="AD201" s="154"/>
      <c r="AE201" s="240"/>
      <c r="AF201" s="241">
        <f t="shared" si="68"/>
        <v>103610.33940360491</v>
      </c>
    </row>
    <row r="202" spans="2:32" ht="12.75" hidden="1" customHeight="1" x14ac:dyDescent="0.25">
      <c r="B202" s="25">
        <v>36905</v>
      </c>
      <c r="C202" s="26">
        <v>0</v>
      </c>
      <c r="D202" s="27">
        <v>72.97</v>
      </c>
      <c r="E202" s="27">
        <v>71.405000000000001</v>
      </c>
      <c r="F202" s="225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5">
        <f t="shared" si="60"/>
        <v>36905</v>
      </c>
      <c r="Y202" s="236">
        <f t="shared" si="71"/>
        <v>103610.33940360491</v>
      </c>
      <c r="Z202" s="236"/>
      <c r="AA202" s="237">
        <f t="shared" si="61"/>
        <v>3729.6527984864915</v>
      </c>
      <c r="AB202" s="238">
        <f t="shared" si="66"/>
        <v>42310.860596395098</v>
      </c>
      <c r="AC202" s="239" t="str">
        <f t="shared" si="67"/>
        <v>*</v>
      </c>
      <c r="AD202" s="154"/>
      <c r="AE202" s="240"/>
      <c r="AF202" s="241">
        <f t="shared" si="68"/>
        <v>99880.686605118419</v>
      </c>
    </row>
    <row r="203" spans="2:32" ht="12.75" hidden="1" customHeight="1" x14ac:dyDescent="0.25">
      <c r="B203" s="25">
        <v>36906</v>
      </c>
      <c r="C203" s="26">
        <v>0</v>
      </c>
      <c r="D203" s="27">
        <v>69.566999999999993</v>
      </c>
      <c r="E203" s="242">
        <v>69.566999999999993</v>
      </c>
      <c r="F203" s="225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5">
        <f t="shared" si="60"/>
        <v>36906</v>
      </c>
      <c r="Y203" s="236">
        <f t="shared" si="71"/>
        <v>99880.686605118419</v>
      </c>
      <c r="Z203" s="236"/>
      <c r="AA203" s="237">
        <f t="shared" si="61"/>
        <v>2804.9523756437379</v>
      </c>
      <c r="AB203" s="238">
        <f t="shared" si="66"/>
        <v>46040.513394881593</v>
      </c>
      <c r="AC203" s="239" t="str">
        <f t="shared" si="67"/>
        <v>*</v>
      </c>
      <c r="AD203" s="154"/>
      <c r="AE203" s="240"/>
      <c r="AF203" s="241">
        <f t="shared" si="68"/>
        <v>97075.734229474678</v>
      </c>
    </row>
    <row r="204" spans="2:32" ht="12.75" hidden="1" customHeight="1" x14ac:dyDescent="0.25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5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5">
        <f t="shared" si="60"/>
        <v>36907</v>
      </c>
      <c r="Y204" s="236">
        <f t="shared" si="71"/>
        <v>97075.734229474678</v>
      </c>
      <c r="Z204" s="236"/>
      <c r="AA204" s="237">
        <f t="shared" si="61"/>
        <v>3123.4190801376017</v>
      </c>
      <c r="AB204" s="238">
        <f t="shared" si="66"/>
        <v>48845.465770525334</v>
      </c>
      <c r="AC204" s="239" t="str">
        <f t="shared" si="67"/>
        <v>*</v>
      </c>
      <c r="AD204" s="154"/>
      <c r="AE204" s="240"/>
      <c r="AF204" s="241">
        <f t="shared" si="68"/>
        <v>93952.315149337082</v>
      </c>
    </row>
    <row r="205" spans="2:32" ht="12.75" hidden="1" customHeight="1" x14ac:dyDescent="0.25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5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5">
        <f t="shared" si="60"/>
        <v>36908</v>
      </c>
      <c r="Y205" s="236">
        <f t="shared" si="71"/>
        <v>93952.315149337082</v>
      </c>
      <c r="Z205" s="236"/>
      <c r="AA205" s="237">
        <f t="shared" si="61"/>
        <v>2007.7824802513378</v>
      </c>
      <c r="AB205" s="238">
        <f t="shared" si="66"/>
        <v>51968.884850662929</v>
      </c>
      <c r="AC205" s="239" t="str">
        <f t="shared" si="67"/>
        <v>*</v>
      </c>
      <c r="AD205" s="154"/>
      <c r="AE205" s="240"/>
      <c r="AF205" s="241">
        <f t="shared" si="68"/>
        <v>91944.532669085747</v>
      </c>
    </row>
    <row r="206" spans="2:32" ht="12.75" hidden="1" customHeight="1" x14ac:dyDescent="0.25">
      <c r="B206" s="25">
        <v>36909</v>
      </c>
      <c r="C206" s="26">
        <v>0</v>
      </c>
      <c r="D206" s="27">
        <v>65.165000000000006</v>
      </c>
      <c r="E206" s="27">
        <v>65.17</v>
      </c>
      <c r="F206" s="225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5">
        <f t="shared" si="60"/>
        <v>36909</v>
      </c>
      <c r="Y206" s="236">
        <f t="shared" si="71"/>
        <v>91944.532669085747</v>
      </c>
      <c r="Z206" s="236"/>
      <c r="AA206" s="237">
        <f t="shared" si="61"/>
        <v>1593.3934378057986</v>
      </c>
      <c r="AB206" s="238">
        <f t="shared" si="66"/>
        <v>53976.667330914264</v>
      </c>
      <c r="AC206" s="239" t="str">
        <f t="shared" si="67"/>
        <v>*</v>
      </c>
      <c r="AD206" s="154"/>
      <c r="AE206" s="240"/>
      <c r="AF206" s="241">
        <f t="shared" si="68"/>
        <v>90351.139231279943</v>
      </c>
    </row>
    <row r="207" spans="2:32" ht="12.75" hidden="1" customHeight="1" x14ac:dyDescent="0.25">
      <c r="B207" s="25">
        <v>36910</v>
      </c>
      <c r="C207" s="26">
        <v>0</v>
      </c>
      <c r="D207" s="27">
        <v>64.11</v>
      </c>
      <c r="E207" s="27">
        <v>64.113</v>
      </c>
      <c r="F207" s="225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5">
        <f t="shared" si="60"/>
        <v>36910</v>
      </c>
      <c r="Y207" s="236">
        <f t="shared" si="71"/>
        <v>90351.139231279943</v>
      </c>
      <c r="Z207" s="236"/>
      <c r="AA207" s="237">
        <f t="shared" si="61"/>
        <v>1625.1908979002767</v>
      </c>
      <c r="AB207" s="238">
        <f t="shared" si="66"/>
        <v>55570.060768720068</v>
      </c>
      <c r="AC207" s="239" t="str">
        <f t="shared" si="67"/>
        <v>*</v>
      </c>
      <c r="AD207" s="154"/>
      <c r="AE207" s="240"/>
      <c r="AF207" s="241">
        <f t="shared" si="68"/>
        <v>88725.948333379667</v>
      </c>
    </row>
    <row r="208" spans="2:32" ht="12.75" hidden="1" customHeight="1" x14ac:dyDescent="0.25">
      <c r="B208" s="25">
        <v>36911</v>
      </c>
      <c r="C208" s="26">
        <v>0</v>
      </c>
      <c r="D208" s="27">
        <v>62.136000000000003</v>
      </c>
      <c r="E208" s="27">
        <v>62.05</v>
      </c>
      <c r="F208" s="225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5">
        <f t="shared" si="60"/>
        <v>36911</v>
      </c>
      <c r="Y208" s="236">
        <f t="shared" si="71"/>
        <v>88725.948333379667</v>
      </c>
      <c r="Z208" s="236"/>
      <c r="AA208" s="237">
        <f t="shared" si="61"/>
        <v>3154.6108743255181</v>
      </c>
      <c r="AB208" s="238">
        <f t="shared" si="66"/>
        <v>57195.251666620345</v>
      </c>
      <c r="AC208" s="239" t="str">
        <f t="shared" si="67"/>
        <v>*</v>
      </c>
      <c r="AD208" s="154"/>
      <c r="AE208" s="240"/>
      <c r="AF208" s="241">
        <f t="shared" si="68"/>
        <v>85571.33745905415</v>
      </c>
    </row>
    <row r="209" spans="1:32" ht="12.75" hidden="1" customHeight="1" x14ac:dyDescent="0.25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5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5">
        <f t="shared" si="60"/>
        <v>36912</v>
      </c>
      <c r="Y209" s="236">
        <f t="shared" si="71"/>
        <v>85571.33745905415</v>
      </c>
      <c r="Z209" s="236"/>
      <c r="AA209" s="237">
        <f t="shared" si="61"/>
        <v>2517.1475076695501</v>
      </c>
      <c r="AB209" s="238">
        <f t="shared" si="66"/>
        <v>60349.862540945862</v>
      </c>
      <c r="AC209" s="239" t="str">
        <f t="shared" si="67"/>
        <v>*</v>
      </c>
      <c r="AD209" s="154"/>
      <c r="AE209" s="240"/>
      <c r="AF209" s="241">
        <f t="shared" si="68"/>
        <v>83054.1899513846</v>
      </c>
    </row>
    <row r="210" spans="1:32" ht="12.75" hidden="1" customHeight="1" x14ac:dyDescent="0.25">
      <c r="B210" s="25">
        <v>36913</v>
      </c>
      <c r="C210" s="26">
        <v>0</v>
      </c>
      <c r="D210" s="27">
        <v>58.636000000000003</v>
      </c>
      <c r="E210" s="27">
        <v>58.55</v>
      </c>
      <c r="F210" s="225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5">
        <f t="shared" si="60"/>
        <v>36913</v>
      </c>
      <c r="Y210" s="236">
        <f t="shared" si="71"/>
        <v>83054.1899513846</v>
      </c>
      <c r="Z210" s="236"/>
      <c r="AA210" s="237">
        <f t="shared" si="61"/>
        <v>2962.9933231371269</v>
      </c>
      <c r="AB210" s="238">
        <f t="shared" si="66"/>
        <v>62867.010048615412</v>
      </c>
      <c r="AC210" s="239" t="str">
        <f t="shared" si="67"/>
        <v>*</v>
      </c>
      <c r="AD210" s="154"/>
      <c r="AE210" s="240"/>
      <c r="AF210" s="241">
        <f t="shared" si="68"/>
        <v>80091.196628247475</v>
      </c>
    </row>
    <row r="211" spans="1:32" ht="12.75" hidden="1" customHeight="1" x14ac:dyDescent="0.25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5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5">
        <f t="shared" si="60"/>
        <v>36914</v>
      </c>
      <c r="Y211" s="236">
        <f t="shared" si="71"/>
        <v>80091.196628247475</v>
      </c>
      <c r="Z211" s="236"/>
      <c r="AA211" s="237">
        <f t="shared" si="61"/>
        <v>1911.519455227221</v>
      </c>
      <c r="AB211" s="238">
        <f t="shared" si="66"/>
        <v>65830.003371752537</v>
      </c>
      <c r="AC211" s="239" t="str">
        <f t="shared" si="67"/>
        <v>*</v>
      </c>
      <c r="AD211" s="154"/>
      <c r="AE211" s="240"/>
      <c r="AF211" s="241">
        <f t="shared" si="68"/>
        <v>78179.67717302026</v>
      </c>
    </row>
    <row r="212" spans="1:32" ht="12.75" hidden="1" customHeight="1" x14ac:dyDescent="0.25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5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5">
        <f t="shared" si="60"/>
        <v>36915</v>
      </c>
      <c r="Y212" s="236">
        <f t="shared" si="71"/>
        <v>78179.67717302026</v>
      </c>
      <c r="Z212" s="236"/>
      <c r="AA212" s="237">
        <f t="shared" si="61"/>
        <v>2771.5271884253762</v>
      </c>
      <c r="AB212" s="238">
        <f t="shared" si="66"/>
        <v>67741.522826979752</v>
      </c>
      <c r="AC212" s="239" t="str">
        <f t="shared" si="67"/>
        <v>*</v>
      </c>
      <c r="AD212" s="154"/>
      <c r="AE212" s="240"/>
      <c r="AF212" s="241">
        <f t="shared" si="68"/>
        <v>75408.149984594886</v>
      </c>
    </row>
    <row r="213" spans="1:32" ht="12.75" hidden="1" customHeight="1" x14ac:dyDescent="0.25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5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5">
        <f t="shared" si="60"/>
        <v>36916</v>
      </c>
      <c r="Y213" s="236">
        <f t="shared" si="71"/>
        <v>75408.149984594886</v>
      </c>
      <c r="Z213" s="236"/>
      <c r="AA213" s="237">
        <f t="shared" si="61"/>
        <v>3153.6266672273555</v>
      </c>
      <c r="AB213" s="238">
        <f t="shared" si="66"/>
        <v>70513.050015405126</v>
      </c>
      <c r="AC213" s="239" t="str">
        <f t="shared" si="67"/>
        <v>*</v>
      </c>
      <c r="AD213" s="154"/>
      <c r="AE213" s="240"/>
      <c r="AF213" s="241">
        <f t="shared" si="68"/>
        <v>72254.523317367537</v>
      </c>
    </row>
    <row r="214" spans="1:32" ht="12.75" hidden="1" customHeight="1" x14ac:dyDescent="0.25">
      <c r="B214" s="25">
        <v>36917</v>
      </c>
      <c r="C214" s="26">
        <v>0</v>
      </c>
      <c r="D214" s="27">
        <v>51.435000000000002</v>
      </c>
      <c r="E214" s="27">
        <v>51.442</v>
      </c>
      <c r="F214" s="225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5">
        <f t="shared" si="60"/>
        <v>36917</v>
      </c>
      <c r="Y214" s="236">
        <f t="shared" si="71"/>
        <v>72254.523317367537</v>
      </c>
      <c r="Z214" s="236"/>
      <c r="AA214" s="237">
        <f t="shared" si="61"/>
        <v>2898.5656123266485</v>
      </c>
      <c r="AB214" s="238">
        <f t="shared" si="66"/>
        <v>73666.676682632475</v>
      </c>
      <c r="AC214" s="239" t="str">
        <f t="shared" si="67"/>
        <v>*</v>
      </c>
      <c r="AD214" s="154"/>
      <c r="AE214" s="240"/>
      <c r="AF214" s="241">
        <f t="shared" si="68"/>
        <v>69355.957705040884</v>
      </c>
    </row>
    <row r="215" spans="1:32" ht="12.75" hidden="1" customHeight="1" x14ac:dyDescent="0.25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5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5">
        <f t="shared" si="60"/>
        <v>36918</v>
      </c>
      <c r="Y215" s="236">
        <f t="shared" si="71"/>
        <v>69355.957705040884</v>
      </c>
      <c r="Z215" s="236"/>
      <c r="AA215" s="237">
        <f t="shared" si="61"/>
        <v>3567.220773170533</v>
      </c>
      <c r="AB215" s="238">
        <f t="shared" si="66"/>
        <v>76565.242294959127</v>
      </c>
      <c r="AC215" s="239" t="str">
        <f t="shared" si="67"/>
        <v>*</v>
      </c>
      <c r="AD215" s="154"/>
      <c r="AE215" s="240"/>
      <c r="AF215" s="241">
        <f t="shared" si="68"/>
        <v>65788.736931870357</v>
      </c>
    </row>
    <row r="216" spans="1:32" ht="12.75" hidden="1" customHeight="1" x14ac:dyDescent="0.25">
      <c r="B216" s="25">
        <v>36919</v>
      </c>
      <c r="C216" s="26">
        <v>0</v>
      </c>
      <c r="D216" s="27">
        <v>47.378</v>
      </c>
      <c r="E216" s="27">
        <v>47.375999999999998</v>
      </c>
      <c r="F216" s="225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5">
        <f t="shared" si="60"/>
        <v>36919</v>
      </c>
      <c r="Y216" s="236">
        <f t="shared" si="71"/>
        <v>65788.736931870357</v>
      </c>
      <c r="Z216" s="236"/>
      <c r="AA216" s="237">
        <f t="shared" si="61"/>
        <v>2516.0118840947475</v>
      </c>
      <c r="AB216" s="238">
        <f t="shared" si="66"/>
        <v>80132.463068129655</v>
      </c>
      <c r="AC216" s="239" t="str">
        <f t="shared" si="67"/>
        <v>*</v>
      </c>
      <c r="AD216" s="154"/>
      <c r="AE216" s="240"/>
      <c r="AF216" s="241">
        <f t="shared" si="68"/>
        <v>63272.72504777561</v>
      </c>
    </row>
    <row r="217" spans="1:32" ht="12.75" hidden="1" customHeight="1" x14ac:dyDescent="0.25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5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5">
        <f t="shared" si="60"/>
        <v>36920</v>
      </c>
      <c r="Y217" s="236">
        <f t="shared" si="71"/>
        <v>63272.72504777561</v>
      </c>
      <c r="Z217" s="236"/>
      <c r="AA217" s="237">
        <f t="shared" si="61"/>
        <v>2929.8709688720451</v>
      </c>
      <c r="AB217" s="238">
        <f t="shared" si="66"/>
        <v>82648.474952224409</v>
      </c>
      <c r="AC217" s="239" t="str">
        <f t="shared" si="67"/>
        <v>*</v>
      </c>
      <c r="AD217" s="154"/>
      <c r="AE217" s="240"/>
      <c r="AF217" s="241">
        <f t="shared" si="68"/>
        <v>60342.854078903561</v>
      </c>
    </row>
    <row r="218" spans="1:32" ht="12.75" hidden="1" customHeight="1" x14ac:dyDescent="0.25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5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5">
        <f t="shared" si="60"/>
        <v>36921</v>
      </c>
      <c r="Y218" s="236">
        <f t="shared" si="71"/>
        <v>60342.854078903561</v>
      </c>
      <c r="Z218" s="236"/>
      <c r="AA218" s="237">
        <f t="shared" si="61"/>
        <v>2738.6319588752553</v>
      </c>
      <c r="AB218" s="238">
        <f t="shared" si="66"/>
        <v>85578.34592109645</v>
      </c>
      <c r="AC218" s="239" t="str">
        <f t="shared" si="67"/>
        <v>*</v>
      </c>
      <c r="AD218" s="154"/>
      <c r="AE218" s="240"/>
      <c r="AF218" s="241">
        <f t="shared" si="68"/>
        <v>57604.222120028309</v>
      </c>
    </row>
    <row r="219" spans="1:32" ht="13.5" hidden="1" customHeight="1" thickBot="1" x14ac:dyDescent="0.3">
      <c r="B219" s="28">
        <v>36922</v>
      </c>
      <c r="C219" s="29">
        <v>0</v>
      </c>
      <c r="D219" s="30">
        <v>42.057000000000002</v>
      </c>
      <c r="E219" s="30">
        <v>42.052</v>
      </c>
      <c r="F219" s="226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5">
        <f t="shared" si="60"/>
        <v>36922</v>
      </c>
      <c r="Y219" s="236">
        <f t="shared" si="71"/>
        <v>57604.222120028309</v>
      </c>
      <c r="Z219" s="236"/>
      <c r="AA219" s="237">
        <f t="shared" si="61"/>
        <v>2611.101431424901</v>
      </c>
      <c r="AB219" s="238">
        <f t="shared" si="66"/>
        <v>88316.977879971702</v>
      </c>
      <c r="AC219" s="239" t="str">
        <f t="shared" si="67"/>
        <v>*</v>
      </c>
      <c r="AD219" s="154"/>
      <c r="AE219" s="240"/>
      <c r="AF219" s="241">
        <f t="shared" si="68"/>
        <v>54993.120688603405</v>
      </c>
    </row>
    <row r="220" spans="1:32" hidden="1" x14ac:dyDescent="0.25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" hidden="1" thickBot="1" x14ac:dyDescent="0.35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5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4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5">
        <f>B222</f>
        <v>36923</v>
      </c>
      <c r="Y222" s="236">
        <f>IF(AF219&lt;0,"0",AF219)</f>
        <v>54993.120688603405</v>
      </c>
      <c r="Z222" s="236"/>
      <c r="AA222" s="237">
        <f t="shared" ref="AA222:AA249" si="79">Q222*-1</f>
        <v>2897.5814052284859</v>
      </c>
      <c r="AB222" s="238">
        <f t="shared" ref="AB222:AB249" si="80">$AA$3-Y222</f>
        <v>90928.079311396606</v>
      </c>
      <c r="AC222" s="239" t="str">
        <f t="shared" ref="AC222:AC249" si="81">+IF(AF222&gt;$D$3,"*","")</f>
        <v>*</v>
      </c>
      <c r="AD222" s="154"/>
      <c r="AE222" s="240"/>
      <c r="AF222" s="241">
        <f t="shared" ref="AF222:AF249" si="82">Y222+AE222-AA222</f>
        <v>52095.539283374921</v>
      </c>
    </row>
    <row r="223" spans="1:32" hidden="1" x14ac:dyDescent="0.25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5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5">
        <f t="shared" ref="X223:X282" si="86">B223</f>
        <v>36924</v>
      </c>
      <c r="Y223" s="236">
        <f t="shared" ref="Y223:Y249" si="87">IF(AF222&lt;0,"0",AF222)</f>
        <v>52095.539283374921</v>
      </c>
      <c r="Z223" s="236"/>
      <c r="AA223" s="237">
        <f t="shared" si="79"/>
        <v>2483.4573416170674</v>
      </c>
      <c r="AB223" s="238">
        <f t="shared" si="80"/>
        <v>93825.660716625091</v>
      </c>
      <c r="AC223" s="239" t="str">
        <f t="shared" si="81"/>
        <v>*</v>
      </c>
      <c r="AD223" s="154"/>
      <c r="AE223" s="240"/>
      <c r="AF223" s="241">
        <f t="shared" si="82"/>
        <v>49612.081941757853</v>
      </c>
    </row>
    <row r="224" spans="1:32" hidden="1" x14ac:dyDescent="0.25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5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5">
        <f t="shared" si="86"/>
        <v>36925</v>
      </c>
      <c r="Y224" s="236">
        <f t="shared" si="87"/>
        <v>49612.081941757853</v>
      </c>
      <c r="Z224" s="236"/>
      <c r="AA224" s="237">
        <f t="shared" si="79"/>
        <v>2515.2169475923856</v>
      </c>
      <c r="AB224" s="238">
        <f t="shared" si="80"/>
        <v>96309.118058242166</v>
      </c>
      <c r="AC224" s="239" t="str">
        <f t="shared" si="81"/>
        <v>*</v>
      </c>
      <c r="AD224" s="154"/>
      <c r="AE224" s="240"/>
      <c r="AF224" s="241">
        <f t="shared" si="82"/>
        <v>47096.864994165466</v>
      </c>
    </row>
    <row r="225" spans="2:32" hidden="1" x14ac:dyDescent="0.25">
      <c r="B225" s="25">
        <v>36926</v>
      </c>
      <c r="C225" s="26">
        <v>0</v>
      </c>
      <c r="D225" s="27">
        <v>35.066000000000003</v>
      </c>
      <c r="E225" s="27">
        <v>35.067</v>
      </c>
      <c r="F225" s="225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5">
        <f t="shared" si="86"/>
        <v>36926</v>
      </c>
      <c r="Y225" s="236">
        <f t="shared" si="87"/>
        <v>47096.864994165466</v>
      </c>
      <c r="Z225" s="236"/>
      <c r="AA225" s="237">
        <f t="shared" si="79"/>
        <v>1846.5617867485012</v>
      </c>
      <c r="AB225" s="238">
        <f t="shared" si="80"/>
        <v>98824.335005834553</v>
      </c>
      <c r="AC225" s="239" t="str">
        <f t="shared" si="81"/>
        <v>*</v>
      </c>
      <c r="AD225" s="154"/>
      <c r="AE225" s="240"/>
      <c r="AF225" s="241">
        <f t="shared" si="82"/>
        <v>45250.303207416968</v>
      </c>
    </row>
    <row r="226" spans="2:32" s="243" customFormat="1" hidden="1" x14ac:dyDescent="0.25">
      <c r="B226" s="244">
        <v>36927</v>
      </c>
      <c r="C226" s="245">
        <v>0</v>
      </c>
      <c r="D226" s="246"/>
      <c r="E226" s="246"/>
      <c r="F226" s="247">
        <f t="shared" si="72"/>
        <v>0</v>
      </c>
      <c r="G226" s="261" t="s">
        <v>18</v>
      </c>
      <c r="H226" s="248">
        <f>H225-695323</f>
        <v>13696897</v>
      </c>
      <c r="I226" s="248">
        <f t="shared" si="73"/>
        <v>326116.59523809527</v>
      </c>
      <c r="J226" s="248">
        <f t="shared" si="74"/>
        <v>1831010.648341262</v>
      </c>
      <c r="K226" s="248">
        <f t="shared" si="75"/>
        <v>51848.397116152169</v>
      </c>
      <c r="L226" s="248">
        <f t="shared" si="83"/>
        <v>1172041.2607057614</v>
      </c>
      <c r="M226" s="248"/>
      <c r="N226" s="248">
        <f t="shared" si="84"/>
        <v>-695323</v>
      </c>
      <c r="O226" s="248">
        <f t="shared" si="85"/>
        <v>-16555.309523809523</v>
      </c>
      <c r="P226" s="248">
        <f t="shared" si="76"/>
        <v>-92951.258743976185</v>
      </c>
      <c r="Q226" s="248">
        <f t="shared" si="77"/>
        <v>-2632.083969675341</v>
      </c>
      <c r="R226" s="249">
        <f t="shared" si="78"/>
        <v>-59499.782428571423</v>
      </c>
      <c r="X226" s="250">
        <f t="shared" si="86"/>
        <v>36927</v>
      </c>
      <c r="Y226" s="251">
        <f t="shared" si="87"/>
        <v>45250.303207416968</v>
      </c>
      <c r="Z226" s="251"/>
      <c r="AA226" s="252">
        <f t="shared" si="79"/>
        <v>2632.083969675341</v>
      </c>
      <c r="AB226" s="253">
        <f t="shared" si="80"/>
        <v>100670.89679258305</v>
      </c>
      <c r="AC226" s="254" t="str">
        <f t="shared" si="81"/>
        <v>*</v>
      </c>
      <c r="AD226" s="255"/>
      <c r="AE226" s="253">
        <v>63075.678999999996</v>
      </c>
      <c r="AF226" s="251">
        <f>Y226+AE226-AA226</f>
        <v>105693.89823774163</v>
      </c>
    </row>
    <row r="227" spans="2:32" hidden="1" x14ac:dyDescent="0.25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5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5">
        <f t="shared" si="86"/>
        <v>36928</v>
      </c>
      <c r="Y227" s="236">
        <f t="shared" si="87"/>
        <v>105693.89823774163</v>
      </c>
      <c r="Z227" s="236"/>
      <c r="AA227" s="237">
        <f t="shared" si="79"/>
        <v>2632.083969675341</v>
      </c>
      <c r="AB227" s="238">
        <f t="shared" si="80"/>
        <v>40227.301762258387</v>
      </c>
      <c r="AC227" s="239" t="str">
        <f t="shared" si="81"/>
        <v>*</v>
      </c>
      <c r="AD227" s="154"/>
      <c r="AE227" s="240"/>
      <c r="AF227" s="241">
        <f t="shared" si="82"/>
        <v>103061.81426806629</v>
      </c>
    </row>
    <row r="228" spans="2:32" hidden="1" x14ac:dyDescent="0.25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5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5">
        <f t="shared" si="86"/>
        <v>36929</v>
      </c>
      <c r="Y228" s="236">
        <f t="shared" si="87"/>
        <v>103061.81426806629</v>
      </c>
      <c r="Z228" s="236"/>
      <c r="AA228" s="237">
        <f t="shared" si="79"/>
        <v>2836.9769604531766</v>
      </c>
      <c r="AB228" s="238">
        <f t="shared" si="80"/>
        <v>42859.385731933726</v>
      </c>
      <c r="AC228" s="239" t="str">
        <f t="shared" si="81"/>
        <v>*</v>
      </c>
      <c r="AD228" s="154"/>
      <c r="AE228" s="240"/>
      <c r="AF228" s="241">
        <f t="shared" si="82"/>
        <v>100224.83730761311</v>
      </c>
    </row>
    <row r="229" spans="2:32" s="215" customFormat="1" hidden="1" x14ac:dyDescent="0.25">
      <c r="B229" s="214">
        <v>36930</v>
      </c>
      <c r="C229" s="26">
        <v>0</v>
      </c>
      <c r="D229" s="48">
        <v>68.953000000000003</v>
      </c>
      <c r="E229" s="48">
        <v>68.974000000000004</v>
      </c>
      <c r="F229" s="256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6">
        <f t="shared" si="78"/>
        <v>-61244.327142857139</v>
      </c>
      <c r="X229" s="257">
        <f t="shared" si="86"/>
        <v>36930</v>
      </c>
      <c r="Y229" s="236">
        <f t="shared" si="87"/>
        <v>100224.83730761311</v>
      </c>
      <c r="Z229" s="236"/>
      <c r="AA229" s="258">
        <f t="shared" si="79"/>
        <v>2709.2571624070229</v>
      </c>
      <c r="AB229" s="238">
        <f t="shared" si="80"/>
        <v>45696.362692386901</v>
      </c>
      <c r="AC229" s="259" t="str">
        <f t="shared" si="81"/>
        <v>*</v>
      </c>
      <c r="AD229" s="260"/>
      <c r="AE229" s="238"/>
      <c r="AF229" s="236">
        <f t="shared" si="82"/>
        <v>97515.580145206084</v>
      </c>
    </row>
    <row r="230" spans="2:32" hidden="1" x14ac:dyDescent="0.25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5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5">
        <f t="shared" si="86"/>
        <v>36931</v>
      </c>
      <c r="Y230" s="236">
        <f t="shared" si="87"/>
        <v>97515.580145206084</v>
      </c>
      <c r="Z230" s="236"/>
      <c r="AA230" s="237">
        <f t="shared" si="79"/>
        <v>2804.6495426904571</v>
      </c>
      <c r="AB230" s="238">
        <f t="shared" si="80"/>
        <v>48405.619854793928</v>
      </c>
      <c r="AC230" s="239" t="str">
        <f t="shared" si="81"/>
        <v>*</v>
      </c>
      <c r="AD230" s="154"/>
      <c r="AE230" s="240"/>
      <c r="AF230" s="241">
        <f t="shared" si="82"/>
        <v>94710.930602515626</v>
      </c>
    </row>
    <row r="231" spans="2:32" hidden="1" x14ac:dyDescent="0.25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5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5">
        <f t="shared" si="86"/>
        <v>36932</v>
      </c>
      <c r="Y231" s="236">
        <f t="shared" si="87"/>
        <v>94710.930602515626</v>
      </c>
      <c r="Z231" s="236"/>
      <c r="AA231" s="237">
        <f t="shared" si="79"/>
        <v>2549.4749254322696</v>
      </c>
      <c r="AB231" s="238">
        <f t="shared" si="80"/>
        <v>51210.269397484386</v>
      </c>
      <c r="AC231" s="239" t="str">
        <f t="shared" si="81"/>
        <v>*</v>
      </c>
      <c r="AD231" s="154"/>
      <c r="AE231" s="240"/>
      <c r="AF231" s="241">
        <f t="shared" si="82"/>
        <v>92161.455677083359</v>
      </c>
    </row>
    <row r="232" spans="2:32" hidden="1" x14ac:dyDescent="0.25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5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5">
        <f t="shared" si="86"/>
        <v>36933</v>
      </c>
      <c r="Y232" s="236">
        <f t="shared" si="87"/>
        <v>92161.455677083359</v>
      </c>
      <c r="Z232" s="236"/>
      <c r="AA232" s="237">
        <f t="shared" si="79"/>
        <v>2549.3235089556297</v>
      </c>
      <c r="AB232" s="238">
        <f t="shared" si="80"/>
        <v>53759.744322916653</v>
      </c>
      <c r="AC232" s="239" t="str">
        <f t="shared" si="81"/>
        <v>*</v>
      </c>
      <c r="AD232" s="154"/>
      <c r="AE232" s="240"/>
      <c r="AF232" s="241">
        <f t="shared" si="82"/>
        <v>89612.132168127733</v>
      </c>
    </row>
    <row r="233" spans="2:32" s="262" customFormat="1" hidden="1" x14ac:dyDescent="0.25">
      <c r="B233" s="244">
        <v>36934</v>
      </c>
      <c r="C233" s="263">
        <v>0</v>
      </c>
      <c r="D233" s="264"/>
      <c r="E233" s="264"/>
      <c r="F233" s="265">
        <f t="shared" si="72"/>
        <v>0</v>
      </c>
      <c r="G233" s="261" t="s">
        <v>18</v>
      </c>
      <c r="H233" s="249">
        <f>H232-$AP$2</f>
        <v>24957000</v>
      </c>
      <c r="I233" s="249">
        <f t="shared" si="73"/>
        <v>594214.28571428568</v>
      </c>
      <c r="J233" s="249">
        <f t="shared" si="74"/>
        <v>3336268.9922142853</v>
      </c>
      <c r="K233" s="249">
        <f t="shared" si="75"/>
        <v>94472.525187844323</v>
      </c>
      <c r="L233" s="249">
        <f t="shared" si="83"/>
        <v>2135566.4530027257</v>
      </c>
      <c r="M233" s="249"/>
      <c r="N233" s="249">
        <f t="shared" si="84"/>
        <v>-794000</v>
      </c>
      <c r="O233" s="249">
        <f t="shared" si="85"/>
        <v>-18904.761904761905</v>
      </c>
      <c r="P233" s="249">
        <f t="shared" si="76"/>
        <v>-106142.46823809523</v>
      </c>
      <c r="Q233" s="249">
        <f t="shared" si="77"/>
        <v>-3005.6170613113914</v>
      </c>
      <c r="R233" s="249">
        <f t="shared" si="78"/>
        <v>-67943.714285714275</v>
      </c>
      <c r="X233" s="266">
        <f t="shared" si="86"/>
        <v>36934</v>
      </c>
      <c r="Y233" s="267">
        <f t="shared" si="87"/>
        <v>89612.132168127733</v>
      </c>
      <c r="Z233" s="267"/>
      <c r="AA233" s="268">
        <f t="shared" si="79"/>
        <v>3005.6170613113914</v>
      </c>
      <c r="AB233" s="249">
        <f t="shared" si="80"/>
        <v>56309.067831872278</v>
      </c>
      <c r="AC233" s="269" t="str">
        <f t="shared" si="81"/>
        <v>*</v>
      </c>
      <c r="AD233" s="270"/>
      <c r="AE233" s="249">
        <v>62010.788</v>
      </c>
      <c r="AF233" s="267">
        <f t="shared" si="82"/>
        <v>148617.30310681637</v>
      </c>
    </row>
    <row r="234" spans="2:32" hidden="1" x14ac:dyDescent="0.25">
      <c r="B234" s="25">
        <v>36935</v>
      </c>
      <c r="C234" s="26">
        <v>0</v>
      </c>
      <c r="D234" s="27">
        <v>100.911</v>
      </c>
      <c r="E234" s="27">
        <v>100.91800000000001</v>
      </c>
      <c r="F234" s="225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6">
        <f t="shared" si="78"/>
        <v>-49060.999160000065</v>
      </c>
      <c r="X234" s="235">
        <f t="shared" si="86"/>
        <v>36935</v>
      </c>
      <c r="Y234" s="236">
        <f t="shared" si="87"/>
        <v>148617.30310681637</v>
      </c>
      <c r="Z234" s="236"/>
      <c r="AA234" s="237">
        <f t="shared" si="79"/>
        <v>2170.3049012038541</v>
      </c>
      <c r="AB234" s="238">
        <f t="shared" si="80"/>
        <v>-2696.1031068163575</v>
      </c>
      <c r="AC234" s="239" t="str">
        <f t="shared" si="81"/>
        <v>*</v>
      </c>
      <c r="AD234" s="154"/>
      <c r="AE234" s="240"/>
      <c r="AF234" s="241">
        <f t="shared" si="82"/>
        <v>146446.9982056125</v>
      </c>
    </row>
    <row r="235" spans="2:32" hidden="1" x14ac:dyDescent="0.25">
      <c r="B235" s="25">
        <v>36936</v>
      </c>
      <c r="C235" s="26">
        <v>0</v>
      </c>
      <c r="D235" s="27">
        <v>99.122</v>
      </c>
      <c r="E235" s="27">
        <v>99.131</v>
      </c>
      <c r="F235" s="225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5">
        <f t="shared" si="86"/>
        <v>36936</v>
      </c>
      <c r="Y235" s="236">
        <f t="shared" si="87"/>
        <v>146446.9982056125</v>
      </c>
      <c r="Z235" s="236"/>
      <c r="AA235" s="237">
        <f t="shared" si="79"/>
        <v>2745.3321379665913</v>
      </c>
      <c r="AB235" s="238">
        <f t="shared" si="80"/>
        <v>-525.79820561248926</v>
      </c>
      <c r="AC235" s="239" t="str">
        <f t="shared" si="81"/>
        <v>*</v>
      </c>
      <c r="AD235" s="154"/>
      <c r="AE235" s="240"/>
      <c r="AF235" s="241">
        <f t="shared" si="82"/>
        <v>143701.66606764591</v>
      </c>
    </row>
    <row r="236" spans="2:32" hidden="1" x14ac:dyDescent="0.25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5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5">
        <f t="shared" si="86"/>
        <v>36937</v>
      </c>
      <c r="Y236" s="236">
        <f t="shared" si="87"/>
        <v>143701.66606764591</v>
      </c>
      <c r="Z236" s="236"/>
      <c r="AA236" s="237">
        <f t="shared" si="79"/>
        <v>2777.09174394191</v>
      </c>
      <c r="AB236" s="238">
        <f t="shared" si="80"/>
        <v>2219.5339323540975</v>
      </c>
      <c r="AC236" s="239" t="str">
        <f t="shared" si="81"/>
        <v>*</v>
      </c>
      <c r="AD236" s="154"/>
      <c r="AE236" s="240"/>
      <c r="AF236" s="241">
        <f t="shared" si="82"/>
        <v>140924.574323704</v>
      </c>
    </row>
    <row r="237" spans="2:32" hidden="1" x14ac:dyDescent="0.25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5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5">
        <f t="shared" si="86"/>
        <v>36938</v>
      </c>
      <c r="Y237" s="236">
        <f t="shared" si="87"/>
        <v>140924.574323704</v>
      </c>
      <c r="Z237" s="236"/>
      <c r="AA237" s="237">
        <f t="shared" si="79"/>
        <v>2553.4496079440796</v>
      </c>
      <c r="AB237" s="238">
        <f t="shared" si="80"/>
        <v>4996.6256762960111</v>
      </c>
      <c r="AC237" s="239" t="str">
        <f t="shared" si="81"/>
        <v>*</v>
      </c>
      <c r="AD237" s="154"/>
      <c r="AE237" s="240"/>
      <c r="AF237" s="241">
        <f t="shared" si="82"/>
        <v>138371.12471575991</v>
      </c>
    </row>
    <row r="238" spans="2:32" hidden="1" x14ac:dyDescent="0.25">
      <c r="B238" s="25">
        <v>36939</v>
      </c>
      <c r="C238" s="26">
        <v>0</v>
      </c>
      <c r="D238" s="27">
        <v>93.741</v>
      </c>
      <c r="E238" s="27">
        <v>93.747</v>
      </c>
      <c r="F238" s="225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5">
        <f t="shared" si="86"/>
        <v>36939</v>
      </c>
      <c r="Y238" s="236">
        <f t="shared" si="87"/>
        <v>138371.12471575991</v>
      </c>
      <c r="Z238" s="236"/>
      <c r="AA238" s="237">
        <f t="shared" si="79"/>
        <v>2904.2815843198227</v>
      </c>
      <c r="AB238" s="238">
        <f t="shared" si="80"/>
        <v>7550.075284240098</v>
      </c>
      <c r="AC238" s="239" t="str">
        <f t="shared" si="81"/>
        <v>*</v>
      </c>
      <c r="AD238" s="154"/>
      <c r="AE238" s="240"/>
      <c r="AF238" s="241">
        <f t="shared" si="82"/>
        <v>135466.84313144008</v>
      </c>
    </row>
    <row r="239" spans="2:32" hidden="1" x14ac:dyDescent="0.25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5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5">
        <f t="shared" si="86"/>
        <v>36940</v>
      </c>
      <c r="Y239" s="236">
        <f t="shared" si="87"/>
        <v>135466.84313144008</v>
      </c>
      <c r="Z239" s="236"/>
      <c r="AA239" s="237">
        <f t="shared" si="79"/>
        <v>2680.6015942028325</v>
      </c>
      <c r="AB239" s="238">
        <f t="shared" si="80"/>
        <v>10454.356868559931</v>
      </c>
      <c r="AC239" s="239" t="str">
        <f t="shared" si="81"/>
        <v>*</v>
      </c>
      <c r="AD239" s="154"/>
      <c r="AE239" s="240"/>
      <c r="AF239" s="241">
        <f t="shared" si="82"/>
        <v>132786.24153723725</v>
      </c>
    </row>
    <row r="240" spans="2:32" hidden="1" x14ac:dyDescent="0.25">
      <c r="B240" s="25">
        <v>36941</v>
      </c>
      <c r="C240" s="26">
        <v>0</v>
      </c>
      <c r="D240" s="27">
        <v>90.113</v>
      </c>
      <c r="E240" s="27">
        <v>90.114999999999995</v>
      </c>
      <c r="F240" s="225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5">
        <f t="shared" si="86"/>
        <v>36941</v>
      </c>
      <c r="Y240" s="236">
        <f t="shared" si="87"/>
        <v>132786.24153723725</v>
      </c>
      <c r="Z240" s="236"/>
      <c r="AA240" s="237">
        <f t="shared" si="79"/>
        <v>2903.713772532421</v>
      </c>
      <c r="AB240" s="238">
        <f t="shared" si="80"/>
        <v>13134.958462762763</v>
      </c>
      <c r="AC240" s="239" t="str">
        <f t="shared" si="81"/>
        <v>*</v>
      </c>
      <c r="AD240" s="154"/>
      <c r="AE240" s="240"/>
      <c r="AF240" s="241">
        <f t="shared" si="82"/>
        <v>129882.52776470484</v>
      </c>
    </row>
    <row r="241" spans="2:32" hidden="1" x14ac:dyDescent="0.25">
      <c r="B241" s="25">
        <v>36942</v>
      </c>
      <c r="C241" s="26">
        <v>0</v>
      </c>
      <c r="D241" s="27">
        <v>88.46</v>
      </c>
      <c r="E241" s="27">
        <v>88.45</v>
      </c>
      <c r="F241" s="225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5">
        <f t="shared" si="86"/>
        <v>36942</v>
      </c>
      <c r="Y241" s="236">
        <f t="shared" si="87"/>
        <v>129882.52776470484</v>
      </c>
      <c r="Z241" s="236"/>
      <c r="AA241" s="237">
        <f t="shared" si="79"/>
        <v>2520.5165242747985</v>
      </c>
      <c r="AB241" s="238">
        <f t="shared" si="80"/>
        <v>16038.672235295177</v>
      </c>
      <c r="AC241" s="239" t="str">
        <f t="shared" si="81"/>
        <v>*</v>
      </c>
      <c r="AD241" s="154"/>
      <c r="AE241" s="240"/>
      <c r="AF241" s="241">
        <f t="shared" si="82"/>
        <v>127362.01124043003</v>
      </c>
    </row>
    <row r="242" spans="2:32" hidden="1" x14ac:dyDescent="0.25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5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5">
        <f t="shared" si="86"/>
        <v>36943</v>
      </c>
      <c r="Y242" s="236">
        <f t="shared" si="87"/>
        <v>127362.01124043003</v>
      </c>
      <c r="Z242" s="236"/>
      <c r="AA242" s="237">
        <f t="shared" si="79"/>
        <v>2903.1081066258594</v>
      </c>
      <c r="AB242" s="238">
        <f t="shared" si="80"/>
        <v>18559.188759569981</v>
      </c>
      <c r="AC242" s="239" t="str">
        <f t="shared" si="81"/>
        <v>*</v>
      </c>
      <c r="AD242" s="154"/>
      <c r="AE242" s="240"/>
      <c r="AF242" s="241">
        <f t="shared" si="82"/>
        <v>124458.90313380417</v>
      </c>
    </row>
    <row r="243" spans="2:32" hidden="1" x14ac:dyDescent="0.25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5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5">
        <f t="shared" si="86"/>
        <v>36944</v>
      </c>
      <c r="Y243" s="236">
        <f t="shared" si="87"/>
        <v>124458.90313380417</v>
      </c>
      <c r="Z243" s="236"/>
      <c r="AA243" s="237">
        <f t="shared" si="79"/>
        <v>2232.900926896411</v>
      </c>
      <c r="AB243" s="238">
        <f t="shared" si="80"/>
        <v>21462.296866195844</v>
      </c>
      <c r="AC243" s="239" t="str">
        <f t="shared" si="81"/>
        <v>*</v>
      </c>
      <c r="AD243" s="154"/>
      <c r="AE243" s="240"/>
      <c r="AF243" s="241">
        <f t="shared" si="82"/>
        <v>122226.00220690775</v>
      </c>
    </row>
    <row r="244" spans="2:32" hidden="1" x14ac:dyDescent="0.25">
      <c r="B244" s="25">
        <v>36945</v>
      </c>
      <c r="C244" s="26">
        <v>0</v>
      </c>
      <c r="D244" s="27">
        <v>83.22</v>
      </c>
      <c r="E244" s="27">
        <v>83.296999999999997</v>
      </c>
      <c r="F244" s="225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5">
        <f t="shared" si="86"/>
        <v>36945</v>
      </c>
      <c r="Y244" s="236">
        <f t="shared" si="87"/>
        <v>122226.00220690775</v>
      </c>
      <c r="Z244" s="236"/>
      <c r="AA244" s="237">
        <f t="shared" si="79"/>
        <v>2774.9719132689443</v>
      </c>
      <c r="AB244" s="238">
        <f t="shared" si="80"/>
        <v>23695.197793092259</v>
      </c>
      <c r="AC244" s="239" t="str">
        <f t="shared" si="81"/>
        <v>*</v>
      </c>
      <c r="AD244" s="154"/>
      <c r="AE244" s="240"/>
      <c r="AF244" s="241">
        <f t="shared" si="82"/>
        <v>119451.0302936388</v>
      </c>
    </row>
    <row r="245" spans="2:32" hidden="1" x14ac:dyDescent="0.25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5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5">
        <f t="shared" si="86"/>
        <v>36946</v>
      </c>
      <c r="Y245" s="236">
        <f t="shared" si="87"/>
        <v>119451.0302936388</v>
      </c>
      <c r="Z245" s="236"/>
      <c r="AA245" s="237">
        <f t="shared" si="79"/>
        <v>2041.1698133505397</v>
      </c>
      <c r="AB245" s="238">
        <f t="shared" si="80"/>
        <v>26470.169706361208</v>
      </c>
      <c r="AC245" s="239" t="str">
        <f t="shared" si="81"/>
        <v>*</v>
      </c>
      <c r="AD245" s="154"/>
      <c r="AE245" s="240"/>
      <c r="AF245" s="241">
        <f t="shared" si="82"/>
        <v>117409.86048028826</v>
      </c>
    </row>
    <row r="246" spans="2:32" hidden="1" x14ac:dyDescent="0.25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5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5">
        <f t="shared" si="86"/>
        <v>36947</v>
      </c>
      <c r="Y246" s="236">
        <f t="shared" si="87"/>
        <v>117409.86048028826</v>
      </c>
      <c r="Z246" s="236"/>
      <c r="AA246" s="237">
        <f t="shared" si="79"/>
        <v>1977.2720602083025</v>
      </c>
      <c r="AB246" s="238">
        <f t="shared" si="80"/>
        <v>28511.33951971175</v>
      </c>
      <c r="AC246" s="239" t="str">
        <f t="shared" si="81"/>
        <v>*</v>
      </c>
      <c r="AD246" s="154"/>
      <c r="AE246" s="240"/>
      <c r="AF246" s="241">
        <f t="shared" si="82"/>
        <v>115432.58842007996</v>
      </c>
    </row>
    <row r="247" spans="2:32" hidden="1" x14ac:dyDescent="0.25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5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5">
        <f t="shared" si="86"/>
        <v>36948</v>
      </c>
      <c r="Y247" s="236">
        <f t="shared" si="87"/>
        <v>115432.58842007996</v>
      </c>
      <c r="Z247" s="236"/>
      <c r="AA247" s="237">
        <f t="shared" si="79"/>
        <v>2040.8669803972587</v>
      </c>
      <c r="AB247" s="238">
        <f t="shared" si="80"/>
        <v>30488.611579920049</v>
      </c>
      <c r="AC247" s="239" t="str">
        <f t="shared" si="81"/>
        <v>*</v>
      </c>
      <c r="AD247" s="154"/>
      <c r="AE247" s="240"/>
      <c r="AF247" s="241">
        <f t="shared" si="82"/>
        <v>113391.7214396827</v>
      </c>
    </row>
    <row r="248" spans="2:32" hidden="1" x14ac:dyDescent="0.25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5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5">
        <f t="shared" si="86"/>
        <v>36949</v>
      </c>
      <c r="Y248" s="236">
        <f t="shared" si="87"/>
        <v>113391.7214396827</v>
      </c>
      <c r="Z248" s="236"/>
      <c r="AA248" s="237">
        <f t="shared" si="79"/>
        <v>1881.3118681374667</v>
      </c>
      <c r="AB248" s="238">
        <f t="shared" si="80"/>
        <v>32529.478560317308</v>
      </c>
      <c r="AC248" s="239" t="str">
        <f t="shared" si="81"/>
        <v>*</v>
      </c>
      <c r="AD248" s="154"/>
      <c r="AE248" s="240"/>
      <c r="AF248" s="241">
        <f t="shared" si="82"/>
        <v>111510.40957154524</v>
      </c>
    </row>
    <row r="249" spans="2:32" ht="13.8" hidden="1" thickBot="1" x14ac:dyDescent="0.3">
      <c r="B249" s="28">
        <v>36950</v>
      </c>
      <c r="C249" s="29">
        <v>0</v>
      </c>
      <c r="D249" s="30">
        <v>76.759</v>
      </c>
      <c r="E249" s="30">
        <v>76.777000000000001</v>
      </c>
      <c r="F249" s="226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5">
        <f t="shared" si="86"/>
        <v>36950</v>
      </c>
      <c r="Y249" s="236">
        <f t="shared" si="87"/>
        <v>111510.40957154524</v>
      </c>
      <c r="Z249" s="236"/>
      <c r="AA249" s="237">
        <f t="shared" si="79"/>
        <v>2040.6398556822985</v>
      </c>
      <c r="AB249" s="238">
        <f t="shared" si="80"/>
        <v>34410.790428454769</v>
      </c>
      <c r="AC249" s="239" t="str">
        <f t="shared" si="81"/>
        <v>*</v>
      </c>
      <c r="AD249" s="154"/>
      <c r="AE249" s="240"/>
      <c r="AF249" s="241">
        <f t="shared" si="82"/>
        <v>109469.76971586295</v>
      </c>
    </row>
    <row r="250" spans="2:32" hidden="1" x14ac:dyDescent="0.25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" hidden="1" thickBot="1" x14ac:dyDescent="0.35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5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4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6">
        <f t="shared" ref="R252:R282" si="92">O252*3.594</f>
        <v>-46846.934285714284</v>
      </c>
      <c r="X252" s="235">
        <f t="shared" si="86"/>
        <v>36951</v>
      </c>
      <c r="Y252" s="236">
        <f>IF(AF249&lt;0,"0",AF249)</f>
        <v>109469.76971586295</v>
      </c>
      <c r="Z252" s="236"/>
      <c r="AA252" s="237">
        <f t="shared" ref="AA252:AA281" si="93">Q252*-1</f>
        <v>2072.3616075384562</v>
      </c>
      <c r="AB252" s="238">
        <f t="shared" ref="AB252:AB282" si="94">$AA$3-Y252</f>
        <v>36451.430284137066</v>
      </c>
      <c r="AC252" s="239" t="str">
        <f t="shared" ref="AC252:AC282" si="95">+IF(AF252&gt;$D$3,"*","")</f>
        <v>*</v>
      </c>
      <c r="AD252" s="154"/>
      <c r="AE252" s="240"/>
      <c r="AF252" s="241">
        <f t="shared" ref="AF252:AF282" si="96">Y252+AE252-AA252</f>
        <v>107397.40810832448</v>
      </c>
    </row>
    <row r="253" spans="2:32" hidden="1" x14ac:dyDescent="0.25">
      <c r="B253" s="25">
        <v>36952</v>
      </c>
      <c r="C253" s="26">
        <v>0</v>
      </c>
      <c r="D253" s="27">
        <v>74.150999999999996</v>
      </c>
      <c r="E253" s="27">
        <v>74.16</v>
      </c>
      <c r="F253" s="225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5">
        <f t="shared" si="86"/>
        <v>36952</v>
      </c>
      <c r="Y253" s="236">
        <f t="shared" ref="Y253:Y281" si="102">IF(AF252&lt;0,"0",AF252)</f>
        <v>107397.40810832448</v>
      </c>
      <c r="Z253" s="236"/>
      <c r="AA253" s="237">
        <f t="shared" si="93"/>
        <v>1944.7175177306224</v>
      </c>
      <c r="AB253" s="238">
        <f t="shared" si="94"/>
        <v>38523.79189167553</v>
      </c>
      <c r="AC253" s="239" t="str">
        <f t="shared" si="95"/>
        <v>*</v>
      </c>
      <c r="AD253" s="154"/>
      <c r="AE253" s="240"/>
      <c r="AF253" s="241">
        <f t="shared" si="96"/>
        <v>105452.69059059386</v>
      </c>
    </row>
    <row r="254" spans="2:32" hidden="1" x14ac:dyDescent="0.25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5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5">
        <f t="shared" si="86"/>
        <v>36953</v>
      </c>
      <c r="Y254" s="236">
        <f t="shared" si="102"/>
        <v>105452.69059059386</v>
      </c>
      <c r="Z254" s="236"/>
      <c r="AA254" s="237">
        <f t="shared" si="93"/>
        <v>2008.3502920387389</v>
      </c>
      <c r="AB254" s="238">
        <f t="shared" si="94"/>
        <v>40468.50940940615</v>
      </c>
      <c r="AC254" s="239" t="str">
        <f t="shared" si="95"/>
        <v>*</v>
      </c>
      <c r="AD254" s="154"/>
      <c r="AE254" s="240"/>
      <c r="AF254" s="241">
        <f t="shared" si="96"/>
        <v>103444.34029855512</v>
      </c>
    </row>
    <row r="255" spans="2:32" hidden="1" x14ac:dyDescent="0.25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5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5">
        <f t="shared" si="86"/>
        <v>36954</v>
      </c>
      <c r="Y255" s="236">
        <f t="shared" si="102"/>
        <v>103444.34029855512</v>
      </c>
      <c r="Z255" s="236"/>
      <c r="AA255" s="237">
        <f t="shared" si="93"/>
        <v>1880.7440563500652</v>
      </c>
      <c r="AB255" s="238">
        <f t="shared" si="94"/>
        <v>42476.85970144489</v>
      </c>
      <c r="AC255" s="239" t="str">
        <f t="shared" si="95"/>
        <v>*</v>
      </c>
      <c r="AD255" s="154"/>
      <c r="AE255" s="240"/>
      <c r="AF255" s="241">
        <f t="shared" si="96"/>
        <v>101563.59624220505</v>
      </c>
    </row>
    <row r="256" spans="2:32" hidden="1" x14ac:dyDescent="0.25">
      <c r="B256" s="25">
        <v>36955</v>
      </c>
      <c r="C256" s="26">
        <v>0</v>
      </c>
      <c r="D256" s="27">
        <v>70.22</v>
      </c>
      <c r="E256" s="27">
        <v>70.233000000000004</v>
      </c>
      <c r="F256" s="225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5">
        <f t="shared" si="86"/>
        <v>36955</v>
      </c>
      <c r="Y256" s="236">
        <f t="shared" si="102"/>
        <v>101563.59624220505</v>
      </c>
      <c r="Z256" s="236"/>
      <c r="AA256" s="237">
        <f t="shared" si="93"/>
        <v>2103.7426723221733</v>
      </c>
      <c r="AB256" s="238">
        <f t="shared" si="94"/>
        <v>44357.603757794961</v>
      </c>
      <c r="AC256" s="239" t="str">
        <f t="shared" si="95"/>
        <v>*</v>
      </c>
      <c r="AD256" s="154"/>
      <c r="AE256" s="240"/>
      <c r="AF256" s="241">
        <f t="shared" si="96"/>
        <v>99459.853569882878</v>
      </c>
    </row>
    <row r="257" spans="2:32" hidden="1" x14ac:dyDescent="0.25">
      <c r="B257" s="25">
        <v>36956</v>
      </c>
      <c r="C257" s="26">
        <v>0</v>
      </c>
      <c r="D257" s="27">
        <v>68.894000000000005</v>
      </c>
      <c r="E257" s="27">
        <v>68.91</v>
      </c>
      <c r="F257" s="225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5">
        <f t="shared" si="86"/>
        <v>36956</v>
      </c>
      <c r="Y257" s="236">
        <f t="shared" si="102"/>
        <v>99459.853569882878</v>
      </c>
      <c r="Z257" s="236"/>
      <c r="AA257" s="237">
        <f t="shared" si="93"/>
        <v>2039.8449191799364</v>
      </c>
      <c r="AB257" s="238">
        <f t="shared" si="94"/>
        <v>46461.346430117133</v>
      </c>
      <c r="AC257" s="239" t="str">
        <f t="shared" si="95"/>
        <v>*</v>
      </c>
      <c r="AD257" s="154"/>
      <c r="AE257" s="240"/>
      <c r="AF257" s="241">
        <f t="shared" si="96"/>
        <v>97420.008650702948</v>
      </c>
    </row>
    <row r="258" spans="2:32" hidden="1" x14ac:dyDescent="0.25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5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5">
        <f t="shared" si="86"/>
        <v>36957</v>
      </c>
      <c r="Y258" s="236">
        <f t="shared" si="102"/>
        <v>97420.008650702948</v>
      </c>
      <c r="Z258" s="236"/>
      <c r="AA258" s="237">
        <f t="shared" si="93"/>
        <v>2167.2618842728098</v>
      </c>
      <c r="AB258" s="238">
        <f t="shared" si="94"/>
        <v>48501.191349297063</v>
      </c>
      <c r="AC258" s="239" t="str">
        <f t="shared" si="95"/>
        <v>*</v>
      </c>
      <c r="AD258" s="154"/>
      <c r="AE258" s="240"/>
      <c r="AF258" s="241">
        <f t="shared" si="96"/>
        <v>95252.746766430137</v>
      </c>
    </row>
    <row r="259" spans="2:32" hidden="1" x14ac:dyDescent="0.25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5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5">
        <f t="shared" si="86"/>
        <v>36958</v>
      </c>
      <c r="Y259" s="236">
        <f t="shared" si="102"/>
        <v>95252.746766430137</v>
      </c>
      <c r="Z259" s="236"/>
      <c r="AA259" s="237">
        <f t="shared" si="93"/>
        <v>2071.5288169169339</v>
      </c>
      <c r="AB259" s="238">
        <f t="shared" si="94"/>
        <v>50668.453233569875</v>
      </c>
      <c r="AC259" s="239" t="str">
        <f t="shared" si="95"/>
        <v>*</v>
      </c>
      <c r="AD259" s="154"/>
      <c r="AE259" s="240"/>
      <c r="AF259" s="241">
        <f t="shared" si="96"/>
        <v>93181.2179495132</v>
      </c>
    </row>
    <row r="260" spans="2:32" hidden="1" x14ac:dyDescent="0.25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5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5">
        <f t="shared" si="86"/>
        <v>36959</v>
      </c>
      <c r="Y260" s="236">
        <f t="shared" si="102"/>
        <v>93181.2179495132</v>
      </c>
      <c r="Z260" s="236"/>
      <c r="AA260" s="237">
        <f t="shared" si="93"/>
        <v>2039.5042321074959</v>
      </c>
      <c r="AB260" s="238">
        <f t="shared" si="94"/>
        <v>52739.982050486811</v>
      </c>
      <c r="AC260" s="239" t="str">
        <f t="shared" si="95"/>
        <v>*</v>
      </c>
      <c r="AD260" s="154"/>
      <c r="AE260" s="240"/>
      <c r="AF260" s="241">
        <f t="shared" si="96"/>
        <v>91141.713717405699</v>
      </c>
    </row>
    <row r="261" spans="2:32" hidden="1" x14ac:dyDescent="0.25">
      <c r="B261" s="25">
        <v>36960</v>
      </c>
      <c r="C261" s="26">
        <v>0</v>
      </c>
      <c r="D261" s="27">
        <v>63.22</v>
      </c>
      <c r="E261" s="27">
        <v>63.223999999999997</v>
      </c>
      <c r="F261" s="225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5">
        <f t="shared" si="86"/>
        <v>36960</v>
      </c>
      <c r="Y261" s="236">
        <f t="shared" si="102"/>
        <v>91141.713717405699</v>
      </c>
      <c r="Z261" s="236"/>
      <c r="AA261" s="237">
        <f t="shared" si="93"/>
        <v>2389.9576672916373</v>
      </c>
      <c r="AB261" s="238">
        <f t="shared" si="94"/>
        <v>54779.486282594313</v>
      </c>
      <c r="AC261" s="239" t="str">
        <f t="shared" si="95"/>
        <v>*</v>
      </c>
      <c r="AD261" s="154"/>
      <c r="AE261" s="240"/>
      <c r="AF261" s="241">
        <f t="shared" si="96"/>
        <v>88751.756050114054</v>
      </c>
    </row>
    <row r="262" spans="2:32" hidden="1" x14ac:dyDescent="0.25">
      <c r="B262" s="25">
        <v>36961</v>
      </c>
      <c r="C262" s="26">
        <v>0</v>
      </c>
      <c r="D262" s="27">
        <v>61.52</v>
      </c>
      <c r="E262" s="3">
        <v>61.53</v>
      </c>
      <c r="F262" s="225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5">
        <f t="shared" si="86"/>
        <v>36961</v>
      </c>
      <c r="Y262" s="236">
        <f t="shared" si="102"/>
        <v>88751.756050114054</v>
      </c>
      <c r="Z262" s="236"/>
      <c r="AA262" s="237">
        <f t="shared" si="93"/>
        <v>2580.9695525734674</v>
      </c>
      <c r="AB262" s="238">
        <f t="shared" si="94"/>
        <v>57169.443949885957</v>
      </c>
      <c r="AC262" s="239" t="str">
        <f t="shared" si="95"/>
        <v>*</v>
      </c>
      <c r="AD262" s="154"/>
      <c r="AE262" s="240"/>
      <c r="AF262" s="241">
        <f t="shared" si="96"/>
        <v>86170.786497540583</v>
      </c>
    </row>
    <row r="263" spans="2:32" hidden="1" x14ac:dyDescent="0.25">
      <c r="B263" s="25">
        <v>36962</v>
      </c>
      <c r="C263" s="26">
        <v>0</v>
      </c>
      <c r="D263" s="27">
        <v>59.76</v>
      </c>
      <c r="E263" s="27">
        <v>59.762999999999998</v>
      </c>
      <c r="F263" s="225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5">
        <f t="shared" si="86"/>
        <v>36962</v>
      </c>
      <c r="Y263" s="236">
        <f t="shared" si="102"/>
        <v>86170.786497540583</v>
      </c>
      <c r="Z263" s="236"/>
      <c r="AA263" s="237">
        <f t="shared" si="93"/>
        <v>2740.1082695224986</v>
      </c>
      <c r="AB263" s="238">
        <f t="shared" si="94"/>
        <v>59750.413502459429</v>
      </c>
      <c r="AC263" s="239" t="str">
        <f t="shared" si="95"/>
        <v>*</v>
      </c>
      <c r="AD263" s="154"/>
      <c r="AE263" s="240"/>
      <c r="AF263" s="241">
        <f t="shared" si="96"/>
        <v>83430.678228018078</v>
      </c>
    </row>
    <row r="264" spans="2:32" hidden="1" x14ac:dyDescent="0.25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5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5">
        <f t="shared" si="86"/>
        <v>36963</v>
      </c>
      <c r="Y264" s="236">
        <f t="shared" si="102"/>
        <v>83430.678228018078</v>
      </c>
      <c r="Z264" s="236"/>
      <c r="AA264" s="237">
        <f t="shared" si="93"/>
        <v>1975.3036460119779</v>
      </c>
      <c r="AB264" s="238">
        <f t="shared" si="94"/>
        <v>62490.521771981934</v>
      </c>
      <c r="AC264" s="239" t="str">
        <f t="shared" si="95"/>
        <v>*</v>
      </c>
      <c r="AD264" s="154"/>
      <c r="AE264" s="240"/>
      <c r="AF264" s="241">
        <f t="shared" si="96"/>
        <v>81455.374582006101</v>
      </c>
    </row>
    <row r="265" spans="2:32" hidden="1" x14ac:dyDescent="0.25">
      <c r="B265" s="25">
        <v>36964</v>
      </c>
      <c r="C265" s="26">
        <v>0</v>
      </c>
      <c r="D265" s="27">
        <v>56.28</v>
      </c>
      <c r="E265" s="27">
        <v>56.28</v>
      </c>
      <c r="F265" s="225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5">
        <f t="shared" si="86"/>
        <v>36964</v>
      </c>
      <c r="Y265" s="236">
        <f t="shared" si="102"/>
        <v>81455.374582006101</v>
      </c>
      <c r="Z265" s="236"/>
      <c r="AA265" s="237">
        <f t="shared" si="93"/>
        <v>3345.0928019391063</v>
      </c>
      <c r="AB265" s="238">
        <f t="shared" si="94"/>
        <v>64465.82541799391</v>
      </c>
      <c r="AC265" s="239" t="str">
        <f t="shared" si="95"/>
        <v>*</v>
      </c>
      <c r="AD265" s="154"/>
      <c r="AE265" s="240"/>
      <c r="AF265" s="241">
        <f t="shared" si="96"/>
        <v>78110.281780067002</v>
      </c>
    </row>
    <row r="266" spans="2:32" hidden="1" x14ac:dyDescent="0.25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5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5">
        <f t="shared" si="86"/>
        <v>36965</v>
      </c>
      <c r="Y266" s="236">
        <f t="shared" si="102"/>
        <v>78110.281780067002</v>
      </c>
      <c r="Z266" s="236"/>
      <c r="AA266" s="237">
        <f t="shared" si="93"/>
        <v>2874.5661007791491</v>
      </c>
      <c r="AB266" s="238">
        <f t="shared" si="94"/>
        <v>67810.91821993301</v>
      </c>
      <c r="AC266" s="239" t="str">
        <f t="shared" si="95"/>
        <v>*</v>
      </c>
      <c r="AD266" s="154"/>
      <c r="AE266" s="240"/>
      <c r="AF266" s="241">
        <f t="shared" si="96"/>
        <v>75235.715679287852</v>
      </c>
    </row>
    <row r="267" spans="2:32" hidden="1" x14ac:dyDescent="0.25">
      <c r="B267" s="25">
        <v>36966</v>
      </c>
      <c r="C267" s="26">
        <v>0</v>
      </c>
      <c r="D267" s="27">
        <v>52.62</v>
      </c>
      <c r="E267" s="27">
        <v>52.625</v>
      </c>
      <c r="F267" s="225">
        <f t="shared" si="88"/>
        <v>50.519983833605174</v>
      </c>
      <c r="G267" s="159" t="s">
        <v>18</v>
      </c>
      <c r="H267" s="196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6">
        <f t="shared" si="92"/>
        <v>-67943.714285714275</v>
      </c>
      <c r="X267" s="235">
        <f t="shared" si="86"/>
        <v>36966</v>
      </c>
      <c r="Y267" s="236">
        <f t="shared" si="102"/>
        <v>75235.715679287852</v>
      </c>
      <c r="Z267" s="236"/>
      <c r="AA267" s="237">
        <f t="shared" si="93"/>
        <v>3005.6170613113914</v>
      </c>
      <c r="AB267" s="238">
        <f t="shared" si="94"/>
        <v>70685.484320712159</v>
      </c>
      <c r="AC267" s="239" t="str">
        <f t="shared" si="95"/>
        <v>*</v>
      </c>
      <c r="AD267" s="154"/>
      <c r="AE267" s="240"/>
      <c r="AF267" s="241">
        <f t="shared" si="96"/>
        <v>72230.098617976459</v>
      </c>
    </row>
    <row r="268" spans="2:32" hidden="1" x14ac:dyDescent="0.25">
      <c r="B268" s="25">
        <v>36967</v>
      </c>
      <c r="C268" s="26">
        <v>0</v>
      </c>
      <c r="D268" s="27">
        <v>50.78</v>
      </c>
      <c r="E268" s="27">
        <v>50.779000000000003</v>
      </c>
      <c r="F268" s="225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6">
        <f t="shared" si="92"/>
        <v>-57173.694285714286</v>
      </c>
      <c r="X268" s="235">
        <f t="shared" si="86"/>
        <v>36967</v>
      </c>
      <c r="Y268" s="236">
        <f t="shared" si="102"/>
        <v>72230.098617976459</v>
      </c>
      <c r="Z268" s="236"/>
      <c r="AA268" s="237">
        <f t="shared" si="93"/>
        <v>2529.1851175624597</v>
      </c>
      <c r="AB268" s="238">
        <f t="shared" si="94"/>
        <v>73691.101382023553</v>
      </c>
      <c r="AC268" s="239" t="str">
        <f t="shared" si="95"/>
        <v>*</v>
      </c>
      <c r="AD268" s="154"/>
      <c r="AE268" s="240"/>
      <c r="AF268" s="241">
        <f t="shared" si="96"/>
        <v>69700.913500413997</v>
      </c>
    </row>
    <row r="269" spans="2:32" hidden="1" x14ac:dyDescent="0.25">
      <c r="B269" s="25">
        <v>36968</v>
      </c>
      <c r="C269" s="26">
        <v>0</v>
      </c>
      <c r="D269" s="27">
        <v>49.066000000000003</v>
      </c>
      <c r="E269" s="27">
        <v>49.07</v>
      </c>
      <c r="F269" s="225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5">
        <f t="shared" si="86"/>
        <v>36968</v>
      </c>
      <c r="Y269" s="236">
        <f t="shared" si="102"/>
        <v>69700.913500413997</v>
      </c>
      <c r="Z269" s="236"/>
      <c r="AA269" s="237">
        <f t="shared" si="93"/>
        <v>2611.707097331463</v>
      </c>
      <c r="AB269" s="238">
        <f t="shared" si="94"/>
        <v>76220.286499586015</v>
      </c>
      <c r="AC269" s="239" t="str">
        <f t="shared" si="95"/>
        <v>*</v>
      </c>
      <c r="AD269" s="154"/>
      <c r="AE269" s="240"/>
      <c r="AF269" s="241">
        <f t="shared" si="96"/>
        <v>67089.206403082528</v>
      </c>
    </row>
    <row r="270" spans="2:32" hidden="1" x14ac:dyDescent="0.25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5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5">
        <f t="shared" si="86"/>
        <v>36969</v>
      </c>
      <c r="Y270" s="236">
        <f t="shared" si="102"/>
        <v>67089.206403082528</v>
      </c>
      <c r="Z270" s="236"/>
      <c r="AA270" s="237">
        <f t="shared" si="93"/>
        <v>2898.1492170158872</v>
      </c>
      <c r="AB270" s="238">
        <f t="shared" si="94"/>
        <v>78831.993596917484</v>
      </c>
      <c r="AC270" s="239" t="str">
        <f t="shared" si="95"/>
        <v>*</v>
      </c>
      <c r="AD270" s="154"/>
      <c r="AE270" s="240"/>
      <c r="AF270" s="241">
        <f t="shared" si="96"/>
        <v>64191.057186066639</v>
      </c>
    </row>
    <row r="271" spans="2:32" hidden="1" x14ac:dyDescent="0.25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5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5">
        <f t="shared" si="86"/>
        <v>36970</v>
      </c>
      <c r="Y271" s="236">
        <f t="shared" si="102"/>
        <v>64191.057186066639</v>
      </c>
      <c r="Z271" s="236"/>
      <c r="AA271" s="237">
        <f t="shared" si="93"/>
        <v>3025.3769115129603</v>
      </c>
      <c r="AB271" s="238">
        <f t="shared" si="94"/>
        <v>81730.142813933373</v>
      </c>
      <c r="AC271" s="239" t="str">
        <f t="shared" si="95"/>
        <v>*</v>
      </c>
      <c r="AD271" s="154"/>
      <c r="AE271" s="240"/>
      <c r="AF271" s="241">
        <f t="shared" si="96"/>
        <v>61165.680274553677</v>
      </c>
    </row>
    <row r="272" spans="2:32" hidden="1" x14ac:dyDescent="0.25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5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5">
        <f t="shared" si="86"/>
        <v>36971</v>
      </c>
      <c r="Y272" s="236">
        <f t="shared" si="102"/>
        <v>61165.680274553677</v>
      </c>
      <c r="Z272" s="236"/>
      <c r="AA272" s="237">
        <f t="shared" si="93"/>
        <v>1846.9781820592623</v>
      </c>
      <c r="AB272" s="238">
        <f t="shared" si="94"/>
        <v>84755.519725446327</v>
      </c>
      <c r="AC272" s="239" t="str">
        <f t="shared" si="95"/>
        <v>*</v>
      </c>
      <c r="AD272" s="154"/>
      <c r="AE272" s="240"/>
      <c r="AF272" s="241">
        <f t="shared" si="96"/>
        <v>59318.702092494415</v>
      </c>
    </row>
    <row r="273" spans="1:32" hidden="1" x14ac:dyDescent="0.25">
      <c r="B273" s="25">
        <v>36972</v>
      </c>
      <c r="C273" s="26">
        <v>0</v>
      </c>
      <c r="D273" s="27">
        <v>42.631</v>
      </c>
      <c r="E273" s="27">
        <v>42.633000000000003</v>
      </c>
      <c r="F273" s="225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5">
        <f t="shared" si="86"/>
        <v>36972</v>
      </c>
      <c r="Y273" s="236">
        <f t="shared" si="102"/>
        <v>59318.702092494415</v>
      </c>
      <c r="Z273" s="236"/>
      <c r="AA273" s="237">
        <f t="shared" si="93"/>
        <v>2069.82538155473</v>
      </c>
      <c r="AB273" s="238">
        <f t="shared" si="94"/>
        <v>86602.497907505604</v>
      </c>
      <c r="AC273" s="239" t="str">
        <f t="shared" si="95"/>
        <v>*</v>
      </c>
      <c r="AD273" s="154"/>
      <c r="AE273" s="240"/>
      <c r="AF273" s="241">
        <f t="shared" si="96"/>
        <v>57248.876710939687</v>
      </c>
    </row>
    <row r="274" spans="1:32" hidden="1" x14ac:dyDescent="0.25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5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5">
        <f t="shared" si="86"/>
        <v>36973</v>
      </c>
      <c r="Y274" s="236">
        <f t="shared" si="102"/>
        <v>57248.876710939687</v>
      </c>
      <c r="Z274" s="236"/>
      <c r="AA274" s="237">
        <f t="shared" si="93"/>
        <v>2993.125201988561</v>
      </c>
      <c r="AB274" s="238">
        <f t="shared" si="94"/>
        <v>88672.323289060325</v>
      </c>
      <c r="AC274" s="239" t="str">
        <f t="shared" si="95"/>
        <v>*</v>
      </c>
      <c r="AD274" s="154"/>
      <c r="AE274" s="240"/>
      <c r="AF274" s="241">
        <f t="shared" si="96"/>
        <v>54255.751508951129</v>
      </c>
    </row>
    <row r="275" spans="1:32" hidden="1" x14ac:dyDescent="0.25">
      <c r="B275" s="25">
        <v>36974</v>
      </c>
      <c r="C275" s="26">
        <v>0</v>
      </c>
      <c r="D275" s="27">
        <v>38.875</v>
      </c>
      <c r="E275" s="27">
        <v>38.875999999999998</v>
      </c>
      <c r="F275" s="225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5">
        <f t="shared" si="86"/>
        <v>36974</v>
      </c>
      <c r="Y275" s="236">
        <f t="shared" si="102"/>
        <v>54255.751508951129</v>
      </c>
      <c r="Z275" s="236"/>
      <c r="AA275" s="237">
        <f t="shared" si="93"/>
        <v>2738.2534176836539</v>
      </c>
      <c r="AB275" s="238">
        <f t="shared" si="94"/>
        <v>91665.448491048883</v>
      </c>
      <c r="AC275" s="239" t="str">
        <f t="shared" si="95"/>
        <v>*</v>
      </c>
      <c r="AD275" s="154"/>
      <c r="AE275" s="240"/>
      <c r="AF275" s="241">
        <f t="shared" si="96"/>
        <v>51517.498091267473</v>
      </c>
    </row>
    <row r="276" spans="1:32" hidden="1" x14ac:dyDescent="0.25">
      <c r="B276" s="25">
        <v>36975</v>
      </c>
      <c r="C276" s="26">
        <v>0</v>
      </c>
      <c r="D276" s="27">
        <v>37.005000000000003</v>
      </c>
      <c r="E276" s="27">
        <v>37.009</v>
      </c>
      <c r="F276" s="225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5">
        <f t="shared" si="86"/>
        <v>36975</v>
      </c>
      <c r="Y276" s="236">
        <f t="shared" si="102"/>
        <v>51517.498091267473</v>
      </c>
      <c r="Z276" s="236"/>
      <c r="AA276" s="237">
        <f t="shared" si="93"/>
        <v>2865.4432580615667</v>
      </c>
      <c r="AB276" s="238">
        <f t="shared" si="94"/>
        <v>94403.701908732532</v>
      </c>
      <c r="AC276" s="239" t="str">
        <f t="shared" si="95"/>
        <v>*</v>
      </c>
      <c r="AD276" s="154"/>
      <c r="AE276" s="240"/>
      <c r="AF276" s="241">
        <f t="shared" si="96"/>
        <v>48652.054833205904</v>
      </c>
    </row>
    <row r="277" spans="1:32" hidden="1" x14ac:dyDescent="0.25">
      <c r="B277" s="25">
        <v>36976</v>
      </c>
      <c r="C277" s="26">
        <v>0</v>
      </c>
      <c r="D277" s="27">
        <v>34.78</v>
      </c>
      <c r="E277" s="27">
        <v>34.786000000000001</v>
      </c>
      <c r="F277" s="225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5">
        <f t="shared" si="86"/>
        <v>36976</v>
      </c>
      <c r="Y277" s="236">
        <f t="shared" si="102"/>
        <v>48652.054833205904</v>
      </c>
      <c r="Z277" s="236"/>
      <c r="AA277" s="237">
        <f t="shared" si="93"/>
        <v>3374.656869003139</v>
      </c>
      <c r="AB277" s="238">
        <f t="shared" si="94"/>
        <v>97269.1451667941</v>
      </c>
      <c r="AC277" s="239" t="str">
        <f t="shared" si="95"/>
        <v>*</v>
      </c>
      <c r="AD277" s="154"/>
      <c r="AE277" s="240"/>
      <c r="AF277" s="241">
        <f t="shared" si="96"/>
        <v>45277.397964202763</v>
      </c>
    </row>
    <row r="278" spans="1:32" hidden="1" x14ac:dyDescent="0.25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5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5">
        <f t="shared" si="86"/>
        <v>36977</v>
      </c>
      <c r="Y278" s="236">
        <f t="shared" si="102"/>
        <v>45277.397964202763</v>
      </c>
      <c r="Z278" s="236"/>
      <c r="AA278" s="237">
        <f t="shared" si="93"/>
        <v>3024.3169961764779</v>
      </c>
      <c r="AB278" s="238">
        <f t="shared" si="94"/>
        <v>100643.80203579724</v>
      </c>
      <c r="AC278" s="239" t="str">
        <f t="shared" si="95"/>
        <v>*</v>
      </c>
      <c r="AD278" s="154"/>
      <c r="AE278" s="240"/>
      <c r="AF278" s="241">
        <f t="shared" si="96"/>
        <v>42253.080968026283</v>
      </c>
    </row>
    <row r="279" spans="1:32" hidden="1" x14ac:dyDescent="0.25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5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5">
        <f t="shared" si="86"/>
        <v>36978</v>
      </c>
      <c r="Y279" s="236">
        <f t="shared" si="102"/>
        <v>42253.080968026283</v>
      </c>
      <c r="Z279" s="236"/>
      <c r="AA279" s="237">
        <f t="shared" si="93"/>
        <v>2833.1536944180075</v>
      </c>
      <c r="AB279" s="238">
        <f t="shared" si="94"/>
        <v>103668.11903197374</v>
      </c>
      <c r="AC279" s="239" t="str">
        <f t="shared" si="95"/>
        <v>*</v>
      </c>
      <c r="AD279" s="154"/>
      <c r="AE279" s="240"/>
      <c r="AF279" s="241">
        <f t="shared" si="96"/>
        <v>39419.927273608278</v>
      </c>
    </row>
    <row r="280" spans="1:32" hidden="1" x14ac:dyDescent="0.25">
      <c r="B280" s="25">
        <v>36979</v>
      </c>
      <c r="C280" s="26">
        <v>0</v>
      </c>
      <c r="D280" s="27">
        <v>29</v>
      </c>
      <c r="E280" s="27">
        <v>29.01</v>
      </c>
      <c r="F280" s="225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5">
        <f t="shared" si="86"/>
        <v>36979</v>
      </c>
      <c r="Y280" s="236">
        <f t="shared" si="102"/>
        <v>39419.927273608278</v>
      </c>
      <c r="Z280" s="236"/>
      <c r="AA280" s="237">
        <f t="shared" si="93"/>
        <v>2960.3435347959203</v>
      </c>
      <c r="AB280" s="238">
        <f t="shared" si="94"/>
        <v>106501.27272639173</v>
      </c>
      <c r="AC280" s="239" t="str">
        <f t="shared" si="95"/>
        <v>*</v>
      </c>
      <c r="AD280" s="154"/>
      <c r="AE280" s="240"/>
      <c r="AF280" s="241">
        <f t="shared" si="96"/>
        <v>36459.583738812362</v>
      </c>
    </row>
    <row r="281" spans="1:32" hidden="1" x14ac:dyDescent="0.25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5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5">
        <f t="shared" si="86"/>
        <v>36980</v>
      </c>
      <c r="Y281" s="236">
        <f t="shared" si="102"/>
        <v>36459.583738812362</v>
      </c>
      <c r="Z281" s="236"/>
      <c r="AA281" s="237">
        <f t="shared" si="93"/>
        <v>2928.3568041056415</v>
      </c>
      <c r="AB281" s="238">
        <f t="shared" si="94"/>
        <v>109461.61626118765</v>
      </c>
      <c r="AC281" s="239" t="str">
        <f t="shared" si="95"/>
        <v>*</v>
      </c>
      <c r="AD281" s="154"/>
      <c r="AE281" s="240"/>
      <c r="AF281" s="241">
        <f t="shared" si="96"/>
        <v>33531.226934706719</v>
      </c>
    </row>
    <row r="282" spans="1:32" ht="13.8" hidden="1" thickBot="1" x14ac:dyDescent="0.3">
      <c r="B282" s="28">
        <v>36981</v>
      </c>
      <c r="C282" s="29">
        <v>0</v>
      </c>
      <c r="D282" s="30">
        <v>25.091000000000001</v>
      </c>
      <c r="E282" s="30">
        <v>25.09</v>
      </c>
      <c r="F282" s="226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5">
        <f t="shared" si="86"/>
        <v>36981</v>
      </c>
      <c r="Y282" s="236">
        <f>IF(AF281&lt;0,"0",AF281)</f>
        <v>33531.226934706719</v>
      </c>
      <c r="Z282" s="236"/>
      <c r="AA282" s="237">
        <f>Q282*-1</f>
        <v>3087.3819586971927</v>
      </c>
      <c r="AB282" s="238">
        <f t="shared" si="94"/>
        <v>112389.97306529329</v>
      </c>
      <c r="AC282" s="239" t="str">
        <f t="shared" si="95"/>
        <v>*</v>
      </c>
      <c r="AD282" s="154"/>
      <c r="AE282" s="240"/>
      <c r="AF282" s="241">
        <f t="shared" si="96"/>
        <v>30443.844976009528</v>
      </c>
    </row>
    <row r="283" spans="1:32" hidden="1" x14ac:dyDescent="0.25">
      <c r="Z283" s="36"/>
    </row>
    <row r="284" spans="1:32" ht="18" hidden="1" thickBot="1" x14ac:dyDescent="0.35">
      <c r="A284" s="277" t="s">
        <v>87</v>
      </c>
      <c r="B284" s="2"/>
      <c r="Z284" s="36"/>
    </row>
    <row r="285" spans="1:32" hidden="1" x14ac:dyDescent="0.25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4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5">
        <f t="shared" ref="X285:X314" si="110">B285</f>
        <v>36982</v>
      </c>
      <c r="Y285" s="236">
        <f>IF(AF282&lt;0,"0",AF282)</f>
        <v>30443.844976009528</v>
      </c>
      <c r="Z285" s="236"/>
      <c r="AA285" s="237">
        <f>Q285*-1</f>
        <v>2577.9790771598196</v>
      </c>
      <c r="AB285" s="238">
        <f t="shared" ref="AB285:AB290" si="111">$AA$3-Y285</f>
        <v>115477.35502399049</v>
      </c>
      <c r="AC285" s="239" t="str">
        <f>+IF(AF285&gt;$D$3,"*","")</f>
        <v>*</v>
      </c>
      <c r="AD285" s="154"/>
      <c r="AE285" s="240"/>
      <c r="AF285" s="241">
        <f>Y285+AE285-AA285</f>
        <v>27865.865898849708</v>
      </c>
    </row>
    <row r="286" spans="1:32" s="215" customFormat="1" hidden="1" x14ac:dyDescent="0.25">
      <c r="B286" s="214">
        <v>36983</v>
      </c>
      <c r="C286" s="280">
        <v>0</v>
      </c>
      <c r="D286" s="48">
        <v>21.501999999999999</v>
      </c>
      <c r="E286" s="48">
        <v>21.507000000000001</v>
      </c>
      <c r="F286" s="256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1">
        <f t="shared" si="106"/>
        <v>32835.722874801235</v>
      </c>
      <c r="L286" s="281">
        <f t="shared" si="107"/>
        <v>742256.73646481906</v>
      </c>
      <c r="N286" s="169">
        <f t="shared" ref="N286:N314" si="112">H286-H285</f>
        <v>-765080</v>
      </c>
      <c r="O286" s="282">
        <f t="shared" si="108"/>
        <v>-18216.190476190477</v>
      </c>
      <c r="P286" s="282">
        <f t="shared" ref="P286:P347" si="113">O286*$J$4</f>
        <v>-102276.4226695238</v>
      </c>
      <c r="Q286" s="283">
        <f t="shared" si="109"/>
        <v>-2896.1429487004025</v>
      </c>
      <c r="R286" s="169">
        <f t="shared" ref="R286:R314" si="114">O286*3.594</f>
        <v>-65468.98857142857</v>
      </c>
      <c r="X286" s="257">
        <f t="shared" si="110"/>
        <v>36983</v>
      </c>
      <c r="Y286" s="236">
        <f>IF(AF285&lt;0,"0",AF285)</f>
        <v>27865.865898849708</v>
      </c>
      <c r="Z286" s="281"/>
      <c r="AA286" s="258">
        <f>Q286*-1</f>
        <v>2896.1429487004025</v>
      </c>
      <c r="AB286" s="238">
        <f t="shared" si="111"/>
        <v>118055.33410115031</v>
      </c>
      <c r="AF286" s="236">
        <f t="shared" ref="AF286:AF314" si="115">Y286+AE286-AA286</f>
        <v>24969.722950149306</v>
      </c>
    </row>
    <row r="287" spans="1:32" hidden="1" x14ac:dyDescent="0.25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5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2">
        <f t="shared" si="108"/>
        <v>-18815.857142857141</v>
      </c>
      <c r="P287" s="272">
        <f t="shared" si="113"/>
        <v>-105643.30453985713</v>
      </c>
      <c r="Q287" s="274">
        <f t="shared" si="109"/>
        <v>-2991.4823332170126</v>
      </c>
      <c r="R287" s="4">
        <f t="shared" si="114"/>
        <v>-67624.190571428568</v>
      </c>
      <c r="X287" s="235">
        <f t="shared" si="110"/>
        <v>36984</v>
      </c>
      <c r="Y287" s="236">
        <f>IF(AF286&lt;0,"0",AF286)</f>
        <v>24969.722950149306</v>
      </c>
      <c r="Z287" s="36"/>
      <c r="AA287" s="237">
        <f>Q287*-1</f>
        <v>2991.4823332170126</v>
      </c>
      <c r="AB287" s="238">
        <f t="shared" si="111"/>
        <v>120951.47704985071</v>
      </c>
      <c r="AC287" s="239" t="str">
        <f t="shared" ref="AC287:AC314" si="116">+IF(AF287&gt;$D$3,"*","")</f>
        <v>*</v>
      </c>
      <c r="AF287" s="241">
        <f t="shared" si="115"/>
        <v>21978.240616932293</v>
      </c>
    </row>
    <row r="288" spans="1:32" hidden="1" x14ac:dyDescent="0.25">
      <c r="B288" s="25">
        <v>36985</v>
      </c>
      <c r="C288" s="26">
        <v>0</v>
      </c>
      <c r="D288" s="27">
        <v>17.541</v>
      </c>
      <c r="E288" s="27">
        <v>17.542000000000002</v>
      </c>
      <c r="F288" s="225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2">
        <f t="shared" si="108"/>
        <v>-19215.333333333332</v>
      </c>
      <c r="P288" s="272">
        <f t="shared" si="113"/>
        <v>-107886.19916466666</v>
      </c>
      <c r="Q288" s="274">
        <f t="shared" si="109"/>
        <v>-3054.9939743438167</v>
      </c>
      <c r="R288" s="4">
        <f t="shared" si="114"/>
        <v>-69059.907999999996</v>
      </c>
      <c r="X288" s="235">
        <f t="shared" si="110"/>
        <v>36985</v>
      </c>
      <c r="Y288" s="236">
        <f>IF(AF287&lt;0,"0",AF287)</f>
        <v>21978.240616932293</v>
      </c>
      <c r="Z288" s="36"/>
      <c r="AA288" s="237">
        <f>Q288*-1</f>
        <v>3054.9939743438167</v>
      </c>
      <c r="AB288" s="238">
        <f t="shared" si="111"/>
        <v>123942.95938306772</v>
      </c>
      <c r="AC288" s="239" t="str">
        <f t="shared" si="116"/>
        <v>*</v>
      </c>
      <c r="AF288" s="241">
        <f t="shared" si="115"/>
        <v>18923.246642588478</v>
      </c>
    </row>
    <row r="289" spans="2:33" s="243" customFormat="1" hidden="1" x14ac:dyDescent="0.25">
      <c r="B289" s="244">
        <v>36986</v>
      </c>
      <c r="C289" s="245">
        <v>0</v>
      </c>
      <c r="D289" s="246">
        <v>93.715999999999994</v>
      </c>
      <c r="E289" s="246">
        <v>93.653999999999996</v>
      </c>
      <c r="F289" s="247">
        <f t="shared" si="103"/>
        <v>89.907811229500396</v>
      </c>
      <c r="G289" s="261" t="s">
        <v>18</v>
      </c>
      <c r="H289" s="248">
        <v>37822380</v>
      </c>
      <c r="I289" s="248">
        <f t="shared" si="104"/>
        <v>900532.85714285716</v>
      </c>
      <c r="J289" s="248">
        <f t="shared" si="105"/>
        <v>5056121.8738528565</v>
      </c>
      <c r="K289" s="271">
        <f t="shared" si="106"/>
        <v>143173.28794383217</v>
      </c>
      <c r="L289" s="271">
        <f t="shared" si="107"/>
        <v>3236454.9385231095</v>
      </c>
      <c r="N289" s="248">
        <f>H289-H288-32368918+811754</f>
        <v>-811754</v>
      </c>
      <c r="O289" s="273">
        <f t="shared" si="108"/>
        <v>-19327.476190476191</v>
      </c>
      <c r="P289" s="273">
        <f t="shared" si="113"/>
        <v>-108515.83521680952</v>
      </c>
      <c r="Q289" s="275">
        <f t="shared" si="109"/>
        <v>-3072.8232644682207</v>
      </c>
      <c r="R289" s="248">
        <f t="shared" si="114"/>
        <v>-69462.949428571432</v>
      </c>
      <c r="X289" s="250">
        <f t="shared" si="110"/>
        <v>36986</v>
      </c>
      <c r="Y289" s="251">
        <f t="shared" ref="Y289:Y314" si="117">IF(AF288&lt;0,"0",AF288)</f>
        <v>18923.246642588478</v>
      </c>
      <c r="Z289" s="271"/>
      <c r="AA289" s="252">
        <f t="shared" ref="AA289:AA314" si="118">Q289*-1</f>
        <v>3072.8232644682207</v>
      </c>
      <c r="AB289" s="253">
        <f t="shared" si="111"/>
        <v>126997.95335741153</v>
      </c>
      <c r="AC289" s="254" t="str">
        <f t="shared" si="116"/>
        <v>*</v>
      </c>
      <c r="AE289" s="248">
        <v>122529.7</v>
      </c>
      <c r="AF289" s="251">
        <f>Y289+AE289-AA289</f>
        <v>138380.12337812025</v>
      </c>
      <c r="AG289" s="243" t="s">
        <v>88</v>
      </c>
    </row>
    <row r="290" spans="2:33" hidden="1" x14ac:dyDescent="0.25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5">
        <f t="shared" si="103"/>
        <v>87.829411894588191</v>
      </c>
      <c r="G290" s="312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2">
        <f t="shared" si="108"/>
        <v>-20874.761904761905</v>
      </c>
      <c r="P290" s="272">
        <f t="shared" si="113"/>
        <v>-117203.20856809523</v>
      </c>
      <c r="Q290" s="274">
        <f t="shared" si="109"/>
        <v>-3318.8220432420017</v>
      </c>
      <c r="R290" s="4">
        <f t="shared" si="114"/>
        <v>-75023.894285714283</v>
      </c>
      <c r="X290" s="235">
        <f t="shared" si="110"/>
        <v>36987</v>
      </c>
      <c r="Y290" s="236">
        <f>IF(AF289&lt;0,"0",AF289)</f>
        <v>138380.12337812025</v>
      </c>
      <c r="Z290" s="36"/>
      <c r="AA290" s="237">
        <f t="shared" si="118"/>
        <v>3318.8220432420017</v>
      </c>
      <c r="AB290" s="238">
        <f t="shared" si="111"/>
        <v>7541.0766218797653</v>
      </c>
      <c r="AC290" s="239" t="str">
        <f t="shared" si="116"/>
        <v>*</v>
      </c>
      <c r="AF290" s="241">
        <f t="shared" si="115"/>
        <v>135061.30133487826</v>
      </c>
    </row>
    <row r="291" spans="2:33" hidden="1" x14ac:dyDescent="0.25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5">
        <f t="shared" si="103"/>
        <v>87.422372024840939</v>
      </c>
      <c r="G291" s="312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2">
        <f t="shared" si="108"/>
        <v>-4014.0476190476193</v>
      </c>
      <c r="P291" s="272">
        <f t="shared" si="113"/>
        <v>-22537.227607380952</v>
      </c>
      <c r="Q291" s="274">
        <f t="shared" si="109"/>
        <v>-638.18259492000948</v>
      </c>
      <c r="R291" s="4">
        <f t="shared" si="114"/>
        <v>-14426.487142857142</v>
      </c>
      <c r="X291" s="235">
        <f t="shared" si="110"/>
        <v>36988</v>
      </c>
      <c r="Y291" s="236">
        <f t="shared" si="117"/>
        <v>135061.30133487826</v>
      </c>
      <c r="Z291" s="36"/>
      <c r="AA291" s="237">
        <f t="shared" si="118"/>
        <v>638.18259492000948</v>
      </c>
      <c r="AB291" s="238">
        <f t="shared" ref="AB291:AB314" si="119">$AA$3-Y291</f>
        <v>10859.898665121756</v>
      </c>
      <c r="AC291" s="239" t="str">
        <f t="shared" si="116"/>
        <v>*</v>
      </c>
      <c r="AF291" s="241">
        <f t="shared" si="115"/>
        <v>134423.11873995824</v>
      </c>
    </row>
    <row r="292" spans="2:33" hidden="1" x14ac:dyDescent="0.25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5">
        <f t="shared" si="103"/>
        <v>86.540132307157663</v>
      </c>
      <c r="G292" s="312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2">
        <f t="shared" si="108"/>
        <v>-8830.4761904761908</v>
      </c>
      <c r="P292" s="272">
        <f t="shared" si="113"/>
        <v>-49579.494483809525</v>
      </c>
      <c r="Q292" s="274">
        <f t="shared" si="109"/>
        <v>-1403.9335714095328</v>
      </c>
      <c r="R292" s="4">
        <f t="shared" si="114"/>
        <v>-31736.731428571427</v>
      </c>
      <c r="X292" s="235">
        <f t="shared" si="110"/>
        <v>36989</v>
      </c>
      <c r="Y292" s="236">
        <f t="shared" si="117"/>
        <v>134423.11873995824</v>
      </c>
      <c r="Z292" s="36"/>
      <c r="AA292" s="237">
        <f t="shared" si="118"/>
        <v>1403.9335714095328</v>
      </c>
      <c r="AB292" s="238">
        <f t="shared" si="119"/>
        <v>11498.08126004177</v>
      </c>
      <c r="AC292" s="239" t="str">
        <f t="shared" si="116"/>
        <v>*</v>
      </c>
      <c r="AF292" s="241">
        <f t="shared" si="115"/>
        <v>133019.18516854872</v>
      </c>
    </row>
    <row r="293" spans="2:33" hidden="1" x14ac:dyDescent="0.25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5">
        <f t="shared" si="103"/>
        <v>84.724772888072664</v>
      </c>
      <c r="G293" s="312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2">
        <f t="shared" si="108"/>
        <v>-18261.666666666668</v>
      </c>
      <c r="P293" s="272">
        <f t="shared" si="113"/>
        <v>-102531.75278833334</v>
      </c>
      <c r="Q293" s="274">
        <f t="shared" si="109"/>
        <v>-2903.3730854599803</v>
      </c>
      <c r="R293" s="4">
        <f t="shared" si="114"/>
        <v>-65632.430000000008</v>
      </c>
      <c r="X293" s="235">
        <f t="shared" si="110"/>
        <v>36990</v>
      </c>
      <c r="Y293" s="236">
        <f t="shared" si="117"/>
        <v>133019.18516854872</v>
      </c>
      <c r="Z293" s="36"/>
      <c r="AA293" s="237">
        <f t="shared" si="118"/>
        <v>2903.3730854599803</v>
      </c>
      <c r="AB293" s="238">
        <f t="shared" si="119"/>
        <v>12902.014831451292</v>
      </c>
      <c r="AC293" s="239" t="str">
        <f t="shared" si="116"/>
        <v>*</v>
      </c>
      <c r="AF293" s="241">
        <f t="shared" si="115"/>
        <v>130115.81208308873</v>
      </c>
    </row>
    <row r="294" spans="2:33" hidden="1" x14ac:dyDescent="0.25">
      <c r="B294" s="25">
        <v>36991</v>
      </c>
      <c r="C294" s="26">
        <v>0</v>
      </c>
      <c r="D294" s="27">
        <v>86.236000000000004</v>
      </c>
      <c r="E294" s="27">
        <v>86.21</v>
      </c>
      <c r="F294" s="225">
        <f t="shared" si="103"/>
        <v>82.761573516296465</v>
      </c>
      <c r="G294" s="312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2">
        <f t="shared" si="108"/>
        <v>-19664.047619047618</v>
      </c>
      <c r="P294" s="272">
        <f t="shared" si="113"/>
        <v>-110405.54545738094</v>
      </c>
      <c r="Q294" s="274">
        <f t="shared" si="109"/>
        <v>-3126.3338473129284</v>
      </c>
      <c r="R294" s="4">
        <f t="shared" si="114"/>
        <v>-70672.587142857141</v>
      </c>
      <c r="X294" s="235">
        <f t="shared" si="110"/>
        <v>36991</v>
      </c>
      <c r="Y294" s="236">
        <f t="shared" si="117"/>
        <v>130115.81208308873</v>
      </c>
      <c r="Z294" s="36"/>
      <c r="AA294" s="237">
        <f t="shared" si="118"/>
        <v>3126.3338473129284</v>
      </c>
      <c r="AB294" s="238">
        <f t="shared" si="119"/>
        <v>15805.387916911277</v>
      </c>
      <c r="AC294" s="239" t="str">
        <f t="shared" si="116"/>
        <v>*</v>
      </c>
      <c r="AF294" s="241">
        <f t="shared" si="115"/>
        <v>126989.47823577581</v>
      </c>
    </row>
    <row r="295" spans="2:33" hidden="1" x14ac:dyDescent="0.25">
      <c r="B295" s="25">
        <v>36992</v>
      </c>
      <c r="C295" s="26">
        <v>0</v>
      </c>
      <c r="D295" s="27">
        <v>84.11</v>
      </c>
      <c r="E295" s="27">
        <v>84.1</v>
      </c>
      <c r="F295" s="225">
        <f t="shared" si="103"/>
        <v>80.735974164488255</v>
      </c>
      <c r="G295" s="312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2">
        <f t="shared" si="108"/>
        <v>-20464.523809523809</v>
      </c>
      <c r="P295" s="272">
        <f t="shared" si="113"/>
        <v>-114899.89027119047</v>
      </c>
      <c r="Q295" s="274">
        <f t="shared" si="109"/>
        <v>-3253.5993959291613</v>
      </c>
      <c r="R295" s="4">
        <f t="shared" si="114"/>
        <v>-73549.498571428572</v>
      </c>
      <c r="X295" s="235">
        <f t="shared" si="110"/>
        <v>36992</v>
      </c>
      <c r="Y295" s="236">
        <f t="shared" si="117"/>
        <v>126989.47823577581</v>
      </c>
      <c r="Z295" s="36"/>
      <c r="AA295" s="237">
        <f t="shared" si="118"/>
        <v>3253.5993959291613</v>
      </c>
      <c r="AB295" s="238">
        <f t="shared" si="119"/>
        <v>18931.721764224203</v>
      </c>
      <c r="AC295" s="239" t="str">
        <f t="shared" si="116"/>
        <v>*</v>
      </c>
      <c r="AF295" s="241">
        <f t="shared" si="115"/>
        <v>123735.87883984664</v>
      </c>
    </row>
    <row r="296" spans="2:33" hidden="1" x14ac:dyDescent="0.25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5">
        <f t="shared" si="103"/>
        <v>78.869734761684867</v>
      </c>
      <c r="G296" s="312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2">
        <f t="shared" si="108"/>
        <v>-18656.428571428572</v>
      </c>
      <c r="P296" s="272">
        <f t="shared" si="113"/>
        <v>-104748.17863642857</v>
      </c>
      <c r="Q296" s="274">
        <f t="shared" si="109"/>
        <v>-2966.1352150274147</v>
      </c>
      <c r="R296" s="4">
        <f t="shared" si="114"/>
        <v>-67051.204285714281</v>
      </c>
      <c r="X296" s="235">
        <f t="shared" si="110"/>
        <v>36993</v>
      </c>
      <c r="Y296" s="236">
        <f t="shared" si="117"/>
        <v>123735.87883984664</v>
      </c>
      <c r="Z296" s="36"/>
      <c r="AA296" s="237">
        <f t="shared" si="118"/>
        <v>2966.1352150274147</v>
      </c>
      <c r="AB296" s="238">
        <f t="shared" si="119"/>
        <v>22185.321160153369</v>
      </c>
      <c r="AC296" s="239" t="str">
        <f t="shared" si="116"/>
        <v>*</v>
      </c>
      <c r="AF296" s="241">
        <f t="shared" si="115"/>
        <v>120769.74362481922</v>
      </c>
    </row>
    <row r="297" spans="2:33" hidden="1" x14ac:dyDescent="0.25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5">
        <f t="shared" si="103"/>
        <v>77.273255272558302</v>
      </c>
      <c r="G297" s="312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2">
        <f t="shared" si="108"/>
        <v>-16047.142857142857</v>
      </c>
      <c r="P297" s="272">
        <f t="shared" si="113"/>
        <v>-90098.111767142851</v>
      </c>
      <c r="Q297" s="274">
        <f t="shared" si="109"/>
        <v>-2551.2919231519541</v>
      </c>
      <c r="R297" s="4">
        <f t="shared" si="114"/>
        <v>-57673.431428571428</v>
      </c>
      <c r="X297" s="235">
        <f t="shared" si="110"/>
        <v>36994</v>
      </c>
      <c r="Y297" s="236">
        <f t="shared" si="117"/>
        <v>120769.74362481922</v>
      </c>
      <c r="Z297" s="36"/>
      <c r="AA297" s="237">
        <f t="shared" si="118"/>
        <v>2551.2919231519541</v>
      </c>
      <c r="AB297" s="238">
        <f t="shared" si="119"/>
        <v>25151.456375180787</v>
      </c>
      <c r="AC297" s="239" t="str">
        <f t="shared" si="116"/>
        <v>*</v>
      </c>
      <c r="AF297" s="241">
        <f t="shared" si="115"/>
        <v>118218.45170166728</v>
      </c>
    </row>
    <row r="298" spans="2:33" hidden="1" x14ac:dyDescent="0.25">
      <c r="B298" s="25">
        <v>36995</v>
      </c>
      <c r="C298" s="26">
        <v>0</v>
      </c>
      <c r="D298" s="27">
        <v>78.878</v>
      </c>
      <c r="E298" s="27">
        <v>78.856999999999999</v>
      </c>
      <c r="F298" s="225">
        <f t="shared" si="103"/>
        <v>75.702695775137357</v>
      </c>
      <c r="G298" s="312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2">
        <f t="shared" si="108"/>
        <v>-15644.523809523809</v>
      </c>
      <c r="P298" s="272">
        <f t="shared" si="113"/>
        <v>-87837.57129119047</v>
      </c>
      <c r="Q298" s="274">
        <f t="shared" si="109"/>
        <v>-2487.280607652237</v>
      </c>
      <c r="R298" s="4">
        <f t="shared" si="114"/>
        <v>-56226.41857142857</v>
      </c>
      <c r="X298" s="235">
        <f t="shared" si="110"/>
        <v>36995</v>
      </c>
      <c r="Y298" s="236">
        <f t="shared" si="117"/>
        <v>118218.45170166728</v>
      </c>
      <c r="Z298" s="36"/>
      <c r="AA298" s="237">
        <f t="shared" si="118"/>
        <v>2487.280607652237</v>
      </c>
      <c r="AB298" s="238">
        <f t="shared" si="119"/>
        <v>27702.748298332735</v>
      </c>
      <c r="AC298" s="239" t="str">
        <f t="shared" si="116"/>
        <v>*</v>
      </c>
      <c r="AF298" s="241">
        <f t="shared" si="115"/>
        <v>115731.17109401504</v>
      </c>
    </row>
    <row r="299" spans="2:33" hidden="1" x14ac:dyDescent="0.25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5">
        <f t="shared" si="103"/>
        <v>74.090856290925984</v>
      </c>
      <c r="G299" s="312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2">
        <f t="shared" si="108"/>
        <v>-17047.142857142859</v>
      </c>
      <c r="P299" s="272">
        <f t="shared" si="113"/>
        <v>-95712.700767142858</v>
      </c>
      <c r="Q299" s="274">
        <f t="shared" si="109"/>
        <v>-2710.2792236243454</v>
      </c>
      <c r="R299" s="4">
        <f t="shared" si="114"/>
        <v>-61267.431428571435</v>
      </c>
      <c r="X299" s="235">
        <f t="shared" si="110"/>
        <v>36996</v>
      </c>
      <c r="Y299" s="236">
        <f t="shared" si="117"/>
        <v>115731.17109401504</v>
      </c>
      <c r="Z299" s="36"/>
      <c r="AA299" s="237">
        <f t="shared" si="118"/>
        <v>2710.2792236243454</v>
      </c>
      <c r="AB299" s="238">
        <f t="shared" si="119"/>
        <v>30190.028905984975</v>
      </c>
      <c r="AC299" s="239" t="str">
        <f t="shared" si="116"/>
        <v>*</v>
      </c>
      <c r="AF299" s="241">
        <f t="shared" si="115"/>
        <v>113020.8918703907</v>
      </c>
    </row>
    <row r="300" spans="2:33" hidden="1" x14ac:dyDescent="0.25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5">
        <f t="shared" si="103"/>
        <v>72.384936836820202</v>
      </c>
      <c r="G300" s="312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2">
        <f t="shared" si="108"/>
        <v>-16243.571428571429</v>
      </c>
      <c r="P300" s="272">
        <f t="shared" si="113"/>
        <v>-91200.977463571428</v>
      </c>
      <c r="Q300" s="274">
        <f t="shared" si="109"/>
        <v>-2582.5215714590313</v>
      </c>
      <c r="R300" s="4">
        <f t="shared" si="114"/>
        <v>-58379.395714285718</v>
      </c>
      <c r="X300" s="235">
        <f t="shared" si="110"/>
        <v>36997</v>
      </c>
      <c r="Y300" s="236">
        <f t="shared" si="117"/>
        <v>113020.8918703907</v>
      </c>
      <c r="Z300" s="36"/>
      <c r="AA300" s="237">
        <f t="shared" si="118"/>
        <v>2582.5215714590313</v>
      </c>
      <c r="AB300" s="238">
        <f t="shared" si="119"/>
        <v>32900.308129609315</v>
      </c>
      <c r="AC300" s="239" t="str">
        <f t="shared" si="116"/>
        <v>*</v>
      </c>
      <c r="AF300" s="241">
        <f t="shared" si="115"/>
        <v>110438.37029893167</v>
      </c>
    </row>
    <row r="301" spans="2:33" hidden="1" x14ac:dyDescent="0.25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5">
        <f t="shared" si="103"/>
        <v>70.508137437396016</v>
      </c>
      <c r="G301" s="312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2">
        <f t="shared" si="108"/>
        <v>-18848.809523809523</v>
      </c>
      <c r="P301" s="272">
        <f t="shared" si="113"/>
        <v>-105828.31861547618</v>
      </c>
      <c r="Q301" s="274">
        <f t="shared" si="109"/>
        <v>-2996.7213433087695</v>
      </c>
      <c r="R301" s="4">
        <f t="shared" si="114"/>
        <v>-67742.621428571423</v>
      </c>
      <c r="X301" s="235">
        <f t="shared" si="110"/>
        <v>36998</v>
      </c>
      <c r="Y301" s="236">
        <f t="shared" si="117"/>
        <v>110438.37029893167</v>
      </c>
      <c r="Z301" s="36"/>
      <c r="AA301" s="237">
        <f t="shared" si="118"/>
        <v>2996.7213433087695</v>
      </c>
      <c r="AB301" s="238">
        <f t="shared" si="119"/>
        <v>35482.829701068345</v>
      </c>
      <c r="AC301" s="239" t="str">
        <f t="shared" si="116"/>
        <v>*</v>
      </c>
      <c r="AF301" s="241">
        <f t="shared" si="115"/>
        <v>107441.64895562289</v>
      </c>
    </row>
    <row r="302" spans="2:33" hidden="1" x14ac:dyDescent="0.25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5">
        <f t="shared" si="103"/>
        <v>68.660138028755824</v>
      </c>
      <c r="G302" s="312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2">
        <f t="shared" si="108"/>
        <v>-18904.761904761905</v>
      </c>
      <c r="P302" s="272">
        <f t="shared" si="113"/>
        <v>-106142.46823809523</v>
      </c>
      <c r="Q302" s="274">
        <f t="shared" si="109"/>
        <v>-3005.6170613113914</v>
      </c>
      <c r="R302" s="4">
        <f t="shared" si="114"/>
        <v>-67943.714285714275</v>
      </c>
      <c r="X302" s="235">
        <f t="shared" si="110"/>
        <v>36999</v>
      </c>
      <c r="Y302" s="236">
        <f t="shared" si="117"/>
        <v>107441.64895562289</v>
      </c>
      <c r="Z302" s="36"/>
      <c r="AA302" s="237">
        <f t="shared" si="118"/>
        <v>3005.6170613113914</v>
      </c>
      <c r="AB302" s="238">
        <f t="shared" si="119"/>
        <v>38479.55104437712</v>
      </c>
      <c r="AC302" s="239" t="str">
        <f t="shared" si="116"/>
        <v>*</v>
      </c>
      <c r="AF302" s="241">
        <f t="shared" si="115"/>
        <v>104436.0318943115</v>
      </c>
    </row>
    <row r="303" spans="2:33" hidden="1" x14ac:dyDescent="0.25">
      <c r="B303" s="25">
        <v>37000</v>
      </c>
      <c r="C303" s="26">
        <v>0</v>
      </c>
      <c r="D303" s="27">
        <v>69.497</v>
      </c>
      <c r="E303" s="27">
        <v>69.5</v>
      </c>
      <c r="F303" s="225">
        <f t="shared" si="103"/>
        <v>66.71997864960683</v>
      </c>
      <c r="G303" s="312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2">
        <f t="shared" si="108"/>
        <v>-18988.333333333332</v>
      </c>
      <c r="P303" s="272">
        <f t="shared" si="113"/>
        <v>-106611.68746166665</v>
      </c>
      <c r="Q303" s="274">
        <f t="shared" si="109"/>
        <v>-3018.9038571365841</v>
      </c>
      <c r="R303" s="4">
        <f t="shared" si="114"/>
        <v>-68244.069999999992</v>
      </c>
      <c r="X303" s="235">
        <f t="shared" si="110"/>
        <v>37000</v>
      </c>
      <c r="Y303" s="236">
        <f t="shared" si="117"/>
        <v>104436.0318943115</v>
      </c>
      <c r="Z303" s="36"/>
      <c r="AA303" s="237">
        <f t="shared" si="118"/>
        <v>3018.9038571365841</v>
      </c>
      <c r="AB303" s="238">
        <f t="shared" si="119"/>
        <v>41485.168105688514</v>
      </c>
      <c r="AC303" s="239" t="str">
        <f t="shared" si="116"/>
        <v>*</v>
      </c>
      <c r="AF303" s="241">
        <f t="shared" si="115"/>
        <v>101417.12803717492</v>
      </c>
    </row>
    <row r="304" spans="2:33" hidden="1" x14ac:dyDescent="0.25">
      <c r="B304" s="25">
        <v>37001</v>
      </c>
      <c r="C304" s="26">
        <v>0</v>
      </c>
      <c r="D304" s="27">
        <v>67.563000000000002</v>
      </c>
      <c r="E304" s="27">
        <v>67.56</v>
      </c>
      <c r="F304" s="225">
        <f t="shared" si="103"/>
        <v>64.857579245574641</v>
      </c>
      <c r="G304" s="312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2">
        <f t="shared" si="108"/>
        <v>-18844.047619047618</v>
      </c>
      <c r="P304" s="272">
        <f t="shared" si="113"/>
        <v>-105801.58247738094</v>
      </c>
      <c r="Q304" s="274">
        <f t="shared" si="109"/>
        <v>-2995.9642609255679</v>
      </c>
      <c r="R304" s="4">
        <f t="shared" si="114"/>
        <v>-67725.507142857139</v>
      </c>
      <c r="X304" s="235">
        <f t="shared" si="110"/>
        <v>37001</v>
      </c>
      <c r="Y304" s="236">
        <f t="shared" si="117"/>
        <v>101417.12803717492</v>
      </c>
      <c r="Z304" s="36"/>
      <c r="AA304" s="237">
        <f t="shared" si="118"/>
        <v>2995.9642609255679</v>
      </c>
      <c r="AB304" s="238">
        <f t="shared" si="119"/>
        <v>44504.071962825095</v>
      </c>
      <c r="AC304" s="239" t="str">
        <f t="shared" si="116"/>
        <v>*</v>
      </c>
      <c r="AF304" s="241">
        <f t="shared" si="115"/>
        <v>98421.163776249348</v>
      </c>
    </row>
    <row r="305" spans="1:32" hidden="1" x14ac:dyDescent="0.25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5">
        <f t="shared" si="103"/>
        <v>63.010539836627245</v>
      </c>
      <c r="G305" s="312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2">
        <f t="shared" si="108"/>
        <v>-18441.190476190477</v>
      </c>
      <c r="P305" s="272">
        <f t="shared" si="113"/>
        <v>-103539.70519452381</v>
      </c>
      <c r="Q305" s="274">
        <f t="shared" si="109"/>
        <v>-2931.9150913066906</v>
      </c>
      <c r="R305" s="4">
        <f t="shared" si="114"/>
        <v>-66277.638571428572</v>
      </c>
      <c r="X305" s="235">
        <f t="shared" si="110"/>
        <v>37002</v>
      </c>
      <c r="Y305" s="236">
        <f t="shared" si="117"/>
        <v>98421.163776249348</v>
      </c>
      <c r="Z305" s="36"/>
      <c r="AA305" s="237">
        <f t="shared" si="118"/>
        <v>2931.9150913066906</v>
      </c>
      <c r="AB305" s="238">
        <f t="shared" si="119"/>
        <v>47500.036223750663</v>
      </c>
      <c r="AC305" s="239" t="str">
        <f t="shared" si="116"/>
        <v>*</v>
      </c>
      <c r="AF305" s="241">
        <f t="shared" si="115"/>
        <v>95489.248684942664</v>
      </c>
    </row>
    <row r="306" spans="1:32" hidden="1" x14ac:dyDescent="0.25">
      <c r="B306" s="25">
        <v>37003</v>
      </c>
      <c r="C306" s="26">
        <v>0</v>
      </c>
      <c r="D306" s="27">
        <v>63.77</v>
      </c>
      <c r="E306" s="27">
        <v>63.777000000000001</v>
      </c>
      <c r="F306" s="225">
        <f t="shared" si="103"/>
        <v>61.225900407711862</v>
      </c>
      <c r="G306" s="312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2">
        <f t="shared" si="108"/>
        <v>-17838.809523809523</v>
      </c>
      <c r="P306" s="272">
        <f t="shared" si="113"/>
        <v>-100157.58372547617</v>
      </c>
      <c r="Q306" s="274">
        <f t="shared" si="109"/>
        <v>-2836.1441698316544</v>
      </c>
      <c r="R306" s="4">
        <f t="shared" si="114"/>
        <v>-64112.681428571421</v>
      </c>
      <c r="X306" s="235">
        <f t="shared" si="110"/>
        <v>37003</v>
      </c>
      <c r="Y306" s="236">
        <f t="shared" si="117"/>
        <v>95489.248684942664</v>
      </c>
      <c r="Z306" s="36"/>
      <c r="AA306" s="237">
        <f t="shared" si="118"/>
        <v>2836.1441698316544</v>
      </c>
      <c r="AB306" s="238">
        <f t="shared" si="119"/>
        <v>50431.951315057348</v>
      </c>
      <c r="AC306" s="239" t="str">
        <f t="shared" si="116"/>
        <v>*</v>
      </c>
      <c r="AF306" s="241">
        <f t="shared" si="115"/>
        <v>92653.104515111016</v>
      </c>
    </row>
    <row r="307" spans="1:32" hidden="1" x14ac:dyDescent="0.25">
      <c r="B307" s="25">
        <v>37004</v>
      </c>
      <c r="C307" s="26">
        <v>0</v>
      </c>
      <c r="D307" s="27">
        <v>61.869</v>
      </c>
      <c r="E307" s="27">
        <v>61.871000000000002</v>
      </c>
      <c r="F307" s="225">
        <f t="shared" si="103"/>
        <v>59.39614099323488</v>
      </c>
      <c r="G307" s="312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2">
        <f t="shared" si="108"/>
        <v>-18438.809523809523</v>
      </c>
      <c r="P307" s="272">
        <f t="shared" si="113"/>
        <v>-103526.33712547617</v>
      </c>
      <c r="Q307" s="274">
        <f t="shared" si="109"/>
        <v>-2931.5365501150891</v>
      </c>
      <c r="R307" s="4">
        <f t="shared" si="114"/>
        <v>-66269.08142857143</v>
      </c>
      <c r="X307" s="235">
        <f t="shared" si="110"/>
        <v>37004</v>
      </c>
      <c r="Y307" s="236">
        <f t="shared" si="117"/>
        <v>92653.104515111016</v>
      </c>
      <c r="Z307" s="36"/>
      <c r="AA307" s="237">
        <f t="shared" si="118"/>
        <v>2931.5365501150891</v>
      </c>
      <c r="AB307" s="238">
        <f t="shared" si="119"/>
        <v>53268.095484888996</v>
      </c>
      <c r="AC307" s="239" t="str">
        <f t="shared" si="116"/>
        <v>*</v>
      </c>
      <c r="AF307" s="241">
        <f t="shared" si="115"/>
        <v>89721.56796499592</v>
      </c>
    </row>
    <row r="308" spans="1:32" hidden="1" x14ac:dyDescent="0.25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5">
        <f t="shared" si="103"/>
        <v>57.521261593196286</v>
      </c>
      <c r="G308" s="312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2">
        <f t="shared" si="108"/>
        <v>-18637.619047619046</v>
      </c>
      <c r="P308" s="272">
        <f t="shared" si="113"/>
        <v>-104642.57089095237</v>
      </c>
      <c r="Q308" s="274">
        <f t="shared" si="109"/>
        <v>-2963.1447396137669</v>
      </c>
      <c r="R308" s="4">
        <f t="shared" si="114"/>
        <v>-66983.602857142847</v>
      </c>
      <c r="X308" s="235">
        <f t="shared" si="110"/>
        <v>37005</v>
      </c>
      <c r="Y308" s="236">
        <f t="shared" si="117"/>
        <v>89721.56796499592</v>
      </c>
      <c r="Z308" s="36"/>
      <c r="AA308" s="237">
        <f t="shared" si="118"/>
        <v>2963.1447396137669</v>
      </c>
      <c r="AB308" s="238">
        <f t="shared" si="119"/>
        <v>56199.632035004091</v>
      </c>
      <c r="AC308" s="239" t="str">
        <f t="shared" si="116"/>
        <v>*</v>
      </c>
      <c r="AF308" s="241">
        <f t="shared" si="115"/>
        <v>86758.423225382154</v>
      </c>
    </row>
    <row r="309" spans="1:32" hidden="1" x14ac:dyDescent="0.25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5">
        <f t="shared" si="103"/>
        <v>55.730862166124105</v>
      </c>
      <c r="G309" s="312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2">
        <f t="shared" si="108"/>
        <v>-18035.238095238095</v>
      </c>
      <c r="P309" s="272">
        <f t="shared" si="113"/>
        <v>-101260.44942190476</v>
      </c>
      <c r="Q309" s="274">
        <f t="shared" si="109"/>
        <v>-2867.3738181387316</v>
      </c>
      <c r="R309" s="4">
        <f t="shared" si="114"/>
        <v>-64818.645714285711</v>
      </c>
      <c r="X309" s="235">
        <f t="shared" si="110"/>
        <v>37006</v>
      </c>
      <c r="Y309" s="236">
        <f t="shared" si="117"/>
        <v>86758.423225382154</v>
      </c>
      <c r="Z309" s="36"/>
      <c r="AA309" s="237">
        <f t="shared" si="118"/>
        <v>2867.3738181387316</v>
      </c>
      <c r="AB309" s="238">
        <f t="shared" si="119"/>
        <v>59162.776774617858</v>
      </c>
      <c r="AC309" s="239" t="str">
        <f t="shared" si="116"/>
        <v>*</v>
      </c>
      <c r="AF309" s="241">
        <f t="shared" si="115"/>
        <v>83891.049407243423</v>
      </c>
    </row>
    <row r="310" spans="1:32" hidden="1" x14ac:dyDescent="0.25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5">
        <f t="shared" si="103"/>
        <v>53.784942788818313</v>
      </c>
      <c r="G310" s="312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2">
        <f t="shared" si="108"/>
        <v>-19436.904761904763</v>
      </c>
      <c r="P310" s="272">
        <f t="shared" si="113"/>
        <v>-109130.23167023809</v>
      </c>
      <c r="Q310" s="274">
        <f t="shared" si="109"/>
        <v>-3090.2210176341996</v>
      </c>
      <c r="R310" s="4">
        <f t="shared" si="114"/>
        <v>-69856.235714285722</v>
      </c>
      <c r="X310" s="235">
        <f t="shared" si="110"/>
        <v>37007</v>
      </c>
      <c r="Y310" s="236">
        <f t="shared" si="117"/>
        <v>83891.049407243423</v>
      </c>
      <c r="Z310" s="36"/>
      <c r="AA310" s="237">
        <f t="shared" si="118"/>
        <v>3090.2210176341996</v>
      </c>
      <c r="AB310" s="238">
        <f t="shared" si="119"/>
        <v>62030.150592756589</v>
      </c>
      <c r="AC310" s="239" t="str">
        <f t="shared" si="116"/>
        <v>*</v>
      </c>
      <c r="AF310" s="241">
        <f t="shared" si="115"/>
        <v>80800.828389609218</v>
      </c>
    </row>
    <row r="311" spans="1:32" hidden="1" x14ac:dyDescent="0.25">
      <c r="B311" s="25">
        <v>37008</v>
      </c>
      <c r="C311" s="26">
        <v>0</v>
      </c>
      <c r="D311" s="27">
        <v>54.2</v>
      </c>
      <c r="E311" s="27">
        <v>54.201000000000001</v>
      </c>
      <c r="F311" s="225">
        <f t="shared" si="103"/>
        <v>52.032943349458129</v>
      </c>
      <c r="G311" s="342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2">
        <f t="shared" si="108"/>
        <v>-17631.904761904763</v>
      </c>
      <c r="P311" s="272">
        <f t="shared" si="113"/>
        <v>-98995.898525238095</v>
      </c>
      <c r="Q311" s="274">
        <f t="shared" si="109"/>
        <v>-2803.248940281534</v>
      </c>
      <c r="R311" s="4">
        <f t="shared" si="114"/>
        <v>-63369.065714285716</v>
      </c>
      <c r="X311" s="235">
        <f t="shared" si="110"/>
        <v>37008</v>
      </c>
      <c r="Y311" s="236">
        <f t="shared" si="117"/>
        <v>80800.828389609218</v>
      </c>
      <c r="Z311" s="36"/>
      <c r="AA311" s="237">
        <f t="shared" si="118"/>
        <v>2803.248940281534</v>
      </c>
      <c r="AB311" s="238">
        <f t="shared" si="119"/>
        <v>65120.371610390794</v>
      </c>
      <c r="AC311" s="239" t="str">
        <f t="shared" si="116"/>
        <v>*</v>
      </c>
      <c r="AF311" s="241">
        <f t="shared" si="115"/>
        <v>77997.579449327677</v>
      </c>
    </row>
    <row r="312" spans="1:32" hidden="1" x14ac:dyDescent="0.25">
      <c r="B312" s="25">
        <v>37009</v>
      </c>
      <c r="C312" s="26">
        <v>0</v>
      </c>
      <c r="D312" s="27">
        <v>52.3</v>
      </c>
      <c r="E312" s="27">
        <v>52.304000000000002</v>
      </c>
      <c r="F312" s="225">
        <f t="shared" si="103"/>
        <v>50.21182393221634</v>
      </c>
      <c r="G312" s="342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2">
        <f t="shared" si="108"/>
        <v>-18232.142857142859</v>
      </c>
      <c r="P312" s="272">
        <f t="shared" si="113"/>
        <v>-102365.98873214285</v>
      </c>
      <c r="Q312" s="274">
        <f t="shared" si="109"/>
        <v>-2898.6791746841286</v>
      </c>
      <c r="R312" s="4">
        <f t="shared" si="114"/>
        <v>-65526.321428571435</v>
      </c>
      <c r="X312" s="235">
        <f t="shared" si="110"/>
        <v>37009</v>
      </c>
      <c r="Y312" s="236">
        <f t="shared" si="117"/>
        <v>77997.579449327677</v>
      </c>
      <c r="Z312" s="36"/>
      <c r="AA312" s="237">
        <f t="shared" si="118"/>
        <v>2898.6791746841286</v>
      </c>
      <c r="AB312" s="238">
        <f t="shared" si="119"/>
        <v>67923.620550672335</v>
      </c>
      <c r="AC312" s="239" t="str">
        <f t="shared" si="116"/>
        <v>*</v>
      </c>
      <c r="AF312" s="241">
        <f t="shared" si="115"/>
        <v>75098.900274643544</v>
      </c>
    </row>
    <row r="313" spans="1:32" hidden="1" x14ac:dyDescent="0.25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5">
        <f t="shared" si="103"/>
        <v>48.369584521732953</v>
      </c>
      <c r="G313" s="342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2">
        <f t="shared" si="108"/>
        <v>-18431.190476190477</v>
      </c>
      <c r="P313" s="272">
        <f t="shared" si="113"/>
        <v>-103483.55930452381</v>
      </c>
      <c r="Q313" s="274">
        <f t="shared" si="109"/>
        <v>-2930.3252183019663</v>
      </c>
      <c r="R313" s="4">
        <f t="shared" si="114"/>
        <v>-66241.698571428569</v>
      </c>
      <c r="X313" s="235">
        <f t="shared" si="110"/>
        <v>37010</v>
      </c>
      <c r="Y313" s="236">
        <f t="shared" si="117"/>
        <v>75098.900274643544</v>
      </c>
      <c r="Z313" s="36"/>
      <c r="AA313" s="237">
        <f t="shared" si="118"/>
        <v>2930.3252183019663</v>
      </c>
      <c r="AB313" s="238">
        <f t="shared" si="119"/>
        <v>70822.299725356468</v>
      </c>
      <c r="AC313" s="239" t="str">
        <f t="shared" si="116"/>
        <v>*</v>
      </c>
      <c r="AF313" s="241">
        <f t="shared" si="115"/>
        <v>72168.575056341579</v>
      </c>
    </row>
    <row r="314" spans="1:32" ht="13.8" hidden="1" thickBot="1" x14ac:dyDescent="0.3">
      <c r="B314" s="28">
        <v>37011</v>
      </c>
      <c r="C314" s="29">
        <v>0</v>
      </c>
      <c r="D314" s="30">
        <v>48.499000000000002</v>
      </c>
      <c r="E314" s="30">
        <v>48.497</v>
      </c>
      <c r="F314" s="226">
        <f t="shared" si="103"/>
        <v>46.557105101726364</v>
      </c>
      <c r="G314" s="343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2">
        <f t="shared" si="108"/>
        <v>-18029.285714285714</v>
      </c>
      <c r="P314" s="272">
        <f t="shared" si="113"/>
        <v>-101227.02924928571</v>
      </c>
      <c r="Q314" s="274">
        <f t="shared" si="109"/>
        <v>-2866.4274651597293</v>
      </c>
      <c r="R314" s="4">
        <f t="shared" si="114"/>
        <v>-64797.252857142856</v>
      </c>
      <c r="X314" s="235">
        <f t="shared" si="110"/>
        <v>37011</v>
      </c>
      <c r="Y314" s="236">
        <f t="shared" si="117"/>
        <v>72168.575056341579</v>
      </c>
      <c r="Z314" s="36"/>
      <c r="AA314" s="237">
        <f t="shared" si="118"/>
        <v>2866.4274651597293</v>
      </c>
      <c r="AB314" s="238">
        <f t="shared" si="119"/>
        <v>73752.624943658433</v>
      </c>
      <c r="AC314" s="239" t="str">
        <f t="shared" si="116"/>
        <v>*</v>
      </c>
      <c r="AF314" s="241">
        <f t="shared" si="115"/>
        <v>69302.147591181856</v>
      </c>
    </row>
    <row r="315" spans="1:32" x14ac:dyDescent="0.25">
      <c r="B315" s="276"/>
      <c r="C315" s="26"/>
      <c r="D315" s="27"/>
      <c r="E315" s="27"/>
      <c r="F315" s="227"/>
      <c r="G315" s="4"/>
      <c r="K315" s="36"/>
      <c r="L315" s="36"/>
      <c r="O315" s="272"/>
      <c r="P315" s="272"/>
      <c r="Q315" s="274"/>
      <c r="R315" s="4"/>
      <c r="X315" s="235"/>
      <c r="Y315" s="236"/>
      <c r="Z315" s="36"/>
      <c r="AA315" s="237"/>
      <c r="AB315" s="238"/>
      <c r="AF315" s="241"/>
    </row>
    <row r="316" spans="1:32" ht="16.2" thickBot="1" x14ac:dyDescent="0.35">
      <c r="A316" s="31" t="s">
        <v>41</v>
      </c>
      <c r="B316" s="32"/>
      <c r="C316" s="26"/>
      <c r="D316" s="27"/>
      <c r="E316" s="27"/>
      <c r="F316" s="227"/>
      <c r="K316" s="36"/>
      <c r="L316" s="36"/>
      <c r="O316" s="272"/>
      <c r="P316" s="272"/>
      <c r="Q316" s="274"/>
      <c r="R316" s="4"/>
      <c r="X316" s="235"/>
      <c r="Y316" s="236"/>
      <c r="Z316" s="36"/>
      <c r="AA316" s="237"/>
      <c r="AB316" s="238"/>
      <c r="AF316" s="241"/>
    </row>
    <row r="317" spans="1:32" x14ac:dyDescent="0.25">
      <c r="B317" s="22">
        <v>37012</v>
      </c>
      <c r="C317" s="23">
        <v>0</v>
      </c>
      <c r="D317" s="24">
        <v>46.570999999999998</v>
      </c>
      <c r="E317" s="24">
        <v>46.57</v>
      </c>
      <c r="F317" s="224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5">
        <f t="shared" ref="X317:X346" si="120">B317</f>
        <v>37012</v>
      </c>
      <c r="Y317" s="236">
        <f>IF(AF314&lt;0,"0",AF314)</f>
        <v>69302.147591181856</v>
      </c>
      <c r="Z317" s="236"/>
      <c r="AA317" s="237">
        <f>Q317*-1</f>
        <v>2961.8198454431636</v>
      </c>
      <c r="AB317" s="238">
        <f>$AA$3-Y317</f>
        <v>76619.052408818156</v>
      </c>
      <c r="AC317" s="239" t="str">
        <f t="shared" ref="AC317:AC347" si="121">+IF(AF317&gt;$D$3,"*","")</f>
        <v>*</v>
      </c>
      <c r="AD317" s="154"/>
      <c r="AE317" s="240"/>
      <c r="AF317" s="241">
        <f>Y317+AE317-AA317</f>
        <v>66340.327745738687</v>
      </c>
    </row>
    <row r="318" spans="1:32" s="215" customFormat="1" x14ac:dyDescent="0.25">
      <c r="B318" s="25">
        <v>37013</v>
      </c>
      <c r="C318" s="280">
        <v>0</v>
      </c>
      <c r="D318" s="48">
        <v>44.512999999999998</v>
      </c>
      <c r="E318" s="48">
        <v>44.518000000000001</v>
      </c>
      <c r="F318" s="256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1">
        <f t="shared" si="106"/>
        <v>68012.647311415902</v>
      </c>
      <c r="L318" s="281">
        <f t="shared" si="107"/>
        <v>1537436.7064854789</v>
      </c>
      <c r="N318" s="169">
        <f t="shared" ref="N318:N346" si="122">H318-H317</f>
        <v>-824440</v>
      </c>
      <c r="O318" s="282">
        <f t="shared" si="108"/>
        <v>-19629.523809523809</v>
      </c>
      <c r="P318" s="282">
        <f t="shared" si="113"/>
        <v>-110211.70845619046</v>
      </c>
      <c r="Q318" s="283">
        <f t="shared" si="109"/>
        <v>-3120.8450000347148</v>
      </c>
      <c r="R318" s="169">
        <f t="shared" ref="R318:R346" si="123">O318*3.594</f>
        <v>-70548.508571428567</v>
      </c>
      <c r="X318" s="257">
        <f t="shared" si="120"/>
        <v>37013</v>
      </c>
      <c r="Y318" s="236">
        <f>IF(AF317&lt;0,"0",AF317)</f>
        <v>66340.327745738687</v>
      </c>
      <c r="Z318" s="281"/>
      <c r="AA318" s="258">
        <f>Q318*-1</f>
        <v>3120.8450000347148</v>
      </c>
      <c r="AB318" s="238">
        <f>$AA$3-Y318</f>
        <v>79580.872254261325</v>
      </c>
      <c r="AC318" s="239" t="str">
        <f t="shared" si="121"/>
        <v>*</v>
      </c>
      <c r="AF318" s="236">
        <f t="shared" ref="AF318:AF346" si="124">Y318+AE318-AA318</f>
        <v>63219.482745703972</v>
      </c>
    </row>
    <row r="319" spans="1:32" x14ac:dyDescent="0.25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5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2">
        <f t="shared" si="108"/>
        <v>-19027.619047619046</v>
      </c>
      <c r="P319" s="272">
        <f t="shared" si="113"/>
        <v>-106832.26060095236</v>
      </c>
      <c r="Q319" s="274">
        <f t="shared" si="109"/>
        <v>-3025.1497867979992</v>
      </c>
      <c r="R319" s="4">
        <f t="shared" si="123"/>
        <v>-68385.26285714285</v>
      </c>
      <c r="X319" s="235">
        <f t="shared" si="120"/>
        <v>37014</v>
      </c>
      <c r="Y319" s="236">
        <f>IF(AF318&lt;0,"0",AF318)</f>
        <v>63219.482745703972</v>
      </c>
      <c r="Z319" s="36"/>
      <c r="AA319" s="237">
        <f>Q319*-1</f>
        <v>3025.1497867979992</v>
      </c>
      <c r="AB319" s="238">
        <f>$AA$3-Y319</f>
        <v>82701.717254296032</v>
      </c>
      <c r="AC319" s="239" t="str">
        <f t="shared" si="121"/>
        <v>*</v>
      </c>
      <c r="AF319" s="241">
        <f t="shared" si="124"/>
        <v>60194.332958905972</v>
      </c>
    </row>
    <row r="320" spans="1:32" s="243" customFormat="1" x14ac:dyDescent="0.25">
      <c r="B320" s="244">
        <v>37015</v>
      </c>
      <c r="C320" s="245">
        <v>0</v>
      </c>
      <c r="D320" s="246">
        <v>40.545000000000002</v>
      </c>
      <c r="E320" s="246">
        <v>40.545999999999999</v>
      </c>
      <c r="F320" s="247">
        <f t="shared" si="103"/>
        <v>38.924147544272785</v>
      </c>
      <c r="G320" s="159"/>
      <c r="H320" s="248">
        <v>16360360</v>
      </c>
      <c r="I320" s="248">
        <f t="shared" si="104"/>
        <v>389532.38095238095</v>
      </c>
      <c r="J320" s="248">
        <f t="shared" si="105"/>
        <v>2187064.2212390476</v>
      </c>
      <c r="K320" s="271">
        <f t="shared" si="106"/>
        <v>61930.701694202064</v>
      </c>
      <c r="L320" s="271">
        <f t="shared" si="107"/>
        <v>1399953.3587790071</v>
      </c>
      <c r="N320" s="248">
        <f t="shared" si="122"/>
        <v>-807520</v>
      </c>
      <c r="O320" s="273">
        <f t="shared" si="108"/>
        <v>-19226.666666666668</v>
      </c>
      <c r="P320" s="273">
        <f t="shared" si="113"/>
        <v>-107949.83117333334</v>
      </c>
      <c r="Q320" s="275">
        <f t="shared" si="109"/>
        <v>-3056.7958304158378</v>
      </c>
      <c r="R320" s="248">
        <f t="shared" si="123"/>
        <v>-69100.639999999999</v>
      </c>
      <c r="X320" s="250">
        <f t="shared" si="120"/>
        <v>37015</v>
      </c>
      <c r="Y320" s="251">
        <f>IF(AF319&lt;0,"0",AF319)</f>
        <v>60194.332958905972</v>
      </c>
      <c r="Z320" s="271"/>
      <c r="AA320" s="252">
        <f>Q320*-1</f>
        <v>3056.7958304158378</v>
      </c>
      <c r="AB320" s="253">
        <f>$AA$3-Y320</f>
        <v>85726.867041094039</v>
      </c>
      <c r="AC320" s="254" t="str">
        <f t="shared" si="121"/>
        <v>*</v>
      </c>
      <c r="AF320" s="251">
        <f t="shared" si="124"/>
        <v>57137.537128490134</v>
      </c>
    </row>
    <row r="321" spans="2:32" s="215" customFormat="1" x14ac:dyDescent="0.25">
      <c r="B321" s="214">
        <v>37016</v>
      </c>
      <c r="C321" s="280">
        <v>0</v>
      </c>
      <c r="D321" s="48">
        <v>38.591999999999999</v>
      </c>
      <c r="E321" s="48">
        <v>38.591999999999999</v>
      </c>
      <c r="F321" s="256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1">
        <f t="shared" si="106"/>
        <v>58937.7657628093</v>
      </c>
      <c r="L321" s="281">
        <f t="shared" si="107"/>
        <v>1332297.5661730606</v>
      </c>
      <c r="N321" s="169">
        <f t="shared" si="122"/>
        <v>-790650</v>
      </c>
      <c r="O321" s="282">
        <f t="shared" si="108"/>
        <v>-18825</v>
      </c>
      <c r="P321" s="282">
        <f t="shared" si="113"/>
        <v>-105694.63792499999</v>
      </c>
      <c r="Q321" s="283">
        <f t="shared" si="109"/>
        <v>-2992.9359313927603</v>
      </c>
      <c r="R321" s="169">
        <f t="shared" si="123"/>
        <v>-67657.05</v>
      </c>
      <c r="X321" s="257">
        <f t="shared" si="120"/>
        <v>37016</v>
      </c>
      <c r="Y321" s="236">
        <f t="shared" ref="Y321:Y346" si="125">IF(AF320&lt;0,"0",AF320)</f>
        <v>57137.537128490134</v>
      </c>
      <c r="Z321" s="281"/>
      <c r="AA321" s="258">
        <f t="shared" ref="AA321:AA346" si="126">Q321*-1</f>
        <v>2992.9359313927603</v>
      </c>
      <c r="AB321" s="238">
        <f t="shared" ref="AB321:AB346" si="127">$AA$3-Y321</f>
        <v>88783.662871509878</v>
      </c>
      <c r="AC321" s="239" t="str">
        <f t="shared" si="121"/>
        <v>*</v>
      </c>
      <c r="AF321" s="236">
        <f t="shared" si="124"/>
        <v>54144.60119709737</v>
      </c>
    </row>
    <row r="322" spans="2:32" x14ac:dyDescent="0.25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5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2">
        <f t="shared" si="108"/>
        <v>-18023.095238095237</v>
      </c>
      <c r="P322" s="272">
        <f t="shared" si="113"/>
        <v>-101192.27226976189</v>
      </c>
      <c r="Q322" s="274">
        <f t="shared" si="109"/>
        <v>-2865.4432580615667</v>
      </c>
      <c r="R322" s="4">
        <f t="shared" si="123"/>
        <v>-64775.004285714276</v>
      </c>
      <c r="X322" s="235">
        <f t="shared" si="120"/>
        <v>37017</v>
      </c>
      <c r="Y322" s="236">
        <f t="shared" si="125"/>
        <v>54144.60119709737</v>
      </c>
      <c r="Z322" s="36"/>
      <c r="AA322" s="237">
        <f t="shared" si="126"/>
        <v>2865.4432580615667</v>
      </c>
      <c r="AB322" s="238">
        <f t="shared" si="127"/>
        <v>91776.598802902648</v>
      </c>
      <c r="AC322" s="239" t="str">
        <f t="shared" si="121"/>
        <v>*</v>
      </c>
      <c r="AF322" s="241">
        <f t="shared" si="124"/>
        <v>51279.157939035802</v>
      </c>
    </row>
    <row r="323" spans="2:32" x14ac:dyDescent="0.25">
      <c r="B323" s="25">
        <v>37018</v>
      </c>
      <c r="C323" s="26">
        <v>0</v>
      </c>
      <c r="D323" s="27">
        <v>34.726999999999997</v>
      </c>
      <c r="E323" s="27">
        <v>34.72</v>
      </c>
      <c r="F323" s="225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2">
        <f t="shared" si="108"/>
        <v>-19223.571428571428</v>
      </c>
      <c r="P323" s="272">
        <f t="shared" si="113"/>
        <v>-107932.45268357142</v>
      </c>
      <c r="Q323" s="274">
        <f t="shared" si="109"/>
        <v>-3056.3037268667563</v>
      </c>
      <c r="R323" s="4">
        <f t="shared" si="123"/>
        <v>-69089.515714285706</v>
      </c>
      <c r="X323" s="235">
        <f t="shared" si="120"/>
        <v>37018</v>
      </c>
      <c r="Y323" s="236">
        <f t="shared" si="125"/>
        <v>51279.157939035802</v>
      </c>
      <c r="Z323" s="36"/>
      <c r="AA323" s="237">
        <f t="shared" si="126"/>
        <v>3056.3037268667563</v>
      </c>
      <c r="AB323" s="238">
        <f t="shared" si="127"/>
        <v>94642.042060964217</v>
      </c>
      <c r="AC323" s="239" t="str">
        <f t="shared" si="121"/>
        <v>*</v>
      </c>
      <c r="AF323" s="241">
        <f t="shared" si="124"/>
        <v>48222.854212169048</v>
      </c>
    </row>
    <row r="324" spans="2:32" x14ac:dyDescent="0.25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5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2">
        <f t="shared" si="108"/>
        <v>-17820.714285714286</v>
      </c>
      <c r="P324" s="272">
        <f t="shared" si="113"/>
        <v>-100055.98640071428</v>
      </c>
      <c r="Q324" s="274">
        <f t="shared" si="109"/>
        <v>-2833.2672567754876</v>
      </c>
      <c r="R324" s="4">
        <f t="shared" si="123"/>
        <v>-64047.647142857146</v>
      </c>
      <c r="X324" s="235">
        <f t="shared" si="120"/>
        <v>37019</v>
      </c>
      <c r="Y324" s="236">
        <f t="shared" si="125"/>
        <v>48222.854212169048</v>
      </c>
      <c r="Z324" s="36"/>
      <c r="AA324" s="237">
        <f t="shared" si="126"/>
        <v>2833.2672567754876</v>
      </c>
      <c r="AB324" s="238">
        <f t="shared" si="127"/>
        <v>97698.345787830971</v>
      </c>
      <c r="AC324" s="239" t="str">
        <f t="shared" si="121"/>
        <v>*</v>
      </c>
      <c r="AF324" s="241">
        <f t="shared" si="124"/>
        <v>45389.586955393563</v>
      </c>
    </row>
    <row r="325" spans="2:32" x14ac:dyDescent="0.25">
      <c r="B325" s="25">
        <v>37020</v>
      </c>
      <c r="C325" s="26">
        <v>0</v>
      </c>
      <c r="D325" s="27">
        <v>30.844999999999999</v>
      </c>
      <c r="E325" s="27">
        <v>30.843</v>
      </c>
      <c r="F325" s="225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2">
        <f t="shared" si="108"/>
        <v>-19421.666666666668</v>
      </c>
      <c r="P325" s="272">
        <f t="shared" si="113"/>
        <v>-109044.67602833333</v>
      </c>
      <c r="Q325" s="274">
        <f t="shared" si="109"/>
        <v>-3087.7983540079535</v>
      </c>
      <c r="R325" s="4">
        <f t="shared" si="123"/>
        <v>-69801.47</v>
      </c>
      <c r="X325" s="235">
        <f t="shared" si="120"/>
        <v>37020</v>
      </c>
      <c r="Y325" s="236">
        <f t="shared" si="125"/>
        <v>45389.586955393563</v>
      </c>
      <c r="Z325" s="36"/>
      <c r="AA325" s="237">
        <f t="shared" si="126"/>
        <v>3087.7983540079535</v>
      </c>
      <c r="AB325" s="238">
        <f t="shared" si="127"/>
        <v>100531.61304460645</v>
      </c>
      <c r="AC325" s="239" t="str">
        <f t="shared" si="121"/>
        <v>*</v>
      </c>
      <c r="AF325" s="241">
        <f t="shared" si="124"/>
        <v>42301.788601385611</v>
      </c>
    </row>
    <row r="326" spans="2:32" x14ac:dyDescent="0.25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5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2">
        <f t="shared" si="108"/>
        <v>-19220.714285714286</v>
      </c>
      <c r="P326" s="272">
        <f t="shared" si="113"/>
        <v>-107916.41100071429</v>
      </c>
      <c r="Q326" s="274">
        <f t="shared" si="109"/>
        <v>-3055.8494774368355</v>
      </c>
      <c r="R326" s="4">
        <f t="shared" si="123"/>
        <v>-69079.247142857144</v>
      </c>
      <c r="X326" s="235">
        <f t="shared" si="120"/>
        <v>37021</v>
      </c>
      <c r="Y326" s="236">
        <f t="shared" si="125"/>
        <v>42301.788601385611</v>
      </c>
      <c r="Z326" s="36"/>
      <c r="AA326" s="237">
        <f t="shared" si="126"/>
        <v>3055.8494774368355</v>
      </c>
      <c r="AB326" s="238">
        <f t="shared" si="127"/>
        <v>103619.41139861441</v>
      </c>
      <c r="AC326" s="239" t="str">
        <f t="shared" si="121"/>
        <v>*</v>
      </c>
      <c r="AF326" s="241">
        <f t="shared" si="124"/>
        <v>39245.939123948774</v>
      </c>
    </row>
    <row r="327" spans="2:32" x14ac:dyDescent="0.25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5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2">
        <f t="shared" si="108"/>
        <v>-17818.095238095237</v>
      </c>
      <c r="P327" s="272">
        <f t="shared" si="113"/>
        <v>-100041.28152476189</v>
      </c>
      <c r="Q327" s="274">
        <f t="shared" si="109"/>
        <v>-2832.8508614647262</v>
      </c>
      <c r="R327" s="4">
        <f t="shared" si="123"/>
        <v>-64038.234285714279</v>
      </c>
      <c r="X327" s="235">
        <f t="shared" si="120"/>
        <v>37022</v>
      </c>
      <c r="Y327" s="236">
        <f t="shared" si="125"/>
        <v>39245.939123948774</v>
      </c>
      <c r="Z327" s="36"/>
      <c r="AA327" s="237">
        <f t="shared" si="126"/>
        <v>2832.8508614647262</v>
      </c>
      <c r="AB327" s="238">
        <f t="shared" si="127"/>
        <v>106675.26087605124</v>
      </c>
      <c r="AC327" s="239" t="str">
        <f t="shared" si="121"/>
        <v>*</v>
      </c>
      <c r="AF327" s="241">
        <f t="shared" si="124"/>
        <v>36413.088262484045</v>
      </c>
    </row>
    <row r="328" spans="2:32" x14ac:dyDescent="0.25">
      <c r="B328" s="25">
        <v>37023</v>
      </c>
      <c r="C328" s="26">
        <v>0</v>
      </c>
      <c r="D328" s="27">
        <v>25.218</v>
      </c>
      <c r="E328" s="27">
        <v>25.218</v>
      </c>
      <c r="F328" s="225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2">
        <f t="shared" si="108"/>
        <v>-17016.666666666668</v>
      </c>
      <c r="P328" s="272">
        <f t="shared" si="113"/>
        <v>-95541.58948333333</v>
      </c>
      <c r="Q328" s="274">
        <f t="shared" si="109"/>
        <v>-2705.4338963718533</v>
      </c>
      <c r="R328" s="4">
        <f t="shared" si="123"/>
        <v>-61157.9</v>
      </c>
      <c r="X328" s="235">
        <f t="shared" si="120"/>
        <v>37023</v>
      </c>
      <c r="Y328" s="236">
        <f t="shared" si="125"/>
        <v>36413.088262484045</v>
      </c>
      <c r="Z328" s="36"/>
      <c r="AA328" s="237">
        <f t="shared" si="126"/>
        <v>2705.4338963718533</v>
      </c>
      <c r="AB328" s="238">
        <f t="shared" si="127"/>
        <v>109508.11173751597</v>
      </c>
      <c r="AC328" s="239" t="str">
        <f t="shared" si="121"/>
        <v>*</v>
      </c>
      <c r="AF328" s="241">
        <f t="shared" si="124"/>
        <v>33707.65436611219</v>
      </c>
    </row>
    <row r="329" spans="2:32" x14ac:dyDescent="0.25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5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2">
        <f t="shared" si="108"/>
        <v>-17416.190476190477</v>
      </c>
      <c r="P329" s="272">
        <f t="shared" si="113"/>
        <v>-97784.751469523806</v>
      </c>
      <c r="Q329" s="274">
        <f t="shared" si="109"/>
        <v>-2768.9531083224897</v>
      </c>
      <c r="R329" s="4">
        <f t="shared" si="123"/>
        <v>-62593.788571428573</v>
      </c>
      <c r="X329" s="235">
        <f t="shared" si="120"/>
        <v>37024</v>
      </c>
      <c r="Y329" s="236">
        <f t="shared" si="125"/>
        <v>33707.65436611219</v>
      </c>
      <c r="Z329" s="36"/>
      <c r="AA329" s="237">
        <f t="shared" si="126"/>
        <v>2768.9531083224897</v>
      </c>
      <c r="AB329" s="238">
        <f t="shared" si="127"/>
        <v>112213.54563388781</v>
      </c>
      <c r="AC329" s="239" t="str">
        <f t="shared" si="121"/>
        <v>*</v>
      </c>
      <c r="AF329" s="241">
        <f t="shared" si="124"/>
        <v>30938.7012577897</v>
      </c>
    </row>
    <row r="330" spans="2:32" s="243" customFormat="1" x14ac:dyDescent="0.25">
      <c r="B330" s="244">
        <v>37025</v>
      </c>
      <c r="C330" s="245">
        <v>0</v>
      </c>
      <c r="D330" s="246">
        <v>21.931000000000001</v>
      </c>
      <c r="E330" s="246">
        <v>21.931000000000001</v>
      </c>
      <c r="F330" s="247">
        <f t="shared" si="103"/>
        <v>21.053753262798956</v>
      </c>
      <c r="G330" s="261"/>
      <c r="H330" s="316">
        <v>8842425</v>
      </c>
      <c r="I330" s="248">
        <f t="shared" si="104"/>
        <v>210533.92857142858</v>
      </c>
      <c r="J330" s="248">
        <f t="shared" si="105"/>
        <v>1182061.4794839285</v>
      </c>
      <c r="K330" s="271">
        <f t="shared" si="106"/>
        <v>33472.220961418614</v>
      </c>
      <c r="L330" s="271">
        <f t="shared" si="107"/>
        <v>756644.87691600062</v>
      </c>
      <c r="N330" s="248">
        <f t="shared" si="122"/>
        <v>-596935</v>
      </c>
      <c r="O330" s="273">
        <f t="shared" si="108"/>
        <v>-14212.738095238095</v>
      </c>
      <c r="P330" s="273">
        <f t="shared" si="113"/>
        <v>-79798.682969404763</v>
      </c>
      <c r="Q330" s="275">
        <f t="shared" si="109"/>
        <v>-2259.6448620830174</v>
      </c>
      <c r="R330" s="248">
        <f t="shared" si="123"/>
        <v>-51080.580714285716</v>
      </c>
      <c r="X330" s="250">
        <f>B330</f>
        <v>37025</v>
      </c>
      <c r="Y330" s="251">
        <f t="shared" si="125"/>
        <v>30938.7012577897</v>
      </c>
      <c r="Z330" s="271"/>
      <c r="AA330" s="252">
        <f t="shared" si="126"/>
        <v>2259.6448620830174</v>
      </c>
      <c r="AB330" s="253">
        <f t="shared" si="127"/>
        <v>114982.49874221031</v>
      </c>
      <c r="AC330" s="254" t="str">
        <f t="shared" si="121"/>
        <v>*</v>
      </c>
      <c r="AF330" s="251">
        <f t="shared" si="124"/>
        <v>28679.056395706684</v>
      </c>
    </row>
    <row r="331" spans="2:32" x14ac:dyDescent="0.25">
      <c r="B331" s="25">
        <v>37026</v>
      </c>
      <c r="C331" s="26">
        <v>0</v>
      </c>
      <c r="D331" s="27">
        <v>20.052</v>
      </c>
      <c r="E331" s="27">
        <v>20.506</v>
      </c>
      <c r="F331" s="225">
        <f t="shared" si="103"/>
        <v>19.685753700558813</v>
      </c>
      <c r="G331" s="342"/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2">
        <f t="shared" si="108"/>
        <v>-13611.642857142857</v>
      </c>
      <c r="P331" s="272">
        <f t="shared" si="113"/>
        <v>-76423.780257642851</v>
      </c>
      <c r="Q331" s="274">
        <f t="shared" si="109"/>
        <v>-2164.0783528514462</v>
      </c>
      <c r="R331" s="4">
        <f t="shared" si="123"/>
        <v>-48920.244428571423</v>
      </c>
      <c r="X331" s="235">
        <f t="shared" si="120"/>
        <v>37026</v>
      </c>
      <c r="Y331" s="236">
        <f t="shared" si="125"/>
        <v>28679.056395706684</v>
      </c>
      <c r="Z331" s="36"/>
      <c r="AA331" s="237">
        <f t="shared" si="126"/>
        <v>2164.0783528514462</v>
      </c>
      <c r="AB331" s="238">
        <f t="shared" si="127"/>
        <v>117242.14360429332</v>
      </c>
      <c r="AC331" s="239" t="str">
        <f t="shared" si="121"/>
        <v>*</v>
      </c>
      <c r="AF331" s="241">
        <f t="shared" si="124"/>
        <v>26514.978042855237</v>
      </c>
    </row>
    <row r="332" spans="2:32" x14ac:dyDescent="0.25">
      <c r="B332" s="25">
        <v>37027</v>
      </c>
      <c r="C332" s="26"/>
      <c r="D332" s="27"/>
      <c r="E332" s="27"/>
      <c r="F332" s="225">
        <f t="shared" si="103"/>
        <v>0</v>
      </c>
      <c r="G332" s="213" t="s">
        <v>31</v>
      </c>
      <c r="H332" s="50">
        <f t="shared" ref="H332:H343" si="128">H331-$AP$1</f>
        <v>7736536</v>
      </c>
      <c r="I332" s="4">
        <f t="shared" si="104"/>
        <v>184203.23809523811</v>
      </c>
      <c r="J332" s="4">
        <f t="shared" si="105"/>
        <v>1034225.4743739048</v>
      </c>
      <c r="K332" s="36">
        <f t="shared" si="106"/>
        <v>29285.975563035001</v>
      </c>
      <c r="L332" s="36">
        <f t="shared" si="107"/>
        <v>662014.13407252077</v>
      </c>
      <c r="N332" s="4">
        <f t="shared" si="122"/>
        <v>-534200</v>
      </c>
      <c r="O332" s="272">
        <f t="shared" si="108"/>
        <v>-12719.047619047618</v>
      </c>
      <c r="P332" s="272">
        <f t="shared" si="113"/>
        <v>-71412.224852380939</v>
      </c>
      <c r="Q332" s="274">
        <f t="shared" si="109"/>
        <v>-2022.1670455321728</v>
      </c>
      <c r="R332" s="4">
        <f t="shared" si="123"/>
        <v>-45712.257142857139</v>
      </c>
      <c r="X332" s="235">
        <f t="shared" si="120"/>
        <v>37027</v>
      </c>
      <c r="Y332" s="236">
        <f t="shared" si="125"/>
        <v>26514.978042855237</v>
      </c>
      <c r="Z332" s="36"/>
      <c r="AA332" s="237">
        <f t="shared" si="126"/>
        <v>2022.1670455321728</v>
      </c>
      <c r="AB332" s="238">
        <f t="shared" si="127"/>
        <v>119406.22195714478</v>
      </c>
      <c r="AC332" s="239" t="str">
        <f t="shared" si="121"/>
        <v>*</v>
      </c>
      <c r="AF332" s="241">
        <f t="shared" si="124"/>
        <v>24492.810997323064</v>
      </c>
    </row>
    <row r="333" spans="2:32" x14ac:dyDescent="0.25">
      <c r="B333" s="25">
        <v>37028</v>
      </c>
      <c r="C333" s="26"/>
      <c r="D333" s="27"/>
      <c r="E333" s="27"/>
      <c r="F333" s="225">
        <f t="shared" si="103"/>
        <v>0</v>
      </c>
      <c r="G333" s="213" t="s">
        <v>31</v>
      </c>
      <c r="H333" s="50">
        <f t="shared" si="128"/>
        <v>7202336</v>
      </c>
      <c r="I333" s="4">
        <f t="shared" si="104"/>
        <v>171484.19047619047</v>
      </c>
      <c r="J333" s="4">
        <f t="shared" si="105"/>
        <v>962813.24952152371</v>
      </c>
      <c r="K333" s="36">
        <f t="shared" si="106"/>
        <v>27263.808517502825</v>
      </c>
      <c r="L333" s="36">
        <f t="shared" si="107"/>
        <v>616302.72648370569</v>
      </c>
      <c r="N333" s="4">
        <f t="shared" si="122"/>
        <v>-534200</v>
      </c>
      <c r="O333" s="272">
        <f t="shared" si="108"/>
        <v>-12719.047619047618</v>
      </c>
      <c r="P333" s="272">
        <f t="shared" si="113"/>
        <v>-71412.224852380939</v>
      </c>
      <c r="Q333" s="274">
        <f t="shared" si="109"/>
        <v>-2022.1670455321728</v>
      </c>
      <c r="R333" s="4">
        <f t="shared" si="123"/>
        <v>-45712.257142857139</v>
      </c>
      <c r="X333" s="235">
        <f t="shared" si="120"/>
        <v>37028</v>
      </c>
      <c r="Y333" s="236">
        <f t="shared" si="125"/>
        <v>24492.810997323064</v>
      </c>
      <c r="Z333" s="36"/>
      <c r="AA333" s="237">
        <f t="shared" si="126"/>
        <v>2022.1670455321728</v>
      </c>
      <c r="AB333" s="238">
        <f t="shared" si="127"/>
        <v>121428.38900267695</v>
      </c>
      <c r="AC333" s="239" t="str">
        <f t="shared" si="121"/>
        <v>*</v>
      </c>
      <c r="AF333" s="241">
        <f t="shared" si="124"/>
        <v>22470.643951790891</v>
      </c>
    </row>
    <row r="334" spans="2:32" x14ac:dyDescent="0.25">
      <c r="B334" s="25">
        <v>37029</v>
      </c>
      <c r="C334" s="26"/>
      <c r="D334" s="27"/>
      <c r="E334" s="27"/>
      <c r="F334" s="225">
        <f t="shared" si="103"/>
        <v>0</v>
      </c>
      <c r="G334" s="213" t="s">
        <v>31</v>
      </c>
      <c r="H334" s="50">
        <f t="shared" si="128"/>
        <v>6668136</v>
      </c>
      <c r="I334" s="4">
        <f t="shared" si="104"/>
        <v>158765.14285714287</v>
      </c>
      <c r="J334" s="4">
        <f t="shared" si="105"/>
        <v>891401.02466914291</v>
      </c>
      <c r="K334" s="36">
        <f t="shared" si="106"/>
        <v>25241.641471970655</v>
      </c>
      <c r="L334" s="36">
        <f t="shared" si="107"/>
        <v>570591.31889489072</v>
      </c>
      <c r="N334" s="4">
        <f t="shared" si="122"/>
        <v>-534200</v>
      </c>
      <c r="O334" s="272">
        <f t="shared" si="108"/>
        <v>-12719.047619047618</v>
      </c>
      <c r="P334" s="272">
        <f t="shared" si="113"/>
        <v>-71412.224852380939</v>
      </c>
      <c r="Q334" s="274">
        <f t="shared" si="109"/>
        <v>-2022.1670455321728</v>
      </c>
      <c r="R334" s="4">
        <f t="shared" si="123"/>
        <v>-45712.257142857139</v>
      </c>
      <c r="X334" s="235">
        <f t="shared" si="120"/>
        <v>37029</v>
      </c>
      <c r="Y334" s="236">
        <f t="shared" si="125"/>
        <v>22470.643951790891</v>
      </c>
      <c r="Z334" s="36"/>
      <c r="AA334" s="237">
        <f t="shared" si="126"/>
        <v>2022.1670455321728</v>
      </c>
      <c r="AB334" s="238">
        <f t="shared" si="127"/>
        <v>123450.55604820912</v>
      </c>
      <c r="AC334" s="239" t="str">
        <f t="shared" si="121"/>
        <v>*</v>
      </c>
      <c r="AF334" s="241">
        <f t="shared" si="124"/>
        <v>20448.476906258718</v>
      </c>
    </row>
    <row r="335" spans="2:32" x14ac:dyDescent="0.25">
      <c r="B335" s="25">
        <v>37030</v>
      </c>
      <c r="C335" s="26"/>
      <c r="D335" s="27"/>
      <c r="E335" s="27"/>
      <c r="F335" s="225">
        <f t="shared" si="103"/>
        <v>0</v>
      </c>
      <c r="G335" s="213" t="s">
        <v>31</v>
      </c>
      <c r="H335" s="50">
        <f t="shared" si="128"/>
        <v>6133936</v>
      </c>
      <c r="I335" s="4">
        <f t="shared" si="104"/>
        <v>146046.09523809524</v>
      </c>
      <c r="J335" s="4">
        <f t="shared" si="105"/>
        <v>819988.79981676186</v>
      </c>
      <c r="K335" s="36">
        <f t="shared" si="106"/>
        <v>23219.474426438479</v>
      </c>
      <c r="L335" s="36">
        <f t="shared" si="107"/>
        <v>524879.91130607564</v>
      </c>
      <c r="N335" s="4">
        <f t="shared" si="122"/>
        <v>-534200</v>
      </c>
      <c r="O335" s="272">
        <f t="shared" si="108"/>
        <v>-12719.047619047618</v>
      </c>
      <c r="P335" s="272">
        <f t="shared" si="113"/>
        <v>-71412.224852380939</v>
      </c>
      <c r="Q335" s="274">
        <f t="shared" si="109"/>
        <v>-2022.1670455321728</v>
      </c>
      <c r="R335" s="4">
        <f t="shared" si="123"/>
        <v>-45712.257142857139</v>
      </c>
      <c r="X335" s="235">
        <f t="shared" si="120"/>
        <v>37030</v>
      </c>
      <c r="Y335" s="236">
        <f t="shared" si="125"/>
        <v>20448.476906258718</v>
      </c>
      <c r="Z335" s="36"/>
      <c r="AA335" s="237">
        <f t="shared" si="126"/>
        <v>2022.1670455321728</v>
      </c>
      <c r="AB335" s="238">
        <f t="shared" si="127"/>
        <v>125472.7230937413</v>
      </c>
      <c r="AC335" s="239" t="str">
        <f t="shared" si="121"/>
        <v>*</v>
      </c>
      <c r="AF335" s="241">
        <f t="shared" si="124"/>
        <v>18426.309860726546</v>
      </c>
    </row>
    <row r="336" spans="2:32" x14ac:dyDescent="0.25">
      <c r="B336" s="25">
        <v>37031</v>
      </c>
      <c r="C336" s="26"/>
      <c r="D336" s="27"/>
      <c r="E336" s="27"/>
      <c r="F336" s="225">
        <f t="shared" si="103"/>
        <v>0</v>
      </c>
      <c r="G336" s="213" t="s">
        <v>31</v>
      </c>
      <c r="H336" s="50">
        <f t="shared" si="128"/>
        <v>5599736</v>
      </c>
      <c r="I336" s="4">
        <f t="shared" si="104"/>
        <v>133327.04761904763</v>
      </c>
      <c r="J336" s="4">
        <f t="shared" si="105"/>
        <v>748576.57496438094</v>
      </c>
      <c r="K336" s="36">
        <f t="shared" si="106"/>
        <v>21197.307380906306</v>
      </c>
      <c r="L336" s="36">
        <f t="shared" si="107"/>
        <v>479168.50371726061</v>
      </c>
      <c r="N336" s="4">
        <f t="shared" si="122"/>
        <v>-534200</v>
      </c>
      <c r="O336" s="272">
        <f t="shared" si="108"/>
        <v>-12719.047619047618</v>
      </c>
      <c r="P336" s="272">
        <f t="shared" si="113"/>
        <v>-71412.224852380939</v>
      </c>
      <c r="Q336" s="274">
        <f t="shared" si="109"/>
        <v>-2022.1670455321728</v>
      </c>
      <c r="R336" s="4">
        <f t="shared" si="123"/>
        <v>-45712.257142857139</v>
      </c>
      <c r="X336" s="235">
        <f t="shared" si="120"/>
        <v>37031</v>
      </c>
      <c r="Y336" s="236">
        <f t="shared" si="125"/>
        <v>18426.309860726546</v>
      </c>
      <c r="Z336" s="36"/>
      <c r="AA336" s="237">
        <f t="shared" si="126"/>
        <v>2022.1670455321728</v>
      </c>
      <c r="AB336" s="238">
        <f t="shared" si="127"/>
        <v>127494.89013927347</v>
      </c>
      <c r="AC336" s="239" t="str">
        <f t="shared" si="121"/>
        <v>*</v>
      </c>
      <c r="AF336" s="241">
        <f t="shared" si="124"/>
        <v>16404.142815194373</v>
      </c>
    </row>
    <row r="337" spans="1:32" x14ac:dyDescent="0.25">
      <c r="B337" s="25">
        <v>37032</v>
      </c>
      <c r="C337" s="26"/>
      <c r="D337" s="27"/>
      <c r="E337" s="27"/>
      <c r="F337" s="225">
        <f t="shared" si="103"/>
        <v>0</v>
      </c>
      <c r="G337" s="213" t="s">
        <v>31</v>
      </c>
      <c r="H337" s="50">
        <f t="shared" si="128"/>
        <v>5065536</v>
      </c>
      <c r="I337" s="4">
        <f t="shared" si="104"/>
        <v>120608</v>
      </c>
      <c r="J337" s="4">
        <f t="shared" si="105"/>
        <v>677164.3501119999</v>
      </c>
      <c r="K337" s="36">
        <f t="shared" si="106"/>
        <v>19175.14033537413</v>
      </c>
      <c r="L337" s="36">
        <f t="shared" si="107"/>
        <v>433457.09612844553</v>
      </c>
      <c r="N337" s="4">
        <f t="shared" si="122"/>
        <v>-534200</v>
      </c>
      <c r="O337" s="272">
        <f t="shared" si="108"/>
        <v>-12719.047619047618</v>
      </c>
      <c r="P337" s="272">
        <f t="shared" si="113"/>
        <v>-71412.224852380939</v>
      </c>
      <c r="Q337" s="274">
        <f t="shared" si="109"/>
        <v>-2022.1670455321728</v>
      </c>
      <c r="R337" s="4">
        <f t="shared" si="123"/>
        <v>-45712.257142857139</v>
      </c>
      <c r="X337" s="235">
        <f t="shared" si="120"/>
        <v>37032</v>
      </c>
      <c r="Y337" s="236">
        <f t="shared" si="125"/>
        <v>16404.142815194373</v>
      </c>
      <c r="Z337" s="36"/>
      <c r="AA337" s="237">
        <f t="shared" si="126"/>
        <v>2022.1670455321728</v>
      </c>
      <c r="AB337" s="238">
        <f t="shared" si="127"/>
        <v>129517.05718480564</v>
      </c>
      <c r="AC337" s="239" t="str">
        <f t="shared" si="121"/>
        <v>*</v>
      </c>
      <c r="AF337" s="241">
        <f t="shared" si="124"/>
        <v>14381.9757696622</v>
      </c>
    </row>
    <row r="338" spans="1:32" x14ac:dyDescent="0.25">
      <c r="B338" s="25">
        <v>37033</v>
      </c>
      <c r="C338" s="26"/>
      <c r="D338" s="27"/>
      <c r="E338" s="27"/>
      <c r="F338" s="225">
        <f t="shared" si="103"/>
        <v>0</v>
      </c>
      <c r="G338" s="213" t="s">
        <v>31</v>
      </c>
      <c r="H338" s="50">
        <f t="shared" si="128"/>
        <v>4531336</v>
      </c>
      <c r="I338" s="4">
        <f t="shared" si="104"/>
        <v>107888.95238095238</v>
      </c>
      <c r="J338" s="4">
        <f t="shared" si="105"/>
        <v>605752.12525961897</v>
      </c>
      <c r="K338" s="36">
        <f t="shared" si="106"/>
        <v>17152.973289841957</v>
      </c>
      <c r="L338" s="36">
        <f t="shared" si="107"/>
        <v>387745.68853963056</v>
      </c>
      <c r="N338" s="4">
        <f t="shared" si="122"/>
        <v>-534200</v>
      </c>
      <c r="O338" s="272">
        <f t="shared" si="108"/>
        <v>-12719.047619047618</v>
      </c>
      <c r="P338" s="272">
        <f t="shared" si="113"/>
        <v>-71412.224852380939</v>
      </c>
      <c r="Q338" s="274">
        <f t="shared" si="109"/>
        <v>-2022.1670455321728</v>
      </c>
      <c r="R338" s="4">
        <f t="shared" si="123"/>
        <v>-45712.257142857139</v>
      </c>
      <c r="X338" s="235">
        <f t="shared" si="120"/>
        <v>37033</v>
      </c>
      <c r="Y338" s="236">
        <f t="shared" si="125"/>
        <v>14381.9757696622</v>
      </c>
      <c r="Z338" s="36"/>
      <c r="AA338" s="237">
        <f t="shared" si="126"/>
        <v>2022.1670455321728</v>
      </c>
      <c r="AB338" s="238">
        <f t="shared" si="127"/>
        <v>131539.2242303378</v>
      </c>
      <c r="AC338" s="239" t="str">
        <f t="shared" si="121"/>
        <v>*</v>
      </c>
      <c r="AF338" s="241">
        <f t="shared" si="124"/>
        <v>12359.808724130027</v>
      </c>
    </row>
    <row r="339" spans="1:32" x14ac:dyDescent="0.25">
      <c r="B339" s="25">
        <v>37034</v>
      </c>
      <c r="C339" s="26"/>
      <c r="D339" s="27"/>
      <c r="E339" s="27"/>
      <c r="F339" s="225">
        <f t="shared" si="103"/>
        <v>0</v>
      </c>
      <c r="G339" s="213" t="s">
        <v>31</v>
      </c>
      <c r="H339" s="50">
        <f t="shared" si="128"/>
        <v>3997136</v>
      </c>
      <c r="I339" s="4">
        <f t="shared" si="104"/>
        <v>95169.904761904763</v>
      </c>
      <c r="J339" s="4">
        <f t="shared" si="105"/>
        <v>534339.90040723805</v>
      </c>
      <c r="K339" s="36">
        <f t="shared" si="106"/>
        <v>15130.806244309786</v>
      </c>
      <c r="L339" s="36">
        <f t="shared" si="107"/>
        <v>342034.28095081559</v>
      </c>
      <c r="N339" s="4">
        <f t="shared" si="122"/>
        <v>-534200</v>
      </c>
      <c r="O339" s="272">
        <f t="shared" si="108"/>
        <v>-12719.047619047618</v>
      </c>
      <c r="P339" s="272">
        <f t="shared" si="113"/>
        <v>-71412.224852380939</v>
      </c>
      <c r="Q339" s="274">
        <f t="shared" si="109"/>
        <v>-2022.1670455321728</v>
      </c>
      <c r="R339" s="4">
        <f t="shared" si="123"/>
        <v>-45712.257142857139</v>
      </c>
      <c r="X339" s="235">
        <f t="shared" si="120"/>
        <v>37034</v>
      </c>
      <c r="Y339" s="236">
        <f t="shared" si="125"/>
        <v>12359.808724130027</v>
      </c>
      <c r="Z339" s="36"/>
      <c r="AA339" s="237">
        <f t="shared" si="126"/>
        <v>2022.1670455321728</v>
      </c>
      <c r="AB339" s="238">
        <f t="shared" si="127"/>
        <v>133561.39127586997</v>
      </c>
      <c r="AC339" s="239" t="str">
        <f t="shared" si="121"/>
        <v>*</v>
      </c>
      <c r="AF339" s="241">
        <f t="shared" si="124"/>
        <v>10337.641678597854</v>
      </c>
    </row>
    <row r="340" spans="1:32" x14ac:dyDescent="0.25">
      <c r="B340" s="25">
        <v>37035</v>
      </c>
      <c r="C340" s="26"/>
      <c r="D340" s="27"/>
      <c r="E340" s="27"/>
      <c r="F340" s="225">
        <f t="shared" si="103"/>
        <v>0</v>
      </c>
      <c r="G340" s="213" t="s">
        <v>31</v>
      </c>
      <c r="H340" s="50">
        <f t="shared" si="128"/>
        <v>3462936</v>
      </c>
      <c r="I340" s="4">
        <f t="shared" si="104"/>
        <v>82450.857142857145</v>
      </c>
      <c r="J340" s="4">
        <f t="shared" si="105"/>
        <v>462927.67555485712</v>
      </c>
      <c r="K340" s="36">
        <f t="shared" si="106"/>
        <v>13108.639198777613</v>
      </c>
      <c r="L340" s="36">
        <f t="shared" si="107"/>
        <v>296322.87336200057</v>
      </c>
      <c r="N340" s="4">
        <f t="shared" si="122"/>
        <v>-534200</v>
      </c>
      <c r="O340" s="272">
        <f t="shared" si="108"/>
        <v>-12719.047619047618</v>
      </c>
      <c r="P340" s="272">
        <f t="shared" si="113"/>
        <v>-71412.224852380939</v>
      </c>
      <c r="Q340" s="274">
        <f t="shared" si="109"/>
        <v>-2022.1670455321728</v>
      </c>
      <c r="R340" s="4">
        <f t="shared" si="123"/>
        <v>-45712.257142857139</v>
      </c>
      <c r="X340" s="235">
        <f t="shared" si="120"/>
        <v>37035</v>
      </c>
      <c r="Y340" s="236">
        <f t="shared" si="125"/>
        <v>10337.641678597854</v>
      </c>
      <c r="Z340" s="36"/>
      <c r="AA340" s="237">
        <f t="shared" si="126"/>
        <v>2022.1670455321728</v>
      </c>
      <c r="AB340" s="238">
        <f t="shared" si="127"/>
        <v>135583.55832140215</v>
      </c>
      <c r="AC340" s="239" t="str">
        <f t="shared" si="121"/>
        <v>*</v>
      </c>
      <c r="AF340" s="241">
        <f t="shared" si="124"/>
        <v>8315.4746330656817</v>
      </c>
    </row>
    <row r="341" spans="1:32" x14ac:dyDescent="0.25">
      <c r="B341" s="25">
        <v>37036</v>
      </c>
      <c r="C341" s="26"/>
      <c r="D341" s="27"/>
      <c r="E341" s="27"/>
      <c r="F341" s="225">
        <f t="shared" si="103"/>
        <v>0</v>
      </c>
      <c r="G341" s="213" t="s">
        <v>31</v>
      </c>
      <c r="H341" s="50">
        <f t="shared" si="128"/>
        <v>2928736</v>
      </c>
      <c r="I341" s="4">
        <f t="shared" si="104"/>
        <v>69731.809523809527</v>
      </c>
      <c r="J341" s="4">
        <f t="shared" si="105"/>
        <v>391515.4507024762</v>
      </c>
      <c r="K341" s="36">
        <f t="shared" si="106"/>
        <v>11086.47215324544</v>
      </c>
      <c r="L341" s="36">
        <f t="shared" si="107"/>
        <v>250611.46577318554</v>
      </c>
      <c r="N341" s="4">
        <f t="shared" si="122"/>
        <v>-534200</v>
      </c>
      <c r="O341" s="272">
        <f t="shared" si="108"/>
        <v>-12719.047619047618</v>
      </c>
      <c r="P341" s="272">
        <f t="shared" si="113"/>
        <v>-71412.224852380939</v>
      </c>
      <c r="Q341" s="274">
        <f t="shared" si="109"/>
        <v>-2022.1670455321728</v>
      </c>
      <c r="R341" s="4">
        <f t="shared" si="123"/>
        <v>-45712.257142857139</v>
      </c>
      <c r="X341" s="235">
        <f t="shared" si="120"/>
        <v>37036</v>
      </c>
      <c r="Y341" s="236">
        <f t="shared" si="125"/>
        <v>8315.4746330656817</v>
      </c>
      <c r="Z341" s="36"/>
      <c r="AA341" s="237">
        <f t="shared" si="126"/>
        <v>2022.1670455321728</v>
      </c>
      <c r="AB341" s="238">
        <f t="shared" si="127"/>
        <v>137605.72536693432</v>
      </c>
      <c r="AC341" s="239" t="str">
        <f t="shared" si="121"/>
        <v>*</v>
      </c>
      <c r="AF341" s="241">
        <f t="shared" si="124"/>
        <v>6293.3075875335089</v>
      </c>
    </row>
    <row r="342" spans="1:32" x14ac:dyDescent="0.25">
      <c r="B342" s="25">
        <v>37037</v>
      </c>
      <c r="C342" s="26"/>
      <c r="D342" s="27"/>
      <c r="E342" s="27"/>
      <c r="F342" s="225">
        <f t="shared" si="103"/>
        <v>0</v>
      </c>
      <c r="G342" s="213" t="s">
        <v>31</v>
      </c>
      <c r="H342" s="50">
        <f t="shared" si="128"/>
        <v>2394536</v>
      </c>
      <c r="I342" s="4">
        <f t="shared" si="104"/>
        <v>57012.761904761908</v>
      </c>
      <c r="J342" s="4">
        <f t="shared" si="105"/>
        <v>320103.22585009522</v>
      </c>
      <c r="K342" s="36">
        <f t="shared" si="106"/>
        <v>9064.3051077132677</v>
      </c>
      <c r="L342" s="36">
        <f t="shared" si="107"/>
        <v>204900.05818437054</v>
      </c>
      <c r="N342" s="4">
        <f t="shared" si="122"/>
        <v>-534200</v>
      </c>
      <c r="O342" s="272">
        <f t="shared" si="108"/>
        <v>-12719.047619047618</v>
      </c>
      <c r="P342" s="272">
        <f t="shared" si="113"/>
        <v>-71412.224852380939</v>
      </c>
      <c r="Q342" s="274">
        <f t="shared" si="109"/>
        <v>-2022.1670455321728</v>
      </c>
      <c r="R342" s="4">
        <f t="shared" si="123"/>
        <v>-45712.257142857139</v>
      </c>
      <c r="X342" s="235">
        <f t="shared" si="120"/>
        <v>37037</v>
      </c>
      <c r="Y342" s="236">
        <f t="shared" si="125"/>
        <v>6293.3075875335089</v>
      </c>
      <c r="Z342" s="36"/>
      <c r="AA342" s="237">
        <f t="shared" si="126"/>
        <v>2022.1670455321728</v>
      </c>
      <c r="AB342" s="238">
        <f t="shared" si="127"/>
        <v>139627.89241246649</v>
      </c>
      <c r="AC342" s="239" t="str">
        <f t="shared" si="121"/>
        <v>*</v>
      </c>
      <c r="AF342" s="241">
        <f t="shared" si="124"/>
        <v>4271.1405420013361</v>
      </c>
    </row>
    <row r="343" spans="1:32" x14ac:dyDescent="0.25">
      <c r="B343" s="25">
        <v>37038</v>
      </c>
      <c r="C343" s="26"/>
      <c r="D343" s="27"/>
      <c r="E343" s="27"/>
      <c r="F343" s="225">
        <f t="shared" si="103"/>
        <v>0</v>
      </c>
      <c r="G343" s="213" t="s">
        <v>31</v>
      </c>
      <c r="H343" s="50">
        <f t="shared" si="128"/>
        <v>1860336</v>
      </c>
      <c r="I343" s="4">
        <f t="shared" si="104"/>
        <v>44293.714285714283</v>
      </c>
      <c r="J343" s="4">
        <f t="shared" si="105"/>
        <v>248691.00099771426</v>
      </c>
      <c r="K343" s="36">
        <f t="shared" si="106"/>
        <v>7042.138062181094</v>
      </c>
      <c r="L343" s="36">
        <f t="shared" si="107"/>
        <v>159188.65059555552</v>
      </c>
      <c r="N343" s="4">
        <f t="shared" si="122"/>
        <v>-534200</v>
      </c>
      <c r="O343" s="272">
        <f t="shared" si="108"/>
        <v>-12719.047619047618</v>
      </c>
      <c r="P343" s="272">
        <f t="shared" si="113"/>
        <v>-71412.224852380939</v>
      </c>
      <c r="Q343" s="274">
        <f t="shared" si="109"/>
        <v>-2022.1670455321728</v>
      </c>
      <c r="R343" s="4">
        <f t="shared" si="123"/>
        <v>-45712.257142857139</v>
      </c>
      <c r="X343" s="235">
        <f t="shared" si="120"/>
        <v>37038</v>
      </c>
      <c r="Y343" s="236">
        <f t="shared" si="125"/>
        <v>4271.1405420013361</v>
      </c>
      <c r="Z343" s="36"/>
      <c r="AA343" s="237">
        <f t="shared" si="126"/>
        <v>2022.1670455321728</v>
      </c>
      <c r="AB343" s="238">
        <f t="shared" si="127"/>
        <v>141650.05945799866</v>
      </c>
      <c r="AC343" s="239" t="str">
        <f t="shared" si="121"/>
        <v>*</v>
      </c>
      <c r="AF343" s="241">
        <f t="shared" si="124"/>
        <v>2248.9734964691634</v>
      </c>
    </row>
    <row r="344" spans="1:32" x14ac:dyDescent="0.25">
      <c r="B344" s="25">
        <v>37039</v>
      </c>
      <c r="C344" s="26"/>
      <c r="D344" s="27"/>
      <c r="E344" s="27"/>
      <c r="F344" s="225">
        <f t="shared" si="103"/>
        <v>0</v>
      </c>
      <c r="G344" s="213" t="s">
        <v>31</v>
      </c>
      <c r="H344" s="4">
        <f>H343-$AP$2</f>
        <v>1066336</v>
      </c>
      <c r="I344" s="4">
        <f t="shared" si="104"/>
        <v>25388.952380952382</v>
      </c>
      <c r="J344" s="4">
        <f t="shared" si="105"/>
        <v>142548.53275961903</v>
      </c>
      <c r="K344" s="36">
        <f t="shared" si="106"/>
        <v>4036.5210008697027</v>
      </c>
      <c r="L344" s="36">
        <f t="shared" si="107"/>
        <v>91246.199031498763</v>
      </c>
      <c r="N344" s="4">
        <f t="shared" si="122"/>
        <v>-794000</v>
      </c>
      <c r="O344" s="272">
        <f t="shared" si="108"/>
        <v>-18904.761904761905</v>
      </c>
      <c r="P344" s="272">
        <f t="shared" si="113"/>
        <v>-106142.46823809523</v>
      </c>
      <c r="Q344" s="274">
        <f t="shared" si="109"/>
        <v>-3005.6170613113914</v>
      </c>
      <c r="R344" s="4">
        <f t="shared" si="123"/>
        <v>-67943.714285714275</v>
      </c>
      <c r="X344" s="235">
        <f t="shared" si="120"/>
        <v>37039</v>
      </c>
      <c r="Y344" s="236">
        <f t="shared" si="125"/>
        <v>2248.9734964691634</v>
      </c>
      <c r="Z344" s="36"/>
      <c r="AA344" s="237">
        <f t="shared" si="126"/>
        <v>3005.6170613113914</v>
      </c>
      <c r="AB344" s="238">
        <f t="shared" si="127"/>
        <v>143672.22650353084</v>
      </c>
      <c r="AC344" s="239" t="str">
        <f t="shared" si="121"/>
        <v/>
      </c>
      <c r="AF344" s="241">
        <f t="shared" si="124"/>
        <v>-756.64356484222799</v>
      </c>
    </row>
    <row r="345" spans="1:32" x14ac:dyDescent="0.25">
      <c r="B345" s="25">
        <v>37040</v>
      </c>
      <c r="C345" s="26"/>
      <c r="D345" s="27"/>
      <c r="E345" s="27"/>
      <c r="F345" s="225">
        <f t="shared" si="103"/>
        <v>0</v>
      </c>
      <c r="G345" s="213" t="s">
        <v>31</v>
      </c>
      <c r="H345" s="4">
        <f>H344-$AP$2</f>
        <v>272336</v>
      </c>
      <c r="I345" s="4">
        <f t="shared" si="104"/>
        <v>6484.1904761904761</v>
      </c>
      <c r="J345" s="4">
        <f t="shared" si="105"/>
        <v>36406.064521523804</v>
      </c>
      <c r="K345" s="36">
        <f t="shared" si="106"/>
        <v>1030.9039395583111</v>
      </c>
      <c r="L345" s="36">
        <f t="shared" si="107"/>
        <v>23303.747467442012</v>
      </c>
      <c r="N345" s="4">
        <f t="shared" si="122"/>
        <v>-794000</v>
      </c>
      <c r="O345" s="272">
        <f t="shared" si="108"/>
        <v>-18904.761904761905</v>
      </c>
      <c r="P345" s="272">
        <f t="shared" si="113"/>
        <v>-106142.46823809523</v>
      </c>
      <c r="Q345" s="274">
        <f t="shared" si="109"/>
        <v>-3005.6170613113914</v>
      </c>
      <c r="R345" s="4">
        <f t="shared" si="123"/>
        <v>-67943.714285714275</v>
      </c>
      <c r="X345" s="235">
        <f t="shared" si="120"/>
        <v>37040</v>
      </c>
      <c r="Y345" s="236" t="str">
        <f t="shared" si="125"/>
        <v>0</v>
      </c>
      <c r="Z345" s="36"/>
      <c r="AA345" s="237">
        <f t="shared" si="126"/>
        <v>3005.6170613113914</v>
      </c>
      <c r="AB345" s="238">
        <f t="shared" si="127"/>
        <v>145921.20000000001</v>
      </c>
      <c r="AC345" s="239" t="str">
        <f t="shared" si="121"/>
        <v/>
      </c>
      <c r="AF345" s="241">
        <f t="shared" si="124"/>
        <v>-3005.6170613113914</v>
      </c>
    </row>
    <row r="346" spans="1:32" x14ac:dyDescent="0.25">
      <c r="B346" s="25">
        <v>37041</v>
      </c>
      <c r="C346" s="26"/>
      <c r="D346" s="27"/>
      <c r="E346" s="27"/>
      <c r="F346" s="225">
        <f t="shared" si="103"/>
        <v>0</v>
      </c>
      <c r="G346" s="213" t="s">
        <v>31</v>
      </c>
      <c r="H346" s="4">
        <f>H345-$AP$2</f>
        <v>-521664</v>
      </c>
      <c r="I346" s="4">
        <f t="shared" si="104"/>
        <v>-12420.571428571429</v>
      </c>
      <c r="J346" s="4">
        <f t="shared" si="105"/>
        <v>-69736.403716571425</v>
      </c>
      <c r="K346" s="36">
        <f t="shared" si="106"/>
        <v>-1974.7131217530803</v>
      </c>
      <c r="L346" s="36">
        <f t="shared" si="107"/>
        <v>-44638.70409661474</v>
      </c>
      <c r="N346" s="4">
        <f t="shared" si="122"/>
        <v>-794000</v>
      </c>
      <c r="O346" s="272">
        <f t="shared" si="108"/>
        <v>-18904.761904761905</v>
      </c>
      <c r="P346" s="272">
        <f t="shared" si="113"/>
        <v>-106142.46823809523</v>
      </c>
      <c r="Q346" s="274">
        <f t="shared" si="109"/>
        <v>-3005.6170613113914</v>
      </c>
      <c r="R346" s="4">
        <f t="shared" si="123"/>
        <v>-67943.714285714275</v>
      </c>
      <c r="X346" s="235">
        <f t="shared" si="120"/>
        <v>37041</v>
      </c>
      <c r="Y346" s="236" t="str">
        <f t="shared" si="125"/>
        <v>0</v>
      </c>
      <c r="Z346" s="36"/>
      <c r="AA346" s="237">
        <f t="shared" si="126"/>
        <v>3005.6170613113914</v>
      </c>
      <c r="AB346" s="238">
        <f t="shared" si="127"/>
        <v>145921.20000000001</v>
      </c>
      <c r="AC346" s="239" t="str">
        <f t="shared" si="121"/>
        <v/>
      </c>
      <c r="AF346" s="241">
        <f t="shared" si="124"/>
        <v>-3005.6170613113914</v>
      </c>
    </row>
    <row r="347" spans="1:32" ht="13.8" thickBot="1" x14ac:dyDescent="0.3">
      <c r="B347" s="28">
        <v>37042</v>
      </c>
      <c r="C347" s="29"/>
      <c r="D347" s="30"/>
      <c r="E347" s="30"/>
      <c r="F347" s="226">
        <f t="shared" si="103"/>
        <v>0</v>
      </c>
      <c r="G347" s="213" t="s">
        <v>31</v>
      </c>
      <c r="H347" s="4">
        <f>H346-$AP$2</f>
        <v>-1315664</v>
      </c>
      <c r="I347" s="4">
        <f t="shared" si="104"/>
        <v>-31325.333333333332</v>
      </c>
      <c r="J347" s="4">
        <f t="shared" si="105"/>
        <v>-175878.87195466665</v>
      </c>
      <c r="K347" s="36">
        <f t="shared" si="106"/>
        <v>-4980.3301830644723</v>
      </c>
      <c r="L347" s="36">
        <f t="shared" si="107"/>
        <v>-112581.1556606715</v>
      </c>
      <c r="N347" s="4">
        <f>H347-H346</f>
        <v>-794000</v>
      </c>
      <c r="O347" s="272">
        <f t="shared" si="108"/>
        <v>-18904.761904761905</v>
      </c>
      <c r="P347" s="272">
        <f t="shared" si="113"/>
        <v>-106142.46823809523</v>
      </c>
      <c r="Q347" s="274">
        <f t="shared" si="109"/>
        <v>-3005.6170613113914</v>
      </c>
      <c r="R347" s="4">
        <f>O347*3.594</f>
        <v>-67943.714285714275</v>
      </c>
      <c r="X347" s="235">
        <f>B347</f>
        <v>37042</v>
      </c>
      <c r="Y347" s="236" t="str">
        <f>IF(AF346&lt;0,"0",AF346)</f>
        <v>0</v>
      </c>
      <c r="Z347" s="36"/>
      <c r="AA347" s="237">
        <f>Q347*-1</f>
        <v>3005.6170613113914</v>
      </c>
      <c r="AB347" s="238">
        <f>$AA$3-Y347</f>
        <v>145921.20000000001</v>
      </c>
      <c r="AC347" s="239" t="str">
        <f t="shared" si="121"/>
        <v/>
      </c>
      <c r="AF347" s="241">
        <f>Y347+AE347-AA347</f>
        <v>-3005.6170613113914</v>
      </c>
    </row>
    <row r="349" spans="1:32" ht="16.2" thickBot="1" x14ac:dyDescent="0.35">
      <c r="A349" s="31" t="s">
        <v>89</v>
      </c>
      <c r="B349" s="32"/>
      <c r="C349" s="26"/>
      <c r="D349" s="27"/>
      <c r="E349" s="27"/>
      <c r="F349" s="227"/>
      <c r="G349" s="4"/>
      <c r="K349" s="36"/>
      <c r="L349" s="36"/>
      <c r="O349" s="272"/>
      <c r="P349" s="272"/>
      <c r="Q349" s="274"/>
      <c r="R349" s="4"/>
      <c r="X349" s="235"/>
      <c r="Y349" s="236"/>
      <c r="Z349" s="36"/>
      <c r="AA349" s="237"/>
      <c r="AB349" s="238"/>
      <c r="AF349" s="241"/>
    </row>
    <row r="350" spans="1:32" x14ac:dyDescent="0.25">
      <c r="B350" s="22">
        <v>37043</v>
      </c>
      <c r="C350" s="23"/>
      <c r="D350" s="24"/>
      <c r="E350" s="24"/>
      <c r="F350" s="224">
        <f t="shared" ref="F350:F379" si="129">E350/104.1667*100</f>
        <v>0</v>
      </c>
      <c r="G350" s="213" t="s">
        <v>31</v>
      </c>
      <c r="H350" s="4">
        <f>H347-$AP$2</f>
        <v>-2109664</v>
      </c>
      <c r="I350" s="4">
        <f t="shared" ref="I350:I379" si="130">H350/42</f>
        <v>-50230.095238095237</v>
      </c>
      <c r="J350" s="4">
        <f t="shared" ref="J350:J379" si="131">I350*$J$4</f>
        <v>-282021.34019276185</v>
      </c>
      <c r="K350" s="4">
        <f t="shared" ref="K350:K379" si="132">J350*$K$1</f>
        <v>-7985.9472443758623</v>
      </c>
      <c r="L350" s="4">
        <f t="shared" ref="L350:L379" si="133">K350*$L$1</f>
        <v>-180523.60722472821</v>
      </c>
      <c r="M350" s="4"/>
      <c r="N350" s="4">
        <f>H350-H347</f>
        <v>-794000</v>
      </c>
      <c r="O350" s="4">
        <f t="shared" ref="O350:O379" si="134">N350/42</f>
        <v>-18904.761904761905</v>
      </c>
      <c r="P350" s="4">
        <f t="shared" ref="P350:P379" si="135">O350*$J$4</f>
        <v>-106142.46823809523</v>
      </c>
      <c r="Q350" s="4">
        <f t="shared" ref="Q350:Q379" si="136">P350*$K$1</f>
        <v>-3005.6170613113914</v>
      </c>
      <c r="R350" s="4">
        <f>O350*3.594</f>
        <v>-67943.714285714275</v>
      </c>
      <c r="X350" s="235">
        <f t="shared" ref="X350:X379" si="137">B350</f>
        <v>37043</v>
      </c>
      <c r="Y350" s="236" t="str">
        <f>IF(AF347&lt;0,"0",AF347)</f>
        <v>0</v>
      </c>
      <c r="Z350" s="236"/>
      <c r="AA350" s="237">
        <f>Q350*-1</f>
        <v>3005.6170613113914</v>
      </c>
      <c r="AB350" s="238">
        <f>$AA$3-Y350</f>
        <v>145921.20000000001</v>
      </c>
      <c r="AC350" s="239" t="str">
        <f>+IF(AF350&gt;$D$3,"*","")</f>
        <v/>
      </c>
      <c r="AD350" s="154"/>
      <c r="AE350" s="240"/>
      <c r="AF350" s="241">
        <f>Y350+AE350-AA350</f>
        <v>-3005.6170613113914</v>
      </c>
    </row>
    <row r="351" spans="1:32" x14ac:dyDescent="0.25">
      <c r="A351" s="215"/>
      <c r="B351" s="25">
        <v>37044</v>
      </c>
      <c r="C351" s="280"/>
      <c r="D351" s="48"/>
      <c r="E351" s="48"/>
      <c r="F351" s="256">
        <f t="shared" si="129"/>
        <v>0</v>
      </c>
      <c r="G351" s="213" t="s">
        <v>31</v>
      </c>
      <c r="H351" s="169">
        <f t="shared" ref="H351:H379" si="138">H350-$AP$2</f>
        <v>-2903664</v>
      </c>
      <c r="I351" s="169">
        <f t="shared" si="130"/>
        <v>-69134.857142857145</v>
      </c>
      <c r="J351" s="169">
        <f t="shared" si="131"/>
        <v>-388163.80843085714</v>
      </c>
      <c r="K351" s="281">
        <f t="shared" si="132"/>
        <v>-10991.564305687256</v>
      </c>
      <c r="L351" s="281">
        <f t="shared" si="133"/>
        <v>-248466.05878878504</v>
      </c>
      <c r="M351" s="215"/>
      <c r="N351" s="169">
        <f t="shared" ref="N351:N379" si="139">H351-H350</f>
        <v>-794000</v>
      </c>
      <c r="O351" s="282">
        <f t="shared" si="134"/>
        <v>-18904.761904761905</v>
      </c>
      <c r="P351" s="282">
        <f t="shared" si="135"/>
        <v>-106142.46823809523</v>
      </c>
      <c r="Q351" s="283">
        <f t="shared" si="136"/>
        <v>-3005.6170613113914</v>
      </c>
      <c r="R351" s="169">
        <f t="shared" ref="R351:R379" si="140">O351*3.594</f>
        <v>-67943.714285714275</v>
      </c>
      <c r="S351" s="215"/>
      <c r="T351" s="215"/>
      <c r="U351" s="215"/>
      <c r="V351" s="215"/>
      <c r="W351" s="215"/>
      <c r="X351" s="257">
        <f t="shared" si="137"/>
        <v>37044</v>
      </c>
      <c r="Y351" s="236" t="str">
        <f>IF(AF350&lt;0,"0",AF350)</f>
        <v>0</v>
      </c>
      <c r="Z351" s="281"/>
      <c r="AA351" s="258">
        <f>Q351*-1</f>
        <v>3005.6170613113914</v>
      </c>
      <c r="AB351" s="238">
        <f>$AA$3-Y351</f>
        <v>145921.20000000001</v>
      </c>
      <c r="AC351" s="239" t="str">
        <f t="shared" ref="AC351:AC379" si="141">+IF(AF351&gt;$D$3,"*","")</f>
        <v/>
      </c>
      <c r="AD351" s="215"/>
      <c r="AE351" s="215"/>
      <c r="AF351" s="236">
        <f t="shared" ref="AF351:AF379" si="142">Y351+AE351-AA351</f>
        <v>-3005.6170613113914</v>
      </c>
    </row>
    <row r="352" spans="1:32" x14ac:dyDescent="0.25">
      <c r="B352" s="25">
        <v>37045</v>
      </c>
      <c r="C352" s="26"/>
      <c r="D352" s="27"/>
      <c r="E352" s="27"/>
      <c r="F352" s="225">
        <f t="shared" si="129"/>
        <v>0</v>
      </c>
      <c r="G352" s="213" t="s">
        <v>31</v>
      </c>
      <c r="H352" s="4">
        <f t="shared" si="138"/>
        <v>-3697664</v>
      </c>
      <c r="I352" s="4">
        <f t="shared" si="130"/>
        <v>-88039.619047619053</v>
      </c>
      <c r="J352" s="4">
        <f t="shared" si="131"/>
        <v>-494306.27666895237</v>
      </c>
      <c r="K352" s="36">
        <f t="shared" si="132"/>
        <v>-13997.181366998648</v>
      </c>
      <c r="L352" s="36">
        <f t="shared" si="133"/>
        <v>-316408.51035284181</v>
      </c>
      <c r="N352" s="4">
        <f t="shared" si="139"/>
        <v>-794000</v>
      </c>
      <c r="O352" s="272">
        <f t="shared" si="134"/>
        <v>-18904.761904761905</v>
      </c>
      <c r="P352" s="272">
        <f t="shared" si="135"/>
        <v>-106142.46823809523</v>
      </c>
      <c r="Q352" s="274">
        <f t="shared" si="136"/>
        <v>-3005.6170613113914</v>
      </c>
      <c r="R352" s="4">
        <f t="shared" si="140"/>
        <v>-67943.714285714275</v>
      </c>
      <c r="X352" s="235">
        <f t="shared" si="137"/>
        <v>37045</v>
      </c>
      <c r="Y352" s="236" t="str">
        <f>IF(AF351&lt;0,"0",AF351)</f>
        <v>0</v>
      </c>
      <c r="Z352" s="36"/>
      <c r="AA352" s="237">
        <f>Q352*-1</f>
        <v>3005.6170613113914</v>
      </c>
      <c r="AB352" s="238">
        <f>$AA$3-Y352</f>
        <v>145921.20000000001</v>
      </c>
      <c r="AC352" s="239" t="str">
        <f t="shared" si="141"/>
        <v/>
      </c>
      <c r="AF352" s="241">
        <f t="shared" si="142"/>
        <v>-3005.6170613113914</v>
      </c>
    </row>
    <row r="353" spans="1:32" x14ac:dyDescent="0.25">
      <c r="B353" s="25">
        <v>37046</v>
      </c>
      <c r="C353" s="26"/>
      <c r="D353" s="27"/>
      <c r="E353" s="27"/>
      <c r="F353" s="225">
        <f t="shared" si="129"/>
        <v>0</v>
      </c>
      <c r="G353" s="213" t="s">
        <v>31</v>
      </c>
      <c r="H353" s="4">
        <f t="shared" si="138"/>
        <v>-4491664</v>
      </c>
      <c r="I353" s="4">
        <f t="shared" si="130"/>
        <v>-106944.38095238095</v>
      </c>
      <c r="J353" s="4">
        <f t="shared" si="131"/>
        <v>-600448.7449070476</v>
      </c>
      <c r="K353" s="36">
        <f t="shared" si="132"/>
        <v>-17002.798428310038</v>
      </c>
      <c r="L353" s="36">
        <f t="shared" si="133"/>
        <v>-384350.96191689849</v>
      </c>
      <c r="N353" s="4">
        <f t="shared" si="139"/>
        <v>-794000</v>
      </c>
      <c r="O353" s="272">
        <f t="shared" si="134"/>
        <v>-18904.761904761905</v>
      </c>
      <c r="P353" s="272">
        <f t="shared" si="135"/>
        <v>-106142.46823809523</v>
      </c>
      <c r="Q353" s="274">
        <f t="shared" si="136"/>
        <v>-3005.6170613113914</v>
      </c>
      <c r="R353" s="4">
        <f t="shared" si="140"/>
        <v>-67943.714285714275</v>
      </c>
      <c r="X353" s="235">
        <f t="shared" si="137"/>
        <v>37046</v>
      </c>
      <c r="Y353" s="236" t="str">
        <f>IF(AF352&lt;0,"0",AF352)</f>
        <v>0</v>
      </c>
      <c r="Z353" s="36"/>
      <c r="AA353" s="237">
        <f>Q353*-1</f>
        <v>3005.6170613113914</v>
      </c>
      <c r="AB353" s="238">
        <f>$AA$3-Y353</f>
        <v>145921.20000000001</v>
      </c>
      <c r="AC353" s="239" t="str">
        <f t="shared" si="141"/>
        <v/>
      </c>
      <c r="AF353" s="241">
        <f t="shared" si="142"/>
        <v>-3005.6170613113914</v>
      </c>
    </row>
    <row r="354" spans="1:32" x14ac:dyDescent="0.25">
      <c r="A354" s="215"/>
      <c r="B354" s="25">
        <v>37047</v>
      </c>
      <c r="C354" s="280"/>
      <c r="D354" s="48"/>
      <c r="E354" s="48"/>
      <c r="F354" s="256">
        <f t="shared" si="129"/>
        <v>0</v>
      </c>
      <c r="G354" s="213" t="s">
        <v>31</v>
      </c>
      <c r="H354" s="169">
        <f t="shared" si="138"/>
        <v>-5285664</v>
      </c>
      <c r="I354" s="169">
        <f t="shared" si="130"/>
        <v>-125849.14285714286</v>
      </c>
      <c r="J354" s="169">
        <f t="shared" si="131"/>
        <v>-706591.21314514277</v>
      </c>
      <c r="K354" s="281">
        <f t="shared" si="132"/>
        <v>-20008.415489621428</v>
      </c>
      <c r="L354" s="281">
        <f t="shared" si="133"/>
        <v>-452293.41348095523</v>
      </c>
      <c r="M354" s="215"/>
      <c r="N354" s="169">
        <f t="shared" si="139"/>
        <v>-794000</v>
      </c>
      <c r="O354" s="282">
        <f t="shared" si="134"/>
        <v>-18904.761904761905</v>
      </c>
      <c r="P354" s="282">
        <f t="shared" si="135"/>
        <v>-106142.46823809523</v>
      </c>
      <c r="Q354" s="283">
        <f t="shared" si="136"/>
        <v>-3005.6170613113914</v>
      </c>
      <c r="R354" s="169">
        <f t="shared" si="140"/>
        <v>-67943.714285714275</v>
      </c>
      <c r="S354" s="215"/>
      <c r="T354" s="215"/>
      <c r="U354" s="215"/>
      <c r="V354" s="215"/>
      <c r="W354" s="215"/>
      <c r="X354" s="257">
        <f t="shared" si="137"/>
        <v>37047</v>
      </c>
      <c r="Y354" s="236" t="str">
        <f t="shared" ref="Y354:Y379" si="143">IF(AF353&lt;0,"0",AF353)</f>
        <v>0</v>
      </c>
      <c r="Z354" s="281"/>
      <c r="AA354" s="258">
        <f t="shared" ref="AA354:AA379" si="144">Q354*-1</f>
        <v>3005.6170613113914</v>
      </c>
      <c r="AB354" s="238">
        <f t="shared" ref="AB354:AB379" si="145">$AA$3-Y354</f>
        <v>145921.20000000001</v>
      </c>
      <c r="AC354" s="239" t="str">
        <f t="shared" si="141"/>
        <v/>
      </c>
      <c r="AD354" s="215"/>
      <c r="AE354" s="215"/>
      <c r="AF354" s="236">
        <f t="shared" si="142"/>
        <v>-3005.6170613113914</v>
      </c>
    </row>
    <row r="355" spans="1:32" x14ac:dyDescent="0.25">
      <c r="B355" s="25">
        <v>37048</v>
      </c>
      <c r="C355" s="26"/>
      <c r="D355" s="27"/>
      <c r="E355" s="27"/>
      <c r="F355" s="225">
        <f t="shared" si="129"/>
        <v>0</v>
      </c>
      <c r="G355" s="213" t="s">
        <v>31</v>
      </c>
      <c r="H355" s="4">
        <f t="shared" si="138"/>
        <v>-6079664</v>
      </c>
      <c r="I355" s="4">
        <f t="shared" si="130"/>
        <v>-144753.90476190476</v>
      </c>
      <c r="J355" s="4">
        <f t="shared" si="131"/>
        <v>-812733.68138323806</v>
      </c>
      <c r="K355" s="36">
        <f t="shared" si="132"/>
        <v>-23014.032550932821</v>
      </c>
      <c r="L355" s="36">
        <f t="shared" si="133"/>
        <v>-520235.86504501203</v>
      </c>
      <c r="N355" s="4">
        <f t="shared" si="139"/>
        <v>-794000</v>
      </c>
      <c r="O355" s="272">
        <f t="shared" si="134"/>
        <v>-18904.761904761905</v>
      </c>
      <c r="P355" s="272">
        <f t="shared" si="135"/>
        <v>-106142.46823809523</v>
      </c>
      <c r="Q355" s="274">
        <f t="shared" si="136"/>
        <v>-3005.6170613113914</v>
      </c>
      <c r="R355" s="4">
        <f t="shared" si="140"/>
        <v>-67943.714285714275</v>
      </c>
      <c r="X355" s="235">
        <f t="shared" si="137"/>
        <v>37048</v>
      </c>
      <c r="Y355" s="236" t="str">
        <f t="shared" si="143"/>
        <v>0</v>
      </c>
      <c r="Z355" s="36"/>
      <c r="AA355" s="237">
        <f t="shared" si="144"/>
        <v>3005.6170613113914</v>
      </c>
      <c r="AB355" s="238">
        <f t="shared" si="145"/>
        <v>145921.20000000001</v>
      </c>
      <c r="AC355" s="239" t="str">
        <f t="shared" si="141"/>
        <v/>
      </c>
      <c r="AF355" s="241">
        <f t="shared" si="142"/>
        <v>-3005.6170613113914</v>
      </c>
    </row>
    <row r="356" spans="1:32" x14ac:dyDescent="0.25">
      <c r="B356" s="25">
        <v>37049</v>
      </c>
      <c r="C356" s="26"/>
      <c r="D356" s="27"/>
      <c r="E356" s="27"/>
      <c r="F356" s="225">
        <f t="shared" si="129"/>
        <v>0</v>
      </c>
      <c r="G356" s="213" t="s">
        <v>31</v>
      </c>
      <c r="H356" s="4">
        <f t="shared" si="138"/>
        <v>-6873664</v>
      </c>
      <c r="I356" s="4">
        <f t="shared" si="130"/>
        <v>-163658.66666666666</v>
      </c>
      <c r="J356" s="4">
        <f t="shared" si="131"/>
        <v>-918876.14962133323</v>
      </c>
      <c r="K356" s="36">
        <f t="shared" si="132"/>
        <v>-26019.649612244211</v>
      </c>
      <c r="L356" s="36">
        <f t="shared" si="133"/>
        <v>-588178.31660906877</v>
      </c>
      <c r="N356" s="4">
        <f t="shared" si="139"/>
        <v>-794000</v>
      </c>
      <c r="O356" s="272">
        <f t="shared" si="134"/>
        <v>-18904.761904761905</v>
      </c>
      <c r="P356" s="272">
        <f t="shared" si="135"/>
        <v>-106142.46823809523</v>
      </c>
      <c r="Q356" s="274">
        <f t="shared" si="136"/>
        <v>-3005.6170613113914</v>
      </c>
      <c r="R356" s="4">
        <f t="shared" si="140"/>
        <v>-67943.714285714275</v>
      </c>
      <c r="X356" s="235">
        <f t="shared" si="137"/>
        <v>37049</v>
      </c>
      <c r="Y356" s="236" t="str">
        <f t="shared" si="143"/>
        <v>0</v>
      </c>
      <c r="Z356" s="36"/>
      <c r="AA356" s="237">
        <f t="shared" si="144"/>
        <v>3005.6170613113914</v>
      </c>
      <c r="AB356" s="238">
        <f t="shared" si="145"/>
        <v>145921.20000000001</v>
      </c>
      <c r="AC356" s="239" t="str">
        <f t="shared" si="141"/>
        <v/>
      </c>
      <c r="AF356" s="241">
        <f t="shared" si="142"/>
        <v>-3005.6170613113914</v>
      </c>
    </row>
    <row r="357" spans="1:32" x14ac:dyDescent="0.25">
      <c r="B357" s="25">
        <v>37050</v>
      </c>
      <c r="C357" s="26"/>
      <c r="D357" s="27"/>
      <c r="E357" s="27"/>
      <c r="F357" s="225">
        <f t="shared" si="129"/>
        <v>0</v>
      </c>
      <c r="G357" s="213" t="s">
        <v>31</v>
      </c>
      <c r="H357" s="4">
        <f t="shared" si="138"/>
        <v>-7667664</v>
      </c>
      <c r="I357" s="4">
        <f t="shared" si="130"/>
        <v>-182563.42857142858</v>
      </c>
      <c r="J357" s="4">
        <f t="shared" si="131"/>
        <v>-1025018.6178594285</v>
      </c>
      <c r="K357" s="36">
        <f t="shared" si="132"/>
        <v>-29025.266673555605</v>
      </c>
      <c r="L357" s="36">
        <f t="shared" si="133"/>
        <v>-656120.76817312557</v>
      </c>
      <c r="N357" s="4">
        <f t="shared" si="139"/>
        <v>-794000</v>
      </c>
      <c r="O357" s="272">
        <f t="shared" si="134"/>
        <v>-18904.761904761905</v>
      </c>
      <c r="P357" s="272">
        <f t="shared" si="135"/>
        <v>-106142.46823809523</v>
      </c>
      <c r="Q357" s="274">
        <f t="shared" si="136"/>
        <v>-3005.6170613113914</v>
      </c>
      <c r="R357" s="4">
        <f t="shared" si="140"/>
        <v>-67943.714285714275</v>
      </c>
      <c r="X357" s="235">
        <f t="shared" si="137"/>
        <v>37050</v>
      </c>
      <c r="Y357" s="236" t="str">
        <f t="shared" si="143"/>
        <v>0</v>
      </c>
      <c r="Z357" s="36"/>
      <c r="AA357" s="237">
        <f t="shared" si="144"/>
        <v>3005.6170613113914</v>
      </c>
      <c r="AB357" s="238">
        <f t="shared" si="145"/>
        <v>145921.20000000001</v>
      </c>
      <c r="AC357" s="239" t="str">
        <f t="shared" si="141"/>
        <v/>
      </c>
      <c r="AF357" s="241">
        <f t="shared" si="142"/>
        <v>-3005.6170613113914</v>
      </c>
    </row>
    <row r="358" spans="1:32" x14ac:dyDescent="0.25">
      <c r="B358" s="25">
        <v>37051</v>
      </c>
      <c r="C358" s="26"/>
      <c r="D358" s="27"/>
      <c r="E358" s="27"/>
      <c r="F358" s="225">
        <f t="shared" si="129"/>
        <v>0</v>
      </c>
      <c r="G358" s="213" t="s">
        <v>31</v>
      </c>
      <c r="H358" s="4">
        <f t="shared" si="138"/>
        <v>-8461664</v>
      </c>
      <c r="I358" s="4">
        <f t="shared" si="130"/>
        <v>-201468.19047619047</v>
      </c>
      <c r="J358" s="4">
        <f t="shared" si="131"/>
        <v>-1131161.0860975238</v>
      </c>
      <c r="K358" s="36">
        <f t="shared" si="132"/>
        <v>-32030.883734866999</v>
      </c>
      <c r="L358" s="36">
        <f t="shared" si="133"/>
        <v>-724063.21973718237</v>
      </c>
      <c r="N358" s="4">
        <f t="shared" si="139"/>
        <v>-794000</v>
      </c>
      <c r="O358" s="272">
        <f t="shared" si="134"/>
        <v>-18904.761904761905</v>
      </c>
      <c r="P358" s="272">
        <f t="shared" si="135"/>
        <v>-106142.46823809523</v>
      </c>
      <c r="Q358" s="274">
        <f t="shared" si="136"/>
        <v>-3005.6170613113914</v>
      </c>
      <c r="R358" s="4">
        <f t="shared" si="140"/>
        <v>-67943.714285714275</v>
      </c>
      <c r="X358" s="235">
        <f t="shared" si="137"/>
        <v>37051</v>
      </c>
      <c r="Y358" s="236" t="str">
        <f t="shared" si="143"/>
        <v>0</v>
      </c>
      <c r="Z358" s="36"/>
      <c r="AA358" s="237">
        <f t="shared" si="144"/>
        <v>3005.6170613113914</v>
      </c>
      <c r="AB358" s="238">
        <f t="shared" si="145"/>
        <v>145921.20000000001</v>
      </c>
      <c r="AC358" s="239" t="str">
        <f t="shared" si="141"/>
        <v/>
      </c>
      <c r="AF358" s="241">
        <f t="shared" si="142"/>
        <v>-3005.6170613113914</v>
      </c>
    </row>
    <row r="359" spans="1:32" x14ac:dyDescent="0.25">
      <c r="B359" s="25">
        <v>37052</v>
      </c>
      <c r="C359" s="26"/>
      <c r="D359" s="27"/>
      <c r="E359" s="27"/>
      <c r="F359" s="225">
        <f t="shared" si="129"/>
        <v>0</v>
      </c>
      <c r="G359" s="213" t="s">
        <v>31</v>
      </c>
      <c r="H359" s="4">
        <f t="shared" si="138"/>
        <v>-9255664</v>
      </c>
      <c r="I359" s="4">
        <f t="shared" si="130"/>
        <v>-220372.95238095237</v>
      </c>
      <c r="J359" s="4">
        <f t="shared" si="131"/>
        <v>-1237303.5543356189</v>
      </c>
      <c r="K359" s="36">
        <f t="shared" si="132"/>
        <v>-35036.500796178385</v>
      </c>
      <c r="L359" s="36">
        <f t="shared" si="133"/>
        <v>-792005.67130123905</v>
      </c>
      <c r="N359" s="4">
        <f t="shared" si="139"/>
        <v>-794000</v>
      </c>
      <c r="O359" s="272">
        <f t="shared" si="134"/>
        <v>-18904.761904761905</v>
      </c>
      <c r="P359" s="272">
        <f t="shared" si="135"/>
        <v>-106142.46823809523</v>
      </c>
      <c r="Q359" s="274">
        <f t="shared" si="136"/>
        <v>-3005.6170613113914</v>
      </c>
      <c r="R359" s="4">
        <f t="shared" si="140"/>
        <v>-67943.714285714275</v>
      </c>
      <c r="X359" s="235">
        <f t="shared" si="137"/>
        <v>37052</v>
      </c>
      <c r="Y359" s="236" t="str">
        <f t="shared" si="143"/>
        <v>0</v>
      </c>
      <c r="Z359" s="36"/>
      <c r="AA359" s="237">
        <f t="shared" si="144"/>
        <v>3005.6170613113914</v>
      </c>
      <c r="AB359" s="238">
        <f t="shared" si="145"/>
        <v>145921.20000000001</v>
      </c>
      <c r="AC359" s="239" t="str">
        <f t="shared" si="141"/>
        <v/>
      </c>
      <c r="AF359" s="241">
        <f t="shared" si="142"/>
        <v>-3005.6170613113914</v>
      </c>
    </row>
    <row r="360" spans="1:32" x14ac:dyDescent="0.25">
      <c r="B360" s="25">
        <v>37053</v>
      </c>
      <c r="C360" s="26"/>
      <c r="D360" s="27"/>
      <c r="E360" s="27"/>
      <c r="F360" s="225">
        <f t="shared" si="129"/>
        <v>0</v>
      </c>
      <c r="G360" s="213" t="s">
        <v>31</v>
      </c>
      <c r="H360" s="4">
        <f t="shared" si="138"/>
        <v>-10049664</v>
      </c>
      <c r="I360" s="4">
        <f t="shared" si="130"/>
        <v>-239277.71428571429</v>
      </c>
      <c r="J360" s="4">
        <f t="shared" si="131"/>
        <v>-1343446.0225737141</v>
      </c>
      <c r="K360" s="36">
        <f t="shared" si="132"/>
        <v>-38042.117857489779</v>
      </c>
      <c r="L360" s="36">
        <f t="shared" si="133"/>
        <v>-859948.12286529585</v>
      </c>
      <c r="N360" s="4">
        <f t="shared" si="139"/>
        <v>-794000</v>
      </c>
      <c r="O360" s="272">
        <f t="shared" si="134"/>
        <v>-18904.761904761905</v>
      </c>
      <c r="P360" s="272">
        <f t="shared" si="135"/>
        <v>-106142.46823809523</v>
      </c>
      <c r="Q360" s="274">
        <f t="shared" si="136"/>
        <v>-3005.6170613113914</v>
      </c>
      <c r="R360" s="4">
        <f t="shared" si="140"/>
        <v>-67943.714285714275</v>
      </c>
      <c r="X360" s="235">
        <f t="shared" si="137"/>
        <v>37053</v>
      </c>
      <c r="Y360" s="236" t="str">
        <f t="shared" si="143"/>
        <v>0</v>
      </c>
      <c r="Z360" s="36"/>
      <c r="AA360" s="237">
        <f t="shared" si="144"/>
        <v>3005.6170613113914</v>
      </c>
      <c r="AB360" s="238">
        <f t="shared" si="145"/>
        <v>145921.20000000001</v>
      </c>
      <c r="AC360" s="239" t="str">
        <f t="shared" si="141"/>
        <v/>
      </c>
      <c r="AF360" s="241">
        <f t="shared" si="142"/>
        <v>-3005.6170613113914</v>
      </c>
    </row>
    <row r="361" spans="1:32" x14ac:dyDescent="0.25">
      <c r="B361" s="25">
        <v>37054</v>
      </c>
      <c r="C361" s="26"/>
      <c r="D361" s="27"/>
      <c r="E361" s="27"/>
      <c r="F361" s="225">
        <f t="shared" si="129"/>
        <v>0</v>
      </c>
      <c r="G361" s="213" t="s">
        <v>31</v>
      </c>
      <c r="H361" s="4">
        <f t="shared" si="138"/>
        <v>-10843664</v>
      </c>
      <c r="I361" s="4">
        <f t="shared" si="130"/>
        <v>-258182.47619047618</v>
      </c>
      <c r="J361" s="4">
        <f t="shared" si="131"/>
        <v>-1449588.4908118094</v>
      </c>
      <c r="K361" s="36">
        <f t="shared" si="132"/>
        <v>-41047.734918801172</v>
      </c>
      <c r="L361" s="36">
        <f t="shared" si="133"/>
        <v>-927890.57442935265</v>
      </c>
      <c r="N361" s="4">
        <f t="shared" si="139"/>
        <v>-794000</v>
      </c>
      <c r="O361" s="272">
        <f t="shared" si="134"/>
        <v>-18904.761904761905</v>
      </c>
      <c r="P361" s="272">
        <f t="shared" si="135"/>
        <v>-106142.46823809523</v>
      </c>
      <c r="Q361" s="274">
        <f t="shared" si="136"/>
        <v>-3005.6170613113914</v>
      </c>
      <c r="R361" s="4">
        <f t="shared" si="140"/>
        <v>-67943.714285714275</v>
      </c>
      <c r="X361" s="235">
        <f t="shared" si="137"/>
        <v>37054</v>
      </c>
      <c r="Y361" s="236" t="str">
        <f t="shared" si="143"/>
        <v>0</v>
      </c>
      <c r="Z361" s="36"/>
      <c r="AA361" s="237">
        <f t="shared" si="144"/>
        <v>3005.6170613113914</v>
      </c>
      <c r="AB361" s="238">
        <f t="shared" si="145"/>
        <v>145921.20000000001</v>
      </c>
      <c r="AC361" s="239" t="str">
        <f t="shared" si="141"/>
        <v/>
      </c>
      <c r="AF361" s="241">
        <f t="shared" si="142"/>
        <v>-3005.6170613113914</v>
      </c>
    </row>
    <row r="362" spans="1:32" x14ac:dyDescent="0.25">
      <c r="B362" s="25">
        <v>37055</v>
      </c>
      <c r="C362" s="26"/>
      <c r="D362" s="27"/>
      <c r="E362" s="27"/>
      <c r="F362" s="225">
        <f t="shared" si="129"/>
        <v>0</v>
      </c>
      <c r="G362" s="213" t="s">
        <v>31</v>
      </c>
      <c r="H362" s="4">
        <f t="shared" si="138"/>
        <v>-11637664</v>
      </c>
      <c r="I362" s="4">
        <f t="shared" si="130"/>
        <v>-277087.23809523811</v>
      </c>
      <c r="J362" s="4">
        <f t="shared" si="131"/>
        <v>-1555730.9590499047</v>
      </c>
      <c r="K362" s="36">
        <f t="shared" si="132"/>
        <v>-44053.351980112566</v>
      </c>
      <c r="L362" s="36">
        <f t="shared" si="133"/>
        <v>-995833.02599340945</v>
      </c>
      <c r="N362" s="4">
        <f t="shared" si="139"/>
        <v>-794000</v>
      </c>
      <c r="O362" s="272">
        <f t="shared" si="134"/>
        <v>-18904.761904761905</v>
      </c>
      <c r="P362" s="272">
        <f t="shared" si="135"/>
        <v>-106142.46823809523</v>
      </c>
      <c r="Q362" s="274">
        <f t="shared" si="136"/>
        <v>-3005.6170613113914</v>
      </c>
      <c r="R362" s="4">
        <f t="shared" si="140"/>
        <v>-67943.714285714275</v>
      </c>
      <c r="X362" s="235">
        <f t="shared" si="137"/>
        <v>37055</v>
      </c>
      <c r="Y362" s="236" t="str">
        <f t="shared" si="143"/>
        <v>0</v>
      </c>
      <c r="Z362" s="36"/>
      <c r="AA362" s="237">
        <f t="shared" si="144"/>
        <v>3005.6170613113914</v>
      </c>
      <c r="AB362" s="238">
        <f t="shared" si="145"/>
        <v>145921.20000000001</v>
      </c>
      <c r="AC362" s="239" t="str">
        <f t="shared" si="141"/>
        <v/>
      </c>
      <c r="AF362" s="241">
        <f t="shared" si="142"/>
        <v>-3005.6170613113914</v>
      </c>
    </row>
    <row r="363" spans="1:32" s="215" customFormat="1" x14ac:dyDescent="0.25">
      <c r="B363" s="214">
        <v>37056</v>
      </c>
      <c r="C363" s="280"/>
      <c r="D363" s="48"/>
      <c r="E363" s="48"/>
      <c r="F363" s="256">
        <f t="shared" si="129"/>
        <v>0</v>
      </c>
      <c r="G363" s="213" t="s">
        <v>31</v>
      </c>
      <c r="H363" s="169">
        <f t="shared" si="138"/>
        <v>-12431664</v>
      </c>
      <c r="I363" s="169">
        <f t="shared" si="130"/>
        <v>-295992</v>
      </c>
      <c r="J363" s="169">
        <f t="shared" si="131"/>
        <v>-1661873.4272879998</v>
      </c>
      <c r="K363" s="281">
        <f t="shared" si="132"/>
        <v>-47058.969041423952</v>
      </c>
      <c r="L363" s="281">
        <f t="shared" si="133"/>
        <v>-1063775.4775574661</v>
      </c>
      <c r="N363" s="169">
        <f t="shared" si="139"/>
        <v>-794000</v>
      </c>
      <c r="O363" s="282">
        <f t="shared" si="134"/>
        <v>-18904.761904761905</v>
      </c>
      <c r="P363" s="282">
        <f t="shared" si="135"/>
        <v>-106142.46823809523</v>
      </c>
      <c r="Q363" s="283">
        <f t="shared" si="136"/>
        <v>-3005.6170613113914</v>
      </c>
      <c r="R363" s="169">
        <f t="shared" si="140"/>
        <v>-67943.714285714275</v>
      </c>
      <c r="X363" s="257">
        <f t="shared" si="137"/>
        <v>37056</v>
      </c>
      <c r="Y363" s="236" t="str">
        <f t="shared" si="143"/>
        <v>0</v>
      </c>
      <c r="Z363" s="281"/>
      <c r="AA363" s="258">
        <f t="shared" si="144"/>
        <v>3005.6170613113914</v>
      </c>
      <c r="AB363" s="238">
        <f t="shared" si="145"/>
        <v>145921.20000000001</v>
      </c>
      <c r="AC363" s="259" t="str">
        <f t="shared" si="141"/>
        <v/>
      </c>
      <c r="AF363" s="236">
        <f t="shared" si="142"/>
        <v>-3005.6170613113914</v>
      </c>
    </row>
    <row r="364" spans="1:32" x14ac:dyDescent="0.25">
      <c r="B364" s="25">
        <v>37057</v>
      </c>
      <c r="C364" s="26"/>
      <c r="D364" s="27"/>
      <c r="E364" s="27"/>
      <c r="F364" s="225">
        <f t="shared" si="129"/>
        <v>0</v>
      </c>
      <c r="G364" s="213" t="s">
        <v>31</v>
      </c>
      <c r="H364" s="4">
        <f t="shared" si="138"/>
        <v>-13225664</v>
      </c>
      <c r="I364" s="4">
        <f t="shared" si="130"/>
        <v>-314896.76190476189</v>
      </c>
      <c r="J364" s="4">
        <f t="shared" si="131"/>
        <v>-1768015.8955260951</v>
      </c>
      <c r="K364" s="36">
        <f t="shared" si="132"/>
        <v>-50064.586102735346</v>
      </c>
      <c r="L364" s="36">
        <f t="shared" si="133"/>
        <v>-1131717.9291215229</v>
      </c>
      <c r="N364" s="4">
        <f t="shared" si="139"/>
        <v>-794000</v>
      </c>
      <c r="O364" s="272">
        <f t="shared" si="134"/>
        <v>-18904.761904761905</v>
      </c>
      <c r="P364" s="272">
        <f t="shared" si="135"/>
        <v>-106142.46823809523</v>
      </c>
      <c r="Q364" s="274">
        <f t="shared" si="136"/>
        <v>-3005.6170613113914</v>
      </c>
      <c r="R364" s="4">
        <f t="shared" si="140"/>
        <v>-67943.714285714275</v>
      </c>
      <c r="X364" s="235">
        <f t="shared" si="137"/>
        <v>37057</v>
      </c>
      <c r="Y364" s="236" t="str">
        <f t="shared" si="143"/>
        <v>0</v>
      </c>
      <c r="Z364" s="36"/>
      <c r="AA364" s="237">
        <f t="shared" si="144"/>
        <v>3005.6170613113914</v>
      </c>
      <c r="AB364" s="238">
        <f t="shared" si="145"/>
        <v>145921.20000000001</v>
      </c>
      <c r="AC364" s="239" t="str">
        <f t="shared" si="141"/>
        <v/>
      </c>
      <c r="AF364" s="241">
        <f t="shared" si="142"/>
        <v>-3005.6170613113914</v>
      </c>
    </row>
    <row r="365" spans="1:32" x14ac:dyDescent="0.25">
      <c r="B365" s="25">
        <v>37058</v>
      </c>
      <c r="C365" s="26"/>
      <c r="D365" s="27"/>
      <c r="E365" s="27"/>
      <c r="F365" s="225">
        <f t="shared" si="129"/>
        <v>0</v>
      </c>
      <c r="G365" s="213" t="s">
        <v>31</v>
      </c>
      <c r="H365" s="4">
        <f t="shared" si="138"/>
        <v>-14019664</v>
      </c>
      <c r="I365" s="4">
        <f t="shared" si="130"/>
        <v>-333801.52380952379</v>
      </c>
      <c r="J365" s="4">
        <f t="shared" si="131"/>
        <v>-1874158.3637641901</v>
      </c>
      <c r="K365" s="36">
        <f t="shared" si="132"/>
        <v>-53070.203164046732</v>
      </c>
      <c r="L365" s="36">
        <f t="shared" si="133"/>
        <v>-1199660.3806855795</v>
      </c>
      <c r="N365" s="4">
        <f t="shared" si="139"/>
        <v>-794000</v>
      </c>
      <c r="O365" s="272">
        <f t="shared" si="134"/>
        <v>-18904.761904761905</v>
      </c>
      <c r="P365" s="272">
        <f t="shared" si="135"/>
        <v>-106142.46823809523</v>
      </c>
      <c r="Q365" s="274">
        <f t="shared" si="136"/>
        <v>-3005.6170613113914</v>
      </c>
      <c r="R365" s="4">
        <f t="shared" si="140"/>
        <v>-67943.714285714275</v>
      </c>
      <c r="X365" s="235">
        <f t="shared" si="137"/>
        <v>37058</v>
      </c>
      <c r="Y365" s="236" t="str">
        <f t="shared" si="143"/>
        <v>0</v>
      </c>
      <c r="Z365" s="36"/>
      <c r="AA365" s="237">
        <f t="shared" si="144"/>
        <v>3005.6170613113914</v>
      </c>
      <c r="AB365" s="238">
        <f t="shared" si="145"/>
        <v>145921.20000000001</v>
      </c>
      <c r="AC365" s="239" t="str">
        <f t="shared" si="141"/>
        <v/>
      </c>
      <c r="AF365" s="241">
        <f t="shared" si="142"/>
        <v>-3005.6170613113914</v>
      </c>
    </row>
    <row r="366" spans="1:32" x14ac:dyDescent="0.25">
      <c r="B366" s="25">
        <v>37059</v>
      </c>
      <c r="C366" s="26"/>
      <c r="D366" s="27"/>
      <c r="E366" s="27"/>
      <c r="F366" s="225">
        <f t="shared" si="129"/>
        <v>0</v>
      </c>
      <c r="G366" s="213" t="s">
        <v>31</v>
      </c>
      <c r="H366" s="4">
        <f t="shared" si="138"/>
        <v>-14813664</v>
      </c>
      <c r="I366" s="4">
        <f t="shared" si="130"/>
        <v>-352706.28571428574</v>
      </c>
      <c r="J366" s="4">
        <f t="shared" si="131"/>
        <v>-1980300.8320022856</v>
      </c>
      <c r="K366" s="36">
        <f t="shared" si="132"/>
        <v>-56075.820225358133</v>
      </c>
      <c r="L366" s="36">
        <f t="shared" si="133"/>
        <v>-1267602.8322496365</v>
      </c>
      <c r="N366" s="4">
        <f t="shared" si="139"/>
        <v>-794000</v>
      </c>
      <c r="O366" s="272">
        <f t="shared" si="134"/>
        <v>-18904.761904761905</v>
      </c>
      <c r="P366" s="272">
        <f t="shared" si="135"/>
        <v>-106142.46823809523</v>
      </c>
      <c r="Q366" s="274">
        <f t="shared" si="136"/>
        <v>-3005.6170613113914</v>
      </c>
      <c r="R366" s="4">
        <f t="shared" si="140"/>
        <v>-67943.714285714275</v>
      </c>
      <c r="X366" s="235">
        <f t="shared" si="137"/>
        <v>37059</v>
      </c>
      <c r="Y366" s="236" t="str">
        <f t="shared" si="143"/>
        <v>0</v>
      </c>
      <c r="Z366" s="36"/>
      <c r="AA366" s="237">
        <f t="shared" si="144"/>
        <v>3005.6170613113914</v>
      </c>
      <c r="AB366" s="238">
        <f t="shared" si="145"/>
        <v>145921.20000000001</v>
      </c>
      <c r="AC366" s="239" t="str">
        <f t="shared" si="141"/>
        <v/>
      </c>
      <c r="AF366" s="241">
        <f t="shared" si="142"/>
        <v>-3005.6170613113914</v>
      </c>
    </row>
    <row r="367" spans="1:32" x14ac:dyDescent="0.25">
      <c r="B367" s="25">
        <v>37060</v>
      </c>
      <c r="C367" s="26"/>
      <c r="D367" s="27"/>
      <c r="E367" s="27"/>
      <c r="F367" s="225">
        <f t="shared" si="129"/>
        <v>0</v>
      </c>
      <c r="G367" s="213" t="s">
        <v>31</v>
      </c>
      <c r="H367" s="4">
        <f t="shared" si="138"/>
        <v>-15607664</v>
      </c>
      <c r="I367" s="4">
        <f t="shared" si="130"/>
        <v>-371611.04761904763</v>
      </c>
      <c r="J367" s="4">
        <f t="shared" si="131"/>
        <v>-2086443.3002403809</v>
      </c>
      <c r="K367" s="36">
        <f t="shared" si="132"/>
        <v>-59081.437286669527</v>
      </c>
      <c r="L367" s="36">
        <f t="shared" si="133"/>
        <v>-1335545.2838136933</v>
      </c>
      <c r="N367" s="4">
        <f t="shared" si="139"/>
        <v>-794000</v>
      </c>
      <c r="O367" s="272">
        <f t="shared" si="134"/>
        <v>-18904.761904761905</v>
      </c>
      <c r="P367" s="272">
        <f t="shared" si="135"/>
        <v>-106142.46823809523</v>
      </c>
      <c r="Q367" s="274">
        <f t="shared" si="136"/>
        <v>-3005.6170613113914</v>
      </c>
      <c r="R367" s="4">
        <f t="shared" si="140"/>
        <v>-67943.714285714275</v>
      </c>
      <c r="X367" s="235">
        <f t="shared" si="137"/>
        <v>37060</v>
      </c>
      <c r="Y367" s="236" t="str">
        <f t="shared" si="143"/>
        <v>0</v>
      </c>
      <c r="Z367" s="36"/>
      <c r="AA367" s="237">
        <f t="shared" si="144"/>
        <v>3005.6170613113914</v>
      </c>
      <c r="AB367" s="238">
        <f t="shared" si="145"/>
        <v>145921.20000000001</v>
      </c>
      <c r="AC367" s="239" t="str">
        <f t="shared" si="141"/>
        <v/>
      </c>
      <c r="AF367" s="241">
        <f t="shared" si="142"/>
        <v>-3005.6170613113914</v>
      </c>
    </row>
    <row r="368" spans="1:32" x14ac:dyDescent="0.25">
      <c r="B368" s="25">
        <v>37061</v>
      </c>
      <c r="C368" s="26"/>
      <c r="D368" s="27"/>
      <c r="E368" s="27"/>
      <c r="F368" s="225">
        <f t="shared" si="129"/>
        <v>0</v>
      </c>
      <c r="G368" s="213" t="s">
        <v>31</v>
      </c>
      <c r="H368" s="4">
        <f t="shared" si="138"/>
        <v>-16401664</v>
      </c>
      <c r="I368" s="4">
        <f t="shared" si="130"/>
        <v>-390515.80952380953</v>
      </c>
      <c r="J368" s="4">
        <f t="shared" si="131"/>
        <v>-2192585.768478476</v>
      </c>
      <c r="K368" s="36">
        <f t="shared" si="132"/>
        <v>-62087.054347980913</v>
      </c>
      <c r="L368" s="36">
        <f t="shared" si="133"/>
        <v>-1403487.7353777499</v>
      </c>
      <c r="N368" s="4">
        <f t="shared" si="139"/>
        <v>-794000</v>
      </c>
      <c r="O368" s="272">
        <f t="shared" si="134"/>
        <v>-18904.761904761905</v>
      </c>
      <c r="P368" s="272">
        <f t="shared" si="135"/>
        <v>-106142.46823809523</v>
      </c>
      <c r="Q368" s="274">
        <f t="shared" si="136"/>
        <v>-3005.6170613113914</v>
      </c>
      <c r="R368" s="4">
        <f t="shared" si="140"/>
        <v>-67943.714285714275</v>
      </c>
      <c r="X368" s="235">
        <f t="shared" si="137"/>
        <v>37061</v>
      </c>
      <c r="Y368" s="236" t="str">
        <f t="shared" si="143"/>
        <v>0</v>
      </c>
      <c r="Z368" s="36"/>
      <c r="AA368" s="237">
        <f t="shared" si="144"/>
        <v>3005.6170613113914</v>
      </c>
      <c r="AB368" s="238">
        <f t="shared" si="145"/>
        <v>145921.20000000001</v>
      </c>
      <c r="AC368" s="239" t="str">
        <f t="shared" si="141"/>
        <v/>
      </c>
      <c r="AF368" s="241">
        <f t="shared" si="142"/>
        <v>-3005.6170613113914</v>
      </c>
    </row>
    <row r="369" spans="1:32" x14ac:dyDescent="0.25">
      <c r="B369" s="25">
        <v>37062</v>
      </c>
      <c r="C369" s="26"/>
      <c r="D369" s="27"/>
      <c r="E369" s="27"/>
      <c r="F369" s="225">
        <f t="shared" si="129"/>
        <v>0</v>
      </c>
      <c r="G369" s="213" t="s">
        <v>31</v>
      </c>
      <c r="H369" s="4">
        <f t="shared" si="138"/>
        <v>-17195664</v>
      </c>
      <c r="I369" s="4">
        <f t="shared" si="130"/>
        <v>-409420.57142857142</v>
      </c>
      <c r="J369" s="4">
        <f t="shared" si="131"/>
        <v>-2298728.2367165713</v>
      </c>
      <c r="K369" s="36">
        <f t="shared" si="132"/>
        <v>-65092.671409292299</v>
      </c>
      <c r="L369" s="36">
        <f t="shared" si="133"/>
        <v>-1471430.1869418065</v>
      </c>
      <c r="N369" s="4">
        <f t="shared" si="139"/>
        <v>-794000</v>
      </c>
      <c r="O369" s="272">
        <f t="shared" si="134"/>
        <v>-18904.761904761905</v>
      </c>
      <c r="P369" s="272">
        <f t="shared" si="135"/>
        <v>-106142.46823809523</v>
      </c>
      <c r="Q369" s="274">
        <f t="shared" si="136"/>
        <v>-3005.6170613113914</v>
      </c>
      <c r="R369" s="4">
        <f t="shared" si="140"/>
        <v>-67943.714285714275</v>
      </c>
      <c r="X369" s="235">
        <f t="shared" si="137"/>
        <v>37062</v>
      </c>
      <c r="Y369" s="236" t="str">
        <f t="shared" si="143"/>
        <v>0</v>
      </c>
      <c r="Z369" s="36"/>
      <c r="AA369" s="237">
        <f t="shared" si="144"/>
        <v>3005.6170613113914</v>
      </c>
      <c r="AB369" s="238">
        <f t="shared" si="145"/>
        <v>145921.20000000001</v>
      </c>
      <c r="AC369" s="239" t="str">
        <f t="shared" si="141"/>
        <v/>
      </c>
      <c r="AF369" s="241">
        <f t="shared" si="142"/>
        <v>-3005.6170613113914</v>
      </c>
    </row>
    <row r="370" spans="1:32" x14ac:dyDescent="0.25">
      <c r="B370" s="25">
        <v>37063</v>
      </c>
      <c r="C370" s="26"/>
      <c r="D370" s="27"/>
      <c r="E370" s="27"/>
      <c r="F370" s="225">
        <f t="shared" si="129"/>
        <v>0</v>
      </c>
      <c r="G370" s="213" t="s">
        <v>31</v>
      </c>
      <c r="H370" s="4">
        <f t="shared" si="138"/>
        <v>-17989664</v>
      </c>
      <c r="I370" s="4">
        <f t="shared" si="130"/>
        <v>-428325.33333333331</v>
      </c>
      <c r="J370" s="4">
        <f t="shared" si="131"/>
        <v>-2404870.7049546666</v>
      </c>
      <c r="K370" s="36">
        <f t="shared" si="132"/>
        <v>-68098.2884706037</v>
      </c>
      <c r="L370" s="36">
        <f t="shared" si="133"/>
        <v>-1539372.6385058635</v>
      </c>
      <c r="N370" s="4">
        <f t="shared" si="139"/>
        <v>-794000</v>
      </c>
      <c r="O370" s="272">
        <f t="shared" si="134"/>
        <v>-18904.761904761905</v>
      </c>
      <c r="P370" s="272">
        <f t="shared" si="135"/>
        <v>-106142.46823809523</v>
      </c>
      <c r="Q370" s="274">
        <f t="shared" si="136"/>
        <v>-3005.6170613113914</v>
      </c>
      <c r="R370" s="4">
        <f t="shared" si="140"/>
        <v>-67943.714285714275</v>
      </c>
      <c r="X370" s="235">
        <f t="shared" si="137"/>
        <v>37063</v>
      </c>
      <c r="Y370" s="236" t="str">
        <f t="shared" si="143"/>
        <v>0</v>
      </c>
      <c r="Z370" s="36"/>
      <c r="AA370" s="237">
        <f t="shared" si="144"/>
        <v>3005.6170613113914</v>
      </c>
      <c r="AB370" s="238">
        <f t="shared" si="145"/>
        <v>145921.20000000001</v>
      </c>
      <c r="AC370" s="239" t="str">
        <f t="shared" si="141"/>
        <v/>
      </c>
      <c r="AF370" s="241">
        <f t="shared" si="142"/>
        <v>-3005.6170613113914</v>
      </c>
    </row>
    <row r="371" spans="1:32" x14ac:dyDescent="0.25">
      <c r="B371" s="25">
        <v>37064</v>
      </c>
      <c r="C371" s="26"/>
      <c r="D371" s="27"/>
      <c r="E371" s="27"/>
      <c r="F371" s="225">
        <f t="shared" si="129"/>
        <v>0</v>
      </c>
      <c r="G371" s="213" t="s">
        <v>31</v>
      </c>
      <c r="H371" s="4">
        <f t="shared" si="138"/>
        <v>-18783664</v>
      </c>
      <c r="I371" s="4">
        <f t="shared" si="130"/>
        <v>-447230.09523809527</v>
      </c>
      <c r="J371" s="4">
        <f t="shared" si="131"/>
        <v>-2511013.1731927618</v>
      </c>
      <c r="K371" s="36">
        <f t="shared" si="132"/>
        <v>-71103.905531915094</v>
      </c>
      <c r="L371" s="36">
        <f t="shared" si="133"/>
        <v>-1607315.0900699203</v>
      </c>
      <c r="N371" s="4">
        <f t="shared" si="139"/>
        <v>-794000</v>
      </c>
      <c r="O371" s="272">
        <f t="shared" si="134"/>
        <v>-18904.761904761905</v>
      </c>
      <c r="P371" s="272">
        <f t="shared" si="135"/>
        <v>-106142.46823809523</v>
      </c>
      <c r="Q371" s="274">
        <f t="shared" si="136"/>
        <v>-3005.6170613113914</v>
      </c>
      <c r="R371" s="4">
        <f t="shared" si="140"/>
        <v>-67943.714285714275</v>
      </c>
      <c r="X371" s="235">
        <f t="shared" si="137"/>
        <v>37064</v>
      </c>
      <c r="Y371" s="236" t="str">
        <f t="shared" si="143"/>
        <v>0</v>
      </c>
      <c r="Z371" s="36"/>
      <c r="AA371" s="237">
        <f t="shared" si="144"/>
        <v>3005.6170613113914</v>
      </c>
      <c r="AB371" s="238">
        <f t="shared" si="145"/>
        <v>145921.20000000001</v>
      </c>
      <c r="AC371" s="239" t="str">
        <f t="shared" si="141"/>
        <v/>
      </c>
      <c r="AF371" s="241">
        <f t="shared" si="142"/>
        <v>-3005.6170613113914</v>
      </c>
    </row>
    <row r="372" spans="1:32" x14ac:dyDescent="0.25">
      <c r="B372" s="25">
        <v>37065</v>
      </c>
      <c r="C372" s="26"/>
      <c r="D372" s="27"/>
      <c r="E372" s="27"/>
      <c r="F372" s="225">
        <f t="shared" si="129"/>
        <v>0</v>
      </c>
      <c r="G372" s="213" t="s">
        <v>31</v>
      </c>
      <c r="H372" s="4">
        <f t="shared" si="138"/>
        <v>-19577664</v>
      </c>
      <c r="I372" s="4">
        <f t="shared" si="130"/>
        <v>-466134.85714285716</v>
      </c>
      <c r="J372" s="4">
        <f t="shared" si="131"/>
        <v>-2617155.6414308571</v>
      </c>
      <c r="K372" s="36">
        <f t="shared" si="132"/>
        <v>-74109.522593226488</v>
      </c>
      <c r="L372" s="36">
        <f t="shared" si="133"/>
        <v>-1675257.5416339771</v>
      </c>
      <c r="N372" s="4">
        <f t="shared" si="139"/>
        <v>-794000</v>
      </c>
      <c r="O372" s="272">
        <f t="shared" si="134"/>
        <v>-18904.761904761905</v>
      </c>
      <c r="P372" s="272">
        <f t="shared" si="135"/>
        <v>-106142.46823809523</v>
      </c>
      <c r="Q372" s="274">
        <f t="shared" si="136"/>
        <v>-3005.6170613113914</v>
      </c>
      <c r="R372" s="4">
        <f t="shared" si="140"/>
        <v>-67943.714285714275</v>
      </c>
      <c r="X372" s="235">
        <f t="shared" si="137"/>
        <v>37065</v>
      </c>
      <c r="Y372" s="236" t="str">
        <f t="shared" si="143"/>
        <v>0</v>
      </c>
      <c r="Z372" s="36"/>
      <c r="AA372" s="237">
        <f t="shared" si="144"/>
        <v>3005.6170613113914</v>
      </c>
      <c r="AB372" s="238">
        <f t="shared" si="145"/>
        <v>145921.20000000001</v>
      </c>
      <c r="AC372" s="239" t="str">
        <f t="shared" si="141"/>
        <v/>
      </c>
      <c r="AF372" s="241">
        <f t="shared" si="142"/>
        <v>-3005.6170613113914</v>
      </c>
    </row>
    <row r="373" spans="1:32" x14ac:dyDescent="0.25">
      <c r="B373" s="25">
        <v>37066</v>
      </c>
      <c r="C373" s="26"/>
      <c r="D373" s="27"/>
      <c r="E373" s="27"/>
      <c r="F373" s="225">
        <f t="shared" si="129"/>
        <v>0</v>
      </c>
      <c r="G373" s="213" t="s">
        <v>31</v>
      </c>
      <c r="H373" s="4">
        <f t="shared" si="138"/>
        <v>-20371664</v>
      </c>
      <c r="I373" s="4">
        <f t="shared" si="130"/>
        <v>-485039.61904761905</v>
      </c>
      <c r="J373" s="4">
        <f t="shared" si="131"/>
        <v>-2723298.1096689524</v>
      </c>
      <c r="K373" s="36">
        <f t="shared" si="132"/>
        <v>-77115.139654537881</v>
      </c>
      <c r="L373" s="36">
        <f t="shared" si="133"/>
        <v>-1743199.9931980339</v>
      </c>
      <c r="N373" s="4">
        <f t="shared" si="139"/>
        <v>-794000</v>
      </c>
      <c r="O373" s="272">
        <f t="shared" si="134"/>
        <v>-18904.761904761905</v>
      </c>
      <c r="P373" s="272">
        <f t="shared" si="135"/>
        <v>-106142.46823809523</v>
      </c>
      <c r="Q373" s="274">
        <f t="shared" si="136"/>
        <v>-3005.6170613113914</v>
      </c>
      <c r="R373" s="4">
        <f t="shared" si="140"/>
        <v>-67943.714285714275</v>
      </c>
      <c r="X373" s="235">
        <f t="shared" si="137"/>
        <v>37066</v>
      </c>
      <c r="Y373" s="236" t="str">
        <f t="shared" si="143"/>
        <v>0</v>
      </c>
      <c r="Z373" s="36"/>
      <c r="AA373" s="237">
        <f t="shared" si="144"/>
        <v>3005.6170613113914</v>
      </c>
      <c r="AB373" s="238">
        <f t="shared" si="145"/>
        <v>145921.20000000001</v>
      </c>
      <c r="AC373" s="239" t="str">
        <f t="shared" si="141"/>
        <v/>
      </c>
      <c r="AF373" s="241">
        <f t="shared" si="142"/>
        <v>-3005.6170613113914</v>
      </c>
    </row>
    <row r="374" spans="1:32" x14ac:dyDescent="0.25">
      <c r="B374" s="25">
        <v>37067</v>
      </c>
      <c r="C374" s="26"/>
      <c r="D374" s="27"/>
      <c r="E374" s="27"/>
      <c r="F374" s="225">
        <f t="shared" si="129"/>
        <v>0</v>
      </c>
      <c r="G374" s="213" t="s">
        <v>31</v>
      </c>
      <c r="H374" s="4">
        <f t="shared" si="138"/>
        <v>-21165664</v>
      </c>
      <c r="I374" s="4">
        <f t="shared" si="130"/>
        <v>-503944.38095238095</v>
      </c>
      <c r="J374" s="4">
        <f t="shared" si="131"/>
        <v>-2829440.5779070472</v>
      </c>
      <c r="K374" s="36">
        <f t="shared" si="132"/>
        <v>-80120.75671584926</v>
      </c>
      <c r="L374" s="36">
        <f t="shared" si="133"/>
        <v>-1811142.4447620905</v>
      </c>
      <c r="N374" s="4">
        <f t="shared" si="139"/>
        <v>-794000</v>
      </c>
      <c r="O374" s="272">
        <f t="shared" si="134"/>
        <v>-18904.761904761905</v>
      </c>
      <c r="P374" s="272">
        <f t="shared" si="135"/>
        <v>-106142.46823809523</v>
      </c>
      <c r="Q374" s="274">
        <f t="shared" si="136"/>
        <v>-3005.6170613113914</v>
      </c>
      <c r="R374" s="4">
        <f t="shared" si="140"/>
        <v>-67943.714285714275</v>
      </c>
      <c r="X374" s="235">
        <f t="shared" si="137"/>
        <v>37067</v>
      </c>
      <c r="Y374" s="236" t="str">
        <f t="shared" si="143"/>
        <v>0</v>
      </c>
      <c r="Z374" s="36"/>
      <c r="AA374" s="237">
        <f t="shared" si="144"/>
        <v>3005.6170613113914</v>
      </c>
      <c r="AB374" s="238">
        <f t="shared" si="145"/>
        <v>145921.20000000001</v>
      </c>
      <c r="AC374" s="239" t="str">
        <f t="shared" si="141"/>
        <v/>
      </c>
      <c r="AF374" s="241">
        <f t="shared" si="142"/>
        <v>-3005.6170613113914</v>
      </c>
    </row>
    <row r="375" spans="1:32" x14ac:dyDescent="0.25">
      <c r="B375" s="25">
        <v>37068</v>
      </c>
      <c r="C375" s="26"/>
      <c r="D375" s="27"/>
      <c r="E375" s="27"/>
      <c r="F375" s="225">
        <f t="shared" si="129"/>
        <v>0</v>
      </c>
      <c r="G375" s="213" t="s">
        <v>31</v>
      </c>
      <c r="H375" s="4">
        <f t="shared" si="138"/>
        <v>-21959664</v>
      </c>
      <c r="I375" s="4">
        <f t="shared" si="130"/>
        <v>-522849.14285714284</v>
      </c>
      <c r="J375" s="4">
        <f t="shared" si="131"/>
        <v>-2935583.0461451425</v>
      </c>
      <c r="K375" s="36">
        <f t="shared" si="132"/>
        <v>-83126.373777160654</v>
      </c>
      <c r="L375" s="36">
        <f t="shared" si="133"/>
        <v>-1879084.8963261473</v>
      </c>
      <c r="N375" s="4">
        <f t="shared" si="139"/>
        <v>-794000</v>
      </c>
      <c r="O375" s="272">
        <f t="shared" si="134"/>
        <v>-18904.761904761905</v>
      </c>
      <c r="P375" s="272">
        <f t="shared" si="135"/>
        <v>-106142.46823809523</v>
      </c>
      <c r="Q375" s="274">
        <f t="shared" si="136"/>
        <v>-3005.6170613113914</v>
      </c>
      <c r="R375" s="4">
        <f t="shared" si="140"/>
        <v>-67943.714285714275</v>
      </c>
      <c r="X375" s="235">
        <f t="shared" si="137"/>
        <v>37068</v>
      </c>
      <c r="Y375" s="236" t="str">
        <f t="shared" si="143"/>
        <v>0</v>
      </c>
      <c r="Z375" s="36"/>
      <c r="AA375" s="237">
        <f t="shared" si="144"/>
        <v>3005.6170613113914</v>
      </c>
      <c r="AB375" s="238">
        <f t="shared" si="145"/>
        <v>145921.20000000001</v>
      </c>
      <c r="AC375" s="239" t="str">
        <f t="shared" si="141"/>
        <v/>
      </c>
      <c r="AF375" s="241">
        <f t="shared" si="142"/>
        <v>-3005.6170613113914</v>
      </c>
    </row>
    <row r="376" spans="1:32" x14ac:dyDescent="0.25">
      <c r="B376" s="25">
        <v>37069</v>
      </c>
      <c r="C376" s="26"/>
      <c r="D376" s="27"/>
      <c r="E376" s="27"/>
      <c r="F376" s="225">
        <f t="shared" si="129"/>
        <v>0</v>
      </c>
      <c r="G376" s="213" t="s">
        <v>31</v>
      </c>
      <c r="H376" s="4">
        <f t="shared" si="138"/>
        <v>-22753664</v>
      </c>
      <c r="I376" s="4">
        <f t="shared" si="130"/>
        <v>-541753.90476190473</v>
      </c>
      <c r="J376" s="4">
        <f t="shared" si="131"/>
        <v>-3041725.5143832378</v>
      </c>
      <c r="K376" s="36">
        <f t="shared" si="132"/>
        <v>-86131.990838472047</v>
      </c>
      <c r="L376" s="36">
        <f t="shared" si="133"/>
        <v>-1947027.3478902041</v>
      </c>
      <c r="N376" s="4">
        <f t="shared" si="139"/>
        <v>-794000</v>
      </c>
      <c r="O376" s="272">
        <f t="shared" si="134"/>
        <v>-18904.761904761905</v>
      </c>
      <c r="P376" s="272">
        <f t="shared" si="135"/>
        <v>-106142.46823809523</v>
      </c>
      <c r="Q376" s="274">
        <f t="shared" si="136"/>
        <v>-3005.6170613113914</v>
      </c>
      <c r="R376" s="4">
        <f t="shared" si="140"/>
        <v>-67943.714285714275</v>
      </c>
      <c r="X376" s="235">
        <f t="shared" si="137"/>
        <v>37069</v>
      </c>
      <c r="Y376" s="236" t="str">
        <f t="shared" si="143"/>
        <v>0</v>
      </c>
      <c r="Z376" s="36"/>
      <c r="AA376" s="237">
        <f t="shared" si="144"/>
        <v>3005.6170613113914</v>
      </c>
      <c r="AB376" s="238">
        <f t="shared" si="145"/>
        <v>145921.20000000001</v>
      </c>
      <c r="AC376" s="239" t="str">
        <f t="shared" si="141"/>
        <v/>
      </c>
      <c r="AF376" s="241">
        <f t="shared" si="142"/>
        <v>-3005.6170613113914</v>
      </c>
    </row>
    <row r="377" spans="1:32" x14ac:dyDescent="0.25">
      <c r="B377" s="25">
        <v>37070</v>
      </c>
      <c r="C377" s="26"/>
      <c r="D377" s="27"/>
      <c r="E377" s="27"/>
      <c r="F377" s="225">
        <f t="shared" si="129"/>
        <v>0</v>
      </c>
      <c r="G377" s="213" t="s">
        <v>31</v>
      </c>
      <c r="H377" s="4">
        <f t="shared" si="138"/>
        <v>-23547664</v>
      </c>
      <c r="I377" s="4">
        <f t="shared" si="130"/>
        <v>-560658.66666666663</v>
      </c>
      <c r="J377" s="4">
        <f t="shared" si="131"/>
        <v>-3147867.9826213331</v>
      </c>
      <c r="K377" s="36">
        <f t="shared" si="132"/>
        <v>-89137.607899783441</v>
      </c>
      <c r="L377" s="36">
        <f t="shared" si="133"/>
        <v>-2014969.7994542609</v>
      </c>
      <c r="N377" s="4">
        <f t="shared" si="139"/>
        <v>-794000</v>
      </c>
      <c r="O377" s="272">
        <f t="shared" si="134"/>
        <v>-18904.761904761905</v>
      </c>
      <c r="P377" s="272">
        <f t="shared" si="135"/>
        <v>-106142.46823809523</v>
      </c>
      <c r="Q377" s="274">
        <f t="shared" si="136"/>
        <v>-3005.6170613113914</v>
      </c>
      <c r="R377" s="4">
        <f t="shared" si="140"/>
        <v>-67943.714285714275</v>
      </c>
      <c r="X377" s="235">
        <f t="shared" si="137"/>
        <v>37070</v>
      </c>
      <c r="Y377" s="236" t="str">
        <f t="shared" si="143"/>
        <v>0</v>
      </c>
      <c r="Z377" s="36"/>
      <c r="AA377" s="237">
        <f t="shared" si="144"/>
        <v>3005.6170613113914</v>
      </c>
      <c r="AB377" s="238">
        <f t="shared" si="145"/>
        <v>145921.20000000001</v>
      </c>
      <c r="AC377" s="239" t="str">
        <f t="shared" si="141"/>
        <v/>
      </c>
      <c r="AF377" s="241">
        <f t="shared" si="142"/>
        <v>-3005.6170613113914</v>
      </c>
    </row>
    <row r="378" spans="1:32" x14ac:dyDescent="0.25">
      <c r="B378" s="25">
        <v>37071</v>
      </c>
      <c r="C378" s="26"/>
      <c r="D378" s="27"/>
      <c r="E378" s="27"/>
      <c r="F378" s="225">
        <f t="shared" si="129"/>
        <v>0</v>
      </c>
      <c r="G378" s="213" t="s">
        <v>31</v>
      </c>
      <c r="H378" s="4">
        <f t="shared" si="138"/>
        <v>-24341664</v>
      </c>
      <c r="I378" s="4">
        <f t="shared" si="130"/>
        <v>-579563.42857142852</v>
      </c>
      <c r="J378" s="4">
        <f t="shared" si="131"/>
        <v>-3254010.4508594279</v>
      </c>
      <c r="K378" s="36">
        <f t="shared" si="132"/>
        <v>-92143.22496109482</v>
      </c>
      <c r="L378" s="36">
        <f t="shared" si="133"/>
        <v>-2082912.2510183172</v>
      </c>
      <c r="N378" s="4">
        <f t="shared" si="139"/>
        <v>-794000</v>
      </c>
      <c r="O378" s="272">
        <f t="shared" si="134"/>
        <v>-18904.761904761905</v>
      </c>
      <c r="P378" s="272">
        <f t="shared" si="135"/>
        <v>-106142.46823809523</v>
      </c>
      <c r="Q378" s="274">
        <f t="shared" si="136"/>
        <v>-3005.6170613113914</v>
      </c>
      <c r="R378" s="4">
        <f t="shared" si="140"/>
        <v>-67943.714285714275</v>
      </c>
      <c r="X378" s="235">
        <f t="shared" si="137"/>
        <v>37071</v>
      </c>
      <c r="Y378" s="236" t="str">
        <f t="shared" si="143"/>
        <v>0</v>
      </c>
      <c r="Z378" s="36"/>
      <c r="AA378" s="237">
        <f t="shared" si="144"/>
        <v>3005.6170613113914</v>
      </c>
      <c r="AB378" s="238">
        <f t="shared" si="145"/>
        <v>145921.20000000001</v>
      </c>
      <c r="AC378" s="239" t="str">
        <f t="shared" si="141"/>
        <v/>
      </c>
      <c r="AF378" s="241">
        <f t="shared" si="142"/>
        <v>-3005.6170613113914</v>
      </c>
    </row>
    <row r="379" spans="1:32" x14ac:dyDescent="0.25">
      <c r="B379" s="25">
        <v>37072</v>
      </c>
      <c r="C379" s="26"/>
      <c r="D379" s="27"/>
      <c r="E379" s="27"/>
      <c r="F379" s="225">
        <f t="shared" si="129"/>
        <v>0</v>
      </c>
      <c r="G379" s="213" t="s">
        <v>31</v>
      </c>
      <c r="H379" s="4">
        <f t="shared" si="138"/>
        <v>-25135664</v>
      </c>
      <c r="I379" s="4">
        <f t="shared" si="130"/>
        <v>-598468.19047619053</v>
      </c>
      <c r="J379" s="4">
        <f t="shared" si="131"/>
        <v>-3360152.9190975237</v>
      </c>
      <c r="K379" s="36">
        <f t="shared" si="132"/>
        <v>-95148.842022406228</v>
      </c>
      <c r="L379" s="36">
        <f t="shared" si="133"/>
        <v>-2150854.7025823742</v>
      </c>
      <c r="N379" s="4">
        <f t="shared" si="139"/>
        <v>-794000</v>
      </c>
      <c r="O379" s="272">
        <f t="shared" si="134"/>
        <v>-18904.761904761905</v>
      </c>
      <c r="P379" s="272">
        <f t="shared" si="135"/>
        <v>-106142.46823809523</v>
      </c>
      <c r="Q379" s="274">
        <f t="shared" si="136"/>
        <v>-3005.6170613113914</v>
      </c>
      <c r="R379" s="4">
        <f t="shared" si="140"/>
        <v>-67943.714285714275</v>
      </c>
      <c r="X379" s="235">
        <f t="shared" si="137"/>
        <v>37072</v>
      </c>
      <c r="Y379" s="236" t="str">
        <f t="shared" si="143"/>
        <v>0</v>
      </c>
      <c r="Z379" s="36"/>
      <c r="AA379" s="237">
        <f t="shared" si="144"/>
        <v>3005.6170613113914</v>
      </c>
      <c r="AB379" s="238">
        <f t="shared" si="145"/>
        <v>145921.20000000001</v>
      </c>
      <c r="AC379" s="239" t="str">
        <f t="shared" si="141"/>
        <v/>
      </c>
      <c r="AF379" s="241">
        <f t="shared" si="142"/>
        <v>-3005.6170613113914</v>
      </c>
    </row>
    <row r="380" spans="1:32" ht="13.8" thickBot="1" x14ac:dyDescent="0.3">
      <c r="B380" s="28"/>
      <c r="C380" s="29"/>
      <c r="D380" s="30"/>
      <c r="E380" s="30"/>
      <c r="F380" s="226"/>
      <c r="G380" s="213"/>
      <c r="K380" s="36"/>
      <c r="L380" s="36"/>
      <c r="O380" s="272"/>
      <c r="P380" s="272"/>
      <c r="Q380" s="274"/>
      <c r="R380" s="4"/>
      <c r="X380" s="235"/>
      <c r="Y380" s="236"/>
      <c r="Z380" s="36"/>
      <c r="AA380" s="237"/>
      <c r="AB380" s="238"/>
      <c r="AC380" s="239"/>
      <c r="AF380" s="241"/>
    </row>
    <row r="382" spans="1:32" ht="16.2" thickBot="1" x14ac:dyDescent="0.35">
      <c r="A382" s="31" t="s">
        <v>95</v>
      </c>
      <c r="B382" s="32"/>
      <c r="C382" s="26"/>
      <c r="D382" s="27"/>
      <c r="E382" s="27"/>
      <c r="F382" s="227"/>
      <c r="G382" s="4"/>
      <c r="K382" s="36"/>
      <c r="L382" s="36"/>
      <c r="O382" s="272"/>
      <c r="P382" s="272"/>
      <c r="Q382" s="274"/>
      <c r="R382" s="4"/>
      <c r="X382" s="235"/>
      <c r="Y382" s="236"/>
      <c r="Z382" s="36"/>
      <c r="AA382" s="237"/>
      <c r="AB382" s="238"/>
      <c r="AF382" s="241"/>
    </row>
    <row r="383" spans="1:32" x14ac:dyDescent="0.25">
      <c r="B383" s="22">
        <v>37073</v>
      </c>
      <c r="C383" s="23"/>
      <c r="D383" s="24"/>
      <c r="E383" s="24"/>
      <c r="F383" s="224">
        <f t="shared" ref="F383:F413" si="146">E383/104.1667*100</f>
        <v>0</v>
      </c>
      <c r="G383" s="213" t="s">
        <v>31</v>
      </c>
      <c r="H383" s="4">
        <f>H380-$AP$2</f>
        <v>-794000</v>
      </c>
      <c r="I383" s="4">
        <f t="shared" ref="I383:I413" si="147">H383/42</f>
        <v>-18904.761904761905</v>
      </c>
      <c r="J383" s="4">
        <f t="shared" ref="J383:J413" si="148">I383*$J$4</f>
        <v>-106142.46823809523</v>
      </c>
      <c r="K383" s="4">
        <f t="shared" ref="K383:K413" si="149">J383*$K$1</f>
        <v>-3005.6170613113914</v>
      </c>
      <c r="L383" s="4">
        <f t="shared" ref="L383:L413" si="150">K383*$L$1</f>
        <v>-67942.451564056755</v>
      </c>
      <c r="M383" s="4"/>
      <c r="N383" s="4">
        <f>H383-H380</f>
        <v>-794000</v>
      </c>
      <c r="O383" s="4">
        <f t="shared" ref="O383:O413" si="151">N383/42</f>
        <v>-18904.761904761905</v>
      </c>
      <c r="P383" s="4">
        <f t="shared" ref="P383:P413" si="152">O383*$J$4</f>
        <v>-106142.46823809523</v>
      </c>
      <c r="Q383" s="4">
        <f t="shared" ref="Q383:Q413" si="153">P383*$K$1</f>
        <v>-3005.6170613113914</v>
      </c>
      <c r="R383" s="4">
        <f>O383*3.594</f>
        <v>-67943.714285714275</v>
      </c>
      <c r="X383" s="235">
        <f t="shared" ref="X383:X412" si="154">B383</f>
        <v>37073</v>
      </c>
      <c r="Y383" s="236">
        <f>IF(AF380&lt;0,"0",AF380)</f>
        <v>0</v>
      </c>
      <c r="Z383" s="236"/>
      <c r="AA383" s="237">
        <f>Q383*-1</f>
        <v>3005.6170613113914</v>
      </c>
      <c r="AB383" s="238">
        <f>$AA$3-Y383</f>
        <v>145921.20000000001</v>
      </c>
      <c r="AC383" s="239" t="str">
        <f>+IF(AF383&gt;$D$3,"*","")</f>
        <v/>
      </c>
      <c r="AD383" s="154"/>
      <c r="AE383" s="240"/>
      <c r="AF383" s="241">
        <f>Y383+AE383-AA383</f>
        <v>-3005.6170613113914</v>
      </c>
    </row>
    <row r="384" spans="1:32" x14ac:dyDescent="0.25">
      <c r="A384" s="215"/>
      <c r="B384" s="25">
        <v>37074</v>
      </c>
      <c r="C384" s="280"/>
      <c r="D384" s="48"/>
      <c r="E384" s="48"/>
      <c r="F384" s="256">
        <f t="shared" si="146"/>
        <v>0</v>
      </c>
      <c r="G384" s="213" t="s">
        <v>31</v>
      </c>
      <c r="H384" s="169">
        <f t="shared" ref="H384:H412" si="155">H383-$AP$2</f>
        <v>-1588000</v>
      </c>
      <c r="I384" s="169">
        <f t="shared" si="147"/>
        <v>-37809.523809523809</v>
      </c>
      <c r="J384" s="169">
        <f t="shared" si="148"/>
        <v>-212284.93647619046</v>
      </c>
      <c r="K384" s="281">
        <f t="shared" si="149"/>
        <v>-6011.2341226227827</v>
      </c>
      <c r="L384" s="281">
        <f t="shared" si="150"/>
        <v>-135884.90312811351</v>
      </c>
      <c r="M384" s="215"/>
      <c r="N384" s="169">
        <f t="shared" ref="N384:N412" si="156">H384-H383</f>
        <v>-794000</v>
      </c>
      <c r="O384" s="282">
        <f t="shared" si="151"/>
        <v>-18904.761904761905</v>
      </c>
      <c r="P384" s="282">
        <f t="shared" si="152"/>
        <v>-106142.46823809523</v>
      </c>
      <c r="Q384" s="283">
        <f t="shared" si="153"/>
        <v>-3005.6170613113914</v>
      </c>
      <c r="R384" s="169">
        <f t="shared" ref="R384:R412" si="157">O384*3.594</f>
        <v>-67943.714285714275</v>
      </c>
      <c r="S384" s="215"/>
      <c r="T384" s="215"/>
      <c r="U384" s="215"/>
      <c r="V384" s="215"/>
      <c r="W384" s="215"/>
      <c r="X384" s="257">
        <f t="shared" si="154"/>
        <v>37074</v>
      </c>
      <c r="Y384" s="236" t="str">
        <f>IF(AF383&lt;0,"0",AF383)</f>
        <v>0</v>
      </c>
      <c r="Z384" s="281"/>
      <c r="AA384" s="258">
        <f>Q384*-1</f>
        <v>3005.6170613113914</v>
      </c>
      <c r="AB384" s="238">
        <f>$AA$3-Y384</f>
        <v>145921.20000000001</v>
      </c>
      <c r="AC384" s="239" t="str">
        <f t="shared" ref="AC384:AC412" si="158">+IF(AF384&gt;$D$3,"*","")</f>
        <v/>
      </c>
      <c r="AD384" s="215"/>
      <c r="AE384" s="215"/>
      <c r="AF384" s="236">
        <f t="shared" ref="AF384:AF412" si="159">Y384+AE384-AA384</f>
        <v>-3005.6170613113914</v>
      </c>
    </row>
    <row r="385" spans="1:32" x14ac:dyDescent="0.25">
      <c r="B385" s="25">
        <v>37075</v>
      </c>
      <c r="C385" s="26"/>
      <c r="D385" s="27"/>
      <c r="E385" s="27"/>
      <c r="F385" s="225">
        <f t="shared" si="146"/>
        <v>0</v>
      </c>
      <c r="G385" s="213" t="s">
        <v>31</v>
      </c>
      <c r="H385" s="4">
        <f t="shared" si="155"/>
        <v>-2382000</v>
      </c>
      <c r="I385" s="4">
        <f t="shared" si="147"/>
        <v>-56714.285714285717</v>
      </c>
      <c r="J385" s="4">
        <f t="shared" si="148"/>
        <v>-318427.40471428569</v>
      </c>
      <c r="K385" s="36">
        <f t="shared" si="149"/>
        <v>-9016.8511839341754</v>
      </c>
      <c r="L385" s="36">
        <f t="shared" si="150"/>
        <v>-203827.35469217028</v>
      </c>
      <c r="N385" s="4">
        <f t="shared" si="156"/>
        <v>-794000</v>
      </c>
      <c r="O385" s="272">
        <f t="shared" si="151"/>
        <v>-18904.761904761905</v>
      </c>
      <c r="P385" s="272">
        <f t="shared" si="152"/>
        <v>-106142.46823809523</v>
      </c>
      <c r="Q385" s="274">
        <f t="shared" si="153"/>
        <v>-3005.6170613113914</v>
      </c>
      <c r="R385" s="4">
        <f t="shared" si="157"/>
        <v>-67943.714285714275</v>
      </c>
      <c r="X385" s="235">
        <f t="shared" si="154"/>
        <v>37075</v>
      </c>
      <c r="Y385" s="236" t="str">
        <f>IF(AF384&lt;0,"0",AF384)</f>
        <v>0</v>
      </c>
      <c r="Z385" s="36"/>
      <c r="AA385" s="237">
        <f>Q385*-1</f>
        <v>3005.6170613113914</v>
      </c>
      <c r="AB385" s="238">
        <f>$AA$3-Y385</f>
        <v>145921.20000000001</v>
      </c>
      <c r="AC385" s="239" t="str">
        <f t="shared" si="158"/>
        <v/>
      </c>
      <c r="AF385" s="241">
        <f t="shared" si="159"/>
        <v>-3005.6170613113914</v>
      </c>
    </row>
    <row r="386" spans="1:32" x14ac:dyDescent="0.25">
      <c r="B386" s="25">
        <v>37076</v>
      </c>
      <c r="C386" s="26"/>
      <c r="D386" s="27"/>
      <c r="E386" s="27"/>
      <c r="F386" s="225">
        <f t="shared" si="146"/>
        <v>0</v>
      </c>
      <c r="G386" s="213" t="s">
        <v>31</v>
      </c>
      <c r="H386" s="4">
        <f t="shared" si="155"/>
        <v>-3176000</v>
      </c>
      <c r="I386" s="4">
        <f t="shared" si="147"/>
        <v>-75619.047619047618</v>
      </c>
      <c r="J386" s="4">
        <f t="shared" si="148"/>
        <v>-424569.87295238092</v>
      </c>
      <c r="K386" s="36">
        <f t="shared" si="149"/>
        <v>-12022.468245245565</v>
      </c>
      <c r="L386" s="36">
        <f t="shared" si="150"/>
        <v>-271769.80625622702</v>
      </c>
      <c r="N386" s="4">
        <f t="shared" si="156"/>
        <v>-794000</v>
      </c>
      <c r="O386" s="272">
        <f t="shared" si="151"/>
        <v>-18904.761904761905</v>
      </c>
      <c r="P386" s="272">
        <f t="shared" si="152"/>
        <v>-106142.46823809523</v>
      </c>
      <c r="Q386" s="274">
        <f t="shared" si="153"/>
        <v>-3005.6170613113914</v>
      </c>
      <c r="R386" s="4">
        <f t="shared" si="157"/>
        <v>-67943.714285714275</v>
      </c>
      <c r="X386" s="235">
        <f t="shared" si="154"/>
        <v>37076</v>
      </c>
      <c r="Y386" s="236" t="str">
        <f>IF(AF385&lt;0,"0",AF385)</f>
        <v>0</v>
      </c>
      <c r="Z386" s="36"/>
      <c r="AA386" s="237">
        <f>Q386*-1</f>
        <v>3005.6170613113914</v>
      </c>
      <c r="AB386" s="238">
        <f>$AA$3-Y386</f>
        <v>145921.20000000001</v>
      </c>
      <c r="AC386" s="239" t="str">
        <f t="shared" si="158"/>
        <v/>
      </c>
      <c r="AF386" s="241">
        <f t="shared" si="159"/>
        <v>-3005.6170613113914</v>
      </c>
    </row>
    <row r="387" spans="1:32" x14ac:dyDescent="0.25">
      <c r="A387" s="215"/>
      <c r="B387" s="25">
        <v>37077</v>
      </c>
      <c r="C387" s="280"/>
      <c r="D387" s="48"/>
      <c r="E387" s="48"/>
      <c r="F387" s="256">
        <f t="shared" si="146"/>
        <v>0</v>
      </c>
      <c r="G387" s="213" t="s">
        <v>31</v>
      </c>
      <c r="H387" s="169">
        <f t="shared" si="155"/>
        <v>-3970000</v>
      </c>
      <c r="I387" s="169">
        <f t="shared" si="147"/>
        <v>-94523.809523809527</v>
      </c>
      <c r="J387" s="169">
        <f t="shared" si="148"/>
        <v>-530712.3411904762</v>
      </c>
      <c r="K387" s="281">
        <f t="shared" si="149"/>
        <v>-15028.085306556959</v>
      </c>
      <c r="L387" s="281">
        <f t="shared" si="150"/>
        <v>-339712.25782028382</v>
      </c>
      <c r="M387" s="215"/>
      <c r="N387" s="169">
        <f t="shared" si="156"/>
        <v>-794000</v>
      </c>
      <c r="O387" s="282">
        <f t="shared" si="151"/>
        <v>-18904.761904761905</v>
      </c>
      <c r="P387" s="282">
        <f t="shared" si="152"/>
        <v>-106142.46823809523</v>
      </c>
      <c r="Q387" s="283">
        <f t="shared" si="153"/>
        <v>-3005.6170613113914</v>
      </c>
      <c r="R387" s="169">
        <f t="shared" si="157"/>
        <v>-67943.714285714275</v>
      </c>
      <c r="S387" s="215"/>
      <c r="T387" s="215"/>
      <c r="U387" s="215"/>
      <c r="V387" s="215"/>
      <c r="W387" s="215"/>
      <c r="X387" s="257">
        <f t="shared" si="154"/>
        <v>37077</v>
      </c>
      <c r="Y387" s="236" t="str">
        <f t="shared" ref="Y387:Y412" si="160">IF(AF386&lt;0,"0",AF386)</f>
        <v>0</v>
      </c>
      <c r="Z387" s="281"/>
      <c r="AA387" s="258">
        <f t="shared" ref="AA387:AA412" si="161">Q387*-1</f>
        <v>3005.6170613113914</v>
      </c>
      <c r="AB387" s="238">
        <f t="shared" ref="AB387:AB412" si="162">$AA$3-Y387</f>
        <v>145921.20000000001</v>
      </c>
      <c r="AC387" s="239" t="str">
        <f t="shared" si="158"/>
        <v/>
      </c>
      <c r="AD387" s="215"/>
      <c r="AE387" s="215"/>
      <c r="AF387" s="236">
        <f t="shared" si="159"/>
        <v>-3005.6170613113914</v>
      </c>
    </row>
    <row r="388" spans="1:32" x14ac:dyDescent="0.25">
      <c r="B388" s="25">
        <v>37078</v>
      </c>
      <c r="C388" s="26"/>
      <c r="D388" s="27"/>
      <c r="E388" s="27"/>
      <c r="F388" s="225">
        <f t="shared" si="146"/>
        <v>0</v>
      </c>
      <c r="G388" s="213" t="s">
        <v>31</v>
      </c>
      <c r="H388" s="4">
        <f t="shared" si="155"/>
        <v>-4764000</v>
      </c>
      <c r="I388" s="4">
        <f t="shared" si="147"/>
        <v>-113428.57142857143</v>
      </c>
      <c r="J388" s="4">
        <f t="shared" si="148"/>
        <v>-636854.80942857137</v>
      </c>
      <c r="K388" s="36">
        <f t="shared" si="149"/>
        <v>-18033.702367868351</v>
      </c>
      <c r="L388" s="36">
        <f t="shared" si="150"/>
        <v>-407654.70938434056</v>
      </c>
      <c r="N388" s="4">
        <f t="shared" si="156"/>
        <v>-794000</v>
      </c>
      <c r="O388" s="272">
        <f t="shared" si="151"/>
        <v>-18904.761904761905</v>
      </c>
      <c r="P388" s="272">
        <f t="shared" si="152"/>
        <v>-106142.46823809523</v>
      </c>
      <c r="Q388" s="274">
        <f t="shared" si="153"/>
        <v>-3005.6170613113914</v>
      </c>
      <c r="R388" s="4">
        <f t="shared" si="157"/>
        <v>-67943.714285714275</v>
      </c>
      <c r="X388" s="235">
        <f t="shared" si="154"/>
        <v>37078</v>
      </c>
      <c r="Y388" s="236" t="str">
        <f t="shared" si="160"/>
        <v>0</v>
      </c>
      <c r="Z388" s="36"/>
      <c r="AA388" s="237">
        <f t="shared" si="161"/>
        <v>3005.6170613113914</v>
      </c>
      <c r="AB388" s="238">
        <f t="shared" si="162"/>
        <v>145921.20000000001</v>
      </c>
      <c r="AC388" s="239" t="str">
        <f t="shared" si="158"/>
        <v/>
      </c>
      <c r="AF388" s="241">
        <f t="shared" si="159"/>
        <v>-3005.6170613113914</v>
      </c>
    </row>
    <row r="389" spans="1:32" x14ac:dyDescent="0.25">
      <c r="B389" s="25">
        <v>37079</v>
      </c>
      <c r="C389" s="26"/>
      <c r="D389" s="27"/>
      <c r="E389" s="27"/>
      <c r="F389" s="225">
        <f t="shared" si="146"/>
        <v>0</v>
      </c>
      <c r="G389" s="213" t="s">
        <v>31</v>
      </c>
      <c r="H389" s="4">
        <f t="shared" si="155"/>
        <v>-5558000</v>
      </c>
      <c r="I389" s="4">
        <f t="shared" si="147"/>
        <v>-132333.33333333334</v>
      </c>
      <c r="J389" s="4">
        <f t="shared" si="148"/>
        <v>-742997.27766666666</v>
      </c>
      <c r="K389" s="36">
        <f t="shared" si="149"/>
        <v>-21039.319429179741</v>
      </c>
      <c r="L389" s="36">
        <f t="shared" si="150"/>
        <v>-475597.1609483973</v>
      </c>
      <c r="N389" s="4">
        <f t="shared" si="156"/>
        <v>-794000</v>
      </c>
      <c r="O389" s="272">
        <f t="shared" si="151"/>
        <v>-18904.761904761905</v>
      </c>
      <c r="P389" s="272">
        <f t="shared" si="152"/>
        <v>-106142.46823809523</v>
      </c>
      <c r="Q389" s="274">
        <f t="shared" si="153"/>
        <v>-3005.6170613113914</v>
      </c>
      <c r="R389" s="4">
        <f t="shared" si="157"/>
        <v>-67943.714285714275</v>
      </c>
      <c r="X389" s="235">
        <f t="shared" si="154"/>
        <v>37079</v>
      </c>
      <c r="Y389" s="236" t="str">
        <f t="shared" si="160"/>
        <v>0</v>
      </c>
      <c r="Z389" s="36"/>
      <c r="AA389" s="237">
        <f t="shared" si="161"/>
        <v>3005.6170613113914</v>
      </c>
      <c r="AB389" s="238">
        <f t="shared" si="162"/>
        <v>145921.20000000001</v>
      </c>
      <c r="AC389" s="239" t="str">
        <f t="shared" si="158"/>
        <v/>
      </c>
      <c r="AF389" s="241">
        <f t="shared" si="159"/>
        <v>-3005.6170613113914</v>
      </c>
    </row>
    <row r="390" spans="1:32" x14ac:dyDescent="0.25">
      <c r="B390" s="25">
        <v>37080</v>
      </c>
      <c r="C390" s="26"/>
      <c r="D390" s="27"/>
      <c r="E390" s="27"/>
      <c r="F390" s="225">
        <f t="shared" si="146"/>
        <v>0</v>
      </c>
      <c r="G390" s="213" t="s">
        <v>31</v>
      </c>
      <c r="H390" s="4">
        <f t="shared" si="155"/>
        <v>-6352000</v>
      </c>
      <c r="I390" s="4">
        <f t="shared" si="147"/>
        <v>-151238.09523809524</v>
      </c>
      <c r="J390" s="4">
        <f t="shared" si="148"/>
        <v>-849139.74590476183</v>
      </c>
      <c r="K390" s="36">
        <f t="shared" si="149"/>
        <v>-24044.936490491131</v>
      </c>
      <c r="L390" s="36">
        <f t="shared" si="150"/>
        <v>-543539.61251245404</v>
      </c>
      <c r="N390" s="4">
        <f t="shared" si="156"/>
        <v>-794000</v>
      </c>
      <c r="O390" s="272">
        <f t="shared" si="151"/>
        <v>-18904.761904761905</v>
      </c>
      <c r="P390" s="272">
        <f t="shared" si="152"/>
        <v>-106142.46823809523</v>
      </c>
      <c r="Q390" s="274">
        <f t="shared" si="153"/>
        <v>-3005.6170613113914</v>
      </c>
      <c r="R390" s="4">
        <f t="shared" si="157"/>
        <v>-67943.714285714275</v>
      </c>
      <c r="X390" s="235">
        <f t="shared" si="154"/>
        <v>37080</v>
      </c>
      <c r="Y390" s="236" t="str">
        <f t="shared" si="160"/>
        <v>0</v>
      </c>
      <c r="Z390" s="36"/>
      <c r="AA390" s="237">
        <f t="shared" si="161"/>
        <v>3005.6170613113914</v>
      </c>
      <c r="AB390" s="238">
        <f t="shared" si="162"/>
        <v>145921.20000000001</v>
      </c>
      <c r="AC390" s="239" t="str">
        <f t="shared" si="158"/>
        <v/>
      </c>
      <c r="AF390" s="241">
        <f t="shared" si="159"/>
        <v>-3005.6170613113914</v>
      </c>
    </row>
    <row r="391" spans="1:32" x14ac:dyDescent="0.25">
      <c r="B391" s="25">
        <v>37081</v>
      </c>
      <c r="C391" s="26"/>
      <c r="D391" s="27"/>
      <c r="E391" s="27"/>
      <c r="F391" s="225">
        <f t="shared" si="146"/>
        <v>0</v>
      </c>
      <c r="G391" s="213" t="s">
        <v>31</v>
      </c>
      <c r="H391" s="4">
        <f t="shared" si="155"/>
        <v>-7146000</v>
      </c>
      <c r="I391" s="4">
        <f t="shared" si="147"/>
        <v>-170142.85714285713</v>
      </c>
      <c r="J391" s="4">
        <f t="shared" si="148"/>
        <v>-955282.214142857</v>
      </c>
      <c r="K391" s="36">
        <f t="shared" si="149"/>
        <v>-27050.553551802521</v>
      </c>
      <c r="L391" s="36">
        <f t="shared" si="150"/>
        <v>-611482.06407651072</v>
      </c>
      <c r="N391" s="4">
        <f t="shared" si="156"/>
        <v>-794000</v>
      </c>
      <c r="O391" s="272">
        <f t="shared" si="151"/>
        <v>-18904.761904761905</v>
      </c>
      <c r="P391" s="272">
        <f t="shared" si="152"/>
        <v>-106142.46823809523</v>
      </c>
      <c r="Q391" s="274">
        <f t="shared" si="153"/>
        <v>-3005.6170613113914</v>
      </c>
      <c r="R391" s="4">
        <f t="shared" si="157"/>
        <v>-67943.714285714275</v>
      </c>
      <c r="X391" s="235">
        <f t="shared" si="154"/>
        <v>37081</v>
      </c>
      <c r="Y391" s="236" t="str">
        <f t="shared" si="160"/>
        <v>0</v>
      </c>
      <c r="Z391" s="36"/>
      <c r="AA391" s="237">
        <f t="shared" si="161"/>
        <v>3005.6170613113914</v>
      </c>
      <c r="AB391" s="238">
        <f t="shared" si="162"/>
        <v>145921.20000000001</v>
      </c>
      <c r="AC391" s="239" t="str">
        <f t="shared" si="158"/>
        <v/>
      </c>
      <c r="AF391" s="241">
        <f t="shared" si="159"/>
        <v>-3005.6170613113914</v>
      </c>
    </row>
    <row r="392" spans="1:32" x14ac:dyDescent="0.25">
      <c r="B392" s="25">
        <v>37082</v>
      </c>
      <c r="C392" s="26"/>
      <c r="D392" s="27"/>
      <c r="E392" s="27"/>
      <c r="F392" s="225">
        <f t="shared" si="146"/>
        <v>0</v>
      </c>
      <c r="G392" s="213" t="s">
        <v>31</v>
      </c>
      <c r="H392" s="4">
        <f t="shared" si="155"/>
        <v>-7940000</v>
      </c>
      <c r="I392" s="4">
        <f t="shared" si="147"/>
        <v>-189047.61904761905</v>
      </c>
      <c r="J392" s="4">
        <f t="shared" si="148"/>
        <v>-1061424.6823809524</v>
      </c>
      <c r="K392" s="36">
        <f t="shared" si="149"/>
        <v>-30056.170613113918</v>
      </c>
      <c r="L392" s="36">
        <f t="shared" si="150"/>
        <v>-679424.51564056764</v>
      </c>
      <c r="N392" s="4">
        <f t="shared" si="156"/>
        <v>-794000</v>
      </c>
      <c r="O392" s="272">
        <f t="shared" si="151"/>
        <v>-18904.761904761905</v>
      </c>
      <c r="P392" s="272">
        <f t="shared" si="152"/>
        <v>-106142.46823809523</v>
      </c>
      <c r="Q392" s="274">
        <f t="shared" si="153"/>
        <v>-3005.6170613113914</v>
      </c>
      <c r="R392" s="4">
        <f t="shared" si="157"/>
        <v>-67943.714285714275</v>
      </c>
      <c r="X392" s="235">
        <f t="shared" si="154"/>
        <v>37082</v>
      </c>
      <c r="Y392" s="236" t="str">
        <f t="shared" si="160"/>
        <v>0</v>
      </c>
      <c r="Z392" s="36"/>
      <c r="AA392" s="237">
        <f t="shared" si="161"/>
        <v>3005.6170613113914</v>
      </c>
      <c r="AB392" s="238">
        <f t="shared" si="162"/>
        <v>145921.20000000001</v>
      </c>
      <c r="AC392" s="239" t="str">
        <f t="shared" si="158"/>
        <v/>
      </c>
      <c r="AF392" s="241">
        <f t="shared" si="159"/>
        <v>-3005.6170613113914</v>
      </c>
    </row>
    <row r="393" spans="1:32" x14ac:dyDescent="0.25">
      <c r="B393" s="25">
        <v>37083</v>
      </c>
      <c r="C393" s="26"/>
      <c r="D393" s="27"/>
      <c r="E393" s="27"/>
      <c r="F393" s="225">
        <f t="shared" si="146"/>
        <v>0</v>
      </c>
      <c r="G393" s="213" t="s">
        <v>31</v>
      </c>
      <c r="H393" s="4">
        <f t="shared" si="155"/>
        <v>-8734000</v>
      </c>
      <c r="I393" s="4">
        <f t="shared" si="147"/>
        <v>-207952.38095238095</v>
      </c>
      <c r="J393" s="4">
        <f t="shared" si="148"/>
        <v>-1167567.1506190475</v>
      </c>
      <c r="K393" s="36">
        <f t="shared" si="149"/>
        <v>-33061.787674425308</v>
      </c>
      <c r="L393" s="36">
        <f t="shared" si="150"/>
        <v>-747366.96720462432</v>
      </c>
      <c r="N393" s="4">
        <f t="shared" si="156"/>
        <v>-794000</v>
      </c>
      <c r="O393" s="272">
        <f t="shared" si="151"/>
        <v>-18904.761904761905</v>
      </c>
      <c r="P393" s="272">
        <f t="shared" si="152"/>
        <v>-106142.46823809523</v>
      </c>
      <c r="Q393" s="274">
        <f t="shared" si="153"/>
        <v>-3005.6170613113914</v>
      </c>
      <c r="R393" s="4">
        <f t="shared" si="157"/>
        <v>-67943.714285714275</v>
      </c>
      <c r="X393" s="235">
        <f t="shared" si="154"/>
        <v>37083</v>
      </c>
      <c r="Y393" s="236" t="str">
        <f t="shared" si="160"/>
        <v>0</v>
      </c>
      <c r="Z393" s="36"/>
      <c r="AA393" s="237">
        <f t="shared" si="161"/>
        <v>3005.6170613113914</v>
      </c>
      <c r="AB393" s="238">
        <f t="shared" si="162"/>
        <v>145921.20000000001</v>
      </c>
      <c r="AC393" s="239" t="str">
        <f t="shared" si="158"/>
        <v/>
      </c>
      <c r="AF393" s="241">
        <f t="shared" si="159"/>
        <v>-3005.6170613113914</v>
      </c>
    </row>
    <row r="394" spans="1:32" x14ac:dyDescent="0.25">
      <c r="B394" s="25">
        <v>37084</v>
      </c>
      <c r="C394" s="26"/>
      <c r="D394" s="27"/>
      <c r="E394" s="27"/>
      <c r="F394" s="225">
        <f t="shared" si="146"/>
        <v>0</v>
      </c>
      <c r="G394" s="213" t="s">
        <v>31</v>
      </c>
      <c r="H394" s="4">
        <f t="shared" si="155"/>
        <v>-9528000</v>
      </c>
      <c r="I394" s="4">
        <f t="shared" si="147"/>
        <v>-226857.14285714287</v>
      </c>
      <c r="J394" s="4">
        <f t="shared" si="148"/>
        <v>-1273709.6188571427</v>
      </c>
      <c r="K394" s="36">
        <f t="shared" si="149"/>
        <v>-36067.404735736702</v>
      </c>
      <c r="L394" s="36">
        <f t="shared" si="150"/>
        <v>-815309.41876868112</v>
      </c>
      <c r="N394" s="4">
        <f t="shared" si="156"/>
        <v>-794000</v>
      </c>
      <c r="O394" s="272">
        <f t="shared" si="151"/>
        <v>-18904.761904761905</v>
      </c>
      <c r="P394" s="272">
        <f t="shared" si="152"/>
        <v>-106142.46823809523</v>
      </c>
      <c r="Q394" s="274">
        <f t="shared" si="153"/>
        <v>-3005.6170613113914</v>
      </c>
      <c r="R394" s="4">
        <f t="shared" si="157"/>
        <v>-67943.714285714275</v>
      </c>
      <c r="X394" s="235">
        <f t="shared" si="154"/>
        <v>37084</v>
      </c>
      <c r="Y394" s="236" t="str">
        <f t="shared" si="160"/>
        <v>0</v>
      </c>
      <c r="Z394" s="36"/>
      <c r="AA394" s="237">
        <f t="shared" si="161"/>
        <v>3005.6170613113914</v>
      </c>
      <c r="AB394" s="238">
        <f t="shared" si="162"/>
        <v>145921.20000000001</v>
      </c>
      <c r="AC394" s="239" t="str">
        <f t="shared" si="158"/>
        <v/>
      </c>
      <c r="AF394" s="241">
        <f t="shared" si="159"/>
        <v>-3005.6170613113914</v>
      </c>
    </row>
    <row r="395" spans="1:32" x14ac:dyDescent="0.25">
      <c r="B395" s="25">
        <v>37085</v>
      </c>
      <c r="C395" s="26"/>
      <c r="D395" s="27"/>
      <c r="E395" s="27"/>
      <c r="F395" s="225">
        <f t="shared" si="146"/>
        <v>0</v>
      </c>
      <c r="G395" s="213" t="s">
        <v>31</v>
      </c>
      <c r="H395" s="4">
        <f t="shared" si="155"/>
        <v>-10322000</v>
      </c>
      <c r="I395" s="4">
        <f t="shared" si="147"/>
        <v>-245761.90476190476</v>
      </c>
      <c r="J395" s="4">
        <f t="shared" si="148"/>
        <v>-1379852.087095238</v>
      </c>
      <c r="K395" s="36">
        <f t="shared" si="149"/>
        <v>-39073.021797048088</v>
      </c>
      <c r="L395" s="36">
        <f t="shared" si="150"/>
        <v>-883251.8703327378</v>
      </c>
      <c r="N395" s="4">
        <f t="shared" si="156"/>
        <v>-794000</v>
      </c>
      <c r="O395" s="272">
        <f t="shared" si="151"/>
        <v>-18904.761904761905</v>
      </c>
      <c r="P395" s="272">
        <f t="shared" si="152"/>
        <v>-106142.46823809523</v>
      </c>
      <c r="Q395" s="274">
        <f t="shared" si="153"/>
        <v>-3005.6170613113914</v>
      </c>
      <c r="R395" s="4">
        <f t="shared" si="157"/>
        <v>-67943.714285714275</v>
      </c>
      <c r="X395" s="235">
        <f t="shared" si="154"/>
        <v>37085</v>
      </c>
      <c r="Y395" s="236" t="str">
        <f t="shared" si="160"/>
        <v>0</v>
      </c>
      <c r="Z395" s="36"/>
      <c r="AA395" s="237">
        <f t="shared" si="161"/>
        <v>3005.6170613113914</v>
      </c>
      <c r="AB395" s="238">
        <f t="shared" si="162"/>
        <v>145921.20000000001</v>
      </c>
      <c r="AC395" s="239" t="str">
        <f t="shared" si="158"/>
        <v/>
      </c>
      <c r="AF395" s="241">
        <f t="shared" si="159"/>
        <v>-3005.6170613113914</v>
      </c>
    </row>
    <row r="396" spans="1:32" s="215" customFormat="1" x14ac:dyDescent="0.25">
      <c r="B396" s="25">
        <v>37086</v>
      </c>
      <c r="C396" s="280"/>
      <c r="D396" s="48"/>
      <c r="E396" s="48"/>
      <c r="F396" s="256">
        <f t="shared" si="146"/>
        <v>0</v>
      </c>
      <c r="G396" s="213" t="s">
        <v>31</v>
      </c>
      <c r="H396" s="169">
        <f t="shared" si="155"/>
        <v>-11116000</v>
      </c>
      <c r="I396" s="169">
        <f t="shared" si="147"/>
        <v>-264666.66666666669</v>
      </c>
      <c r="J396" s="169">
        <f t="shared" si="148"/>
        <v>-1485994.5553333333</v>
      </c>
      <c r="K396" s="281">
        <f t="shared" si="149"/>
        <v>-42078.638858359482</v>
      </c>
      <c r="L396" s="281">
        <f t="shared" si="150"/>
        <v>-951194.3218967946</v>
      </c>
      <c r="N396" s="169">
        <f t="shared" si="156"/>
        <v>-794000</v>
      </c>
      <c r="O396" s="282">
        <f t="shared" si="151"/>
        <v>-18904.761904761905</v>
      </c>
      <c r="P396" s="282">
        <f t="shared" si="152"/>
        <v>-106142.46823809523</v>
      </c>
      <c r="Q396" s="283">
        <f t="shared" si="153"/>
        <v>-3005.6170613113914</v>
      </c>
      <c r="R396" s="169">
        <f t="shared" si="157"/>
        <v>-67943.714285714275</v>
      </c>
      <c r="X396" s="257">
        <f t="shared" si="154"/>
        <v>37086</v>
      </c>
      <c r="Y396" s="236" t="str">
        <f t="shared" si="160"/>
        <v>0</v>
      </c>
      <c r="Z396" s="281"/>
      <c r="AA396" s="258">
        <f t="shared" si="161"/>
        <v>3005.6170613113914</v>
      </c>
      <c r="AB396" s="238">
        <f t="shared" si="162"/>
        <v>145921.20000000001</v>
      </c>
      <c r="AC396" s="259" t="str">
        <f t="shared" si="158"/>
        <v/>
      </c>
      <c r="AF396" s="236">
        <f t="shared" si="159"/>
        <v>-3005.6170613113914</v>
      </c>
    </row>
    <row r="397" spans="1:32" x14ac:dyDescent="0.25">
      <c r="B397" s="25">
        <v>37087</v>
      </c>
      <c r="C397" s="26"/>
      <c r="D397" s="27"/>
      <c r="E397" s="27"/>
      <c r="F397" s="225">
        <f t="shared" si="146"/>
        <v>0</v>
      </c>
      <c r="G397" s="213" t="s">
        <v>31</v>
      </c>
      <c r="H397" s="4">
        <f t="shared" si="155"/>
        <v>-11910000</v>
      </c>
      <c r="I397" s="4">
        <f t="shared" si="147"/>
        <v>-283571.42857142858</v>
      </c>
      <c r="J397" s="4">
        <f t="shared" si="148"/>
        <v>-1592137.0235714286</v>
      </c>
      <c r="K397" s="36">
        <f t="shared" si="149"/>
        <v>-45084.255919670875</v>
      </c>
      <c r="L397" s="36">
        <f t="shared" si="150"/>
        <v>-1019136.7734608514</v>
      </c>
      <c r="N397" s="4">
        <f t="shared" si="156"/>
        <v>-794000</v>
      </c>
      <c r="O397" s="272">
        <f t="shared" si="151"/>
        <v>-18904.761904761905</v>
      </c>
      <c r="P397" s="272">
        <f t="shared" si="152"/>
        <v>-106142.46823809523</v>
      </c>
      <c r="Q397" s="274">
        <f t="shared" si="153"/>
        <v>-3005.6170613113914</v>
      </c>
      <c r="R397" s="4">
        <f t="shared" si="157"/>
        <v>-67943.714285714275</v>
      </c>
      <c r="X397" s="235">
        <f t="shared" si="154"/>
        <v>37087</v>
      </c>
      <c r="Y397" s="236" t="str">
        <f t="shared" si="160"/>
        <v>0</v>
      </c>
      <c r="Z397" s="36"/>
      <c r="AA397" s="237">
        <f t="shared" si="161"/>
        <v>3005.6170613113914</v>
      </c>
      <c r="AB397" s="238">
        <f t="shared" si="162"/>
        <v>145921.20000000001</v>
      </c>
      <c r="AC397" s="239" t="str">
        <f t="shared" si="158"/>
        <v/>
      </c>
      <c r="AF397" s="241">
        <f t="shared" si="159"/>
        <v>-3005.6170613113914</v>
      </c>
    </row>
    <row r="398" spans="1:32" x14ac:dyDescent="0.25">
      <c r="B398" s="25">
        <v>37088</v>
      </c>
      <c r="C398" s="26"/>
      <c r="D398" s="27"/>
      <c r="E398" s="27"/>
      <c r="F398" s="225">
        <f t="shared" si="146"/>
        <v>0</v>
      </c>
      <c r="G398" s="213" t="s">
        <v>31</v>
      </c>
      <c r="H398" s="4">
        <f t="shared" si="155"/>
        <v>-12704000</v>
      </c>
      <c r="I398" s="4">
        <f t="shared" si="147"/>
        <v>-302476.19047619047</v>
      </c>
      <c r="J398" s="4">
        <f t="shared" si="148"/>
        <v>-1698279.4918095237</v>
      </c>
      <c r="K398" s="36">
        <f t="shared" si="149"/>
        <v>-48089.872980982262</v>
      </c>
      <c r="L398" s="36">
        <f t="shared" si="150"/>
        <v>-1087079.2250249081</v>
      </c>
      <c r="N398" s="4">
        <f t="shared" si="156"/>
        <v>-794000</v>
      </c>
      <c r="O398" s="272">
        <f t="shared" si="151"/>
        <v>-18904.761904761905</v>
      </c>
      <c r="P398" s="272">
        <f t="shared" si="152"/>
        <v>-106142.46823809523</v>
      </c>
      <c r="Q398" s="274">
        <f t="shared" si="153"/>
        <v>-3005.6170613113914</v>
      </c>
      <c r="R398" s="4">
        <f t="shared" si="157"/>
        <v>-67943.714285714275</v>
      </c>
      <c r="X398" s="235">
        <f t="shared" si="154"/>
        <v>37088</v>
      </c>
      <c r="Y398" s="236" t="str">
        <f t="shared" si="160"/>
        <v>0</v>
      </c>
      <c r="Z398" s="36"/>
      <c r="AA398" s="237">
        <f t="shared" si="161"/>
        <v>3005.6170613113914</v>
      </c>
      <c r="AB398" s="238">
        <f t="shared" si="162"/>
        <v>145921.20000000001</v>
      </c>
      <c r="AC398" s="239" t="str">
        <f t="shared" si="158"/>
        <v/>
      </c>
      <c r="AF398" s="241">
        <f t="shared" si="159"/>
        <v>-3005.6170613113914</v>
      </c>
    </row>
    <row r="399" spans="1:32" x14ac:dyDescent="0.25">
      <c r="B399" s="25">
        <v>37089</v>
      </c>
      <c r="C399" s="26"/>
      <c r="D399" s="27"/>
      <c r="E399" s="27"/>
      <c r="F399" s="225">
        <f t="shared" si="146"/>
        <v>0</v>
      </c>
      <c r="G399" s="213" t="s">
        <v>31</v>
      </c>
      <c r="H399" s="4">
        <f t="shared" si="155"/>
        <v>-13498000</v>
      </c>
      <c r="I399" s="4">
        <f t="shared" si="147"/>
        <v>-321380.95238095237</v>
      </c>
      <c r="J399" s="4">
        <f t="shared" si="148"/>
        <v>-1804421.960047619</v>
      </c>
      <c r="K399" s="36">
        <f t="shared" si="149"/>
        <v>-51095.490042293655</v>
      </c>
      <c r="L399" s="36">
        <f t="shared" si="150"/>
        <v>-1155021.6765889649</v>
      </c>
      <c r="N399" s="4">
        <f t="shared" si="156"/>
        <v>-794000</v>
      </c>
      <c r="O399" s="272">
        <f t="shared" si="151"/>
        <v>-18904.761904761905</v>
      </c>
      <c r="P399" s="272">
        <f t="shared" si="152"/>
        <v>-106142.46823809523</v>
      </c>
      <c r="Q399" s="274">
        <f t="shared" si="153"/>
        <v>-3005.6170613113914</v>
      </c>
      <c r="R399" s="4">
        <f t="shared" si="157"/>
        <v>-67943.714285714275</v>
      </c>
      <c r="X399" s="235">
        <f t="shared" si="154"/>
        <v>37089</v>
      </c>
      <c r="Y399" s="236" t="str">
        <f t="shared" si="160"/>
        <v>0</v>
      </c>
      <c r="Z399" s="36"/>
      <c r="AA399" s="237">
        <f t="shared" si="161"/>
        <v>3005.6170613113914</v>
      </c>
      <c r="AB399" s="238">
        <f t="shared" si="162"/>
        <v>145921.20000000001</v>
      </c>
      <c r="AC399" s="239" t="str">
        <f t="shared" si="158"/>
        <v/>
      </c>
      <c r="AF399" s="241">
        <f t="shared" si="159"/>
        <v>-3005.6170613113914</v>
      </c>
    </row>
    <row r="400" spans="1:32" x14ac:dyDescent="0.25">
      <c r="B400" s="25">
        <v>37090</v>
      </c>
      <c r="C400" s="26"/>
      <c r="D400" s="27"/>
      <c r="E400" s="27"/>
      <c r="F400" s="225">
        <f t="shared" si="146"/>
        <v>0</v>
      </c>
      <c r="G400" s="213" t="s">
        <v>31</v>
      </c>
      <c r="H400" s="4">
        <f t="shared" si="155"/>
        <v>-14292000</v>
      </c>
      <c r="I400" s="4">
        <f t="shared" si="147"/>
        <v>-340285.71428571426</v>
      </c>
      <c r="J400" s="4">
        <f t="shared" si="148"/>
        <v>-1910564.428285714</v>
      </c>
      <c r="K400" s="36">
        <f t="shared" si="149"/>
        <v>-54101.107103605042</v>
      </c>
      <c r="L400" s="36">
        <f t="shared" si="150"/>
        <v>-1222964.1281530214</v>
      </c>
      <c r="N400" s="4">
        <f t="shared" si="156"/>
        <v>-794000</v>
      </c>
      <c r="O400" s="272">
        <f t="shared" si="151"/>
        <v>-18904.761904761905</v>
      </c>
      <c r="P400" s="272">
        <f t="shared" si="152"/>
        <v>-106142.46823809523</v>
      </c>
      <c r="Q400" s="274">
        <f t="shared" si="153"/>
        <v>-3005.6170613113914</v>
      </c>
      <c r="R400" s="4">
        <f t="shared" si="157"/>
        <v>-67943.714285714275</v>
      </c>
      <c r="X400" s="235">
        <f t="shared" si="154"/>
        <v>37090</v>
      </c>
      <c r="Y400" s="236" t="str">
        <f t="shared" si="160"/>
        <v>0</v>
      </c>
      <c r="Z400" s="36"/>
      <c r="AA400" s="237">
        <f t="shared" si="161"/>
        <v>3005.6170613113914</v>
      </c>
      <c r="AB400" s="238">
        <f t="shared" si="162"/>
        <v>145921.20000000001</v>
      </c>
      <c r="AC400" s="239" t="str">
        <f t="shared" si="158"/>
        <v/>
      </c>
      <c r="AF400" s="241">
        <f t="shared" si="159"/>
        <v>-3005.6170613113914</v>
      </c>
    </row>
    <row r="401" spans="2:32" x14ac:dyDescent="0.25">
      <c r="B401" s="25">
        <v>37091</v>
      </c>
      <c r="C401" s="26"/>
      <c r="D401" s="27"/>
      <c r="E401" s="27"/>
      <c r="F401" s="225">
        <f t="shared" si="146"/>
        <v>0</v>
      </c>
      <c r="G401" s="213" t="s">
        <v>31</v>
      </c>
      <c r="H401" s="4">
        <f t="shared" si="155"/>
        <v>-15086000</v>
      </c>
      <c r="I401" s="4">
        <f t="shared" si="147"/>
        <v>-359190.47619047621</v>
      </c>
      <c r="J401" s="4">
        <f t="shared" si="148"/>
        <v>-2016706.8965238095</v>
      </c>
      <c r="K401" s="36">
        <f t="shared" si="149"/>
        <v>-57106.724164916443</v>
      </c>
      <c r="L401" s="36">
        <f t="shared" si="150"/>
        <v>-1290906.5797170785</v>
      </c>
      <c r="N401" s="4">
        <f t="shared" si="156"/>
        <v>-794000</v>
      </c>
      <c r="O401" s="272">
        <f t="shared" si="151"/>
        <v>-18904.761904761905</v>
      </c>
      <c r="P401" s="272">
        <f t="shared" si="152"/>
        <v>-106142.46823809523</v>
      </c>
      <c r="Q401" s="274">
        <f t="shared" si="153"/>
        <v>-3005.6170613113914</v>
      </c>
      <c r="R401" s="4">
        <f t="shared" si="157"/>
        <v>-67943.714285714275</v>
      </c>
      <c r="X401" s="235">
        <f t="shared" si="154"/>
        <v>37091</v>
      </c>
      <c r="Y401" s="236" t="str">
        <f t="shared" si="160"/>
        <v>0</v>
      </c>
      <c r="Z401" s="36"/>
      <c r="AA401" s="237">
        <f t="shared" si="161"/>
        <v>3005.6170613113914</v>
      </c>
      <c r="AB401" s="238">
        <f t="shared" si="162"/>
        <v>145921.20000000001</v>
      </c>
      <c r="AC401" s="239" t="str">
        <f t="shared" si="158"/>
        <v/>
      </c>
      <c r="AF401" s="241">
        <f t="shared" si="159"/>
        <v>-3005.6170613113914</v>
      </c>
    </row>
    <row r="402" spans="2:32" x14ac:dyDescent="0.25">
      <c r="B402" s="25">
        <v>37092</v>
      </c>
      <c r="C402" s="26"/>
      <c r="D402" s="27"/>
      <c r="E402" s="27"/>
      <c r="F402" s="225">
        <f t="shared" si="146"/>
        <v>0</v>
      </c>
      <c r="G402" s="213" t="s">
        <v>31</v>
      </c>
      <c r="H402" s="4">
        <f t="shared" si="155"/>
        <v>-15880000</v>
      </c>
      <c r="I402" s="4">
        <f t="shared" si="147"/>
        <v>-378095.23809523811</v>
      </c>
      <c r="J402" s="4">
        <f t="shared" si="148"/>
        <v>-2122849.3647619048</v>
      </c>
      <c r="K402" s="36">
        <f t="shared" si="149"/>
        <v>-60112.341226227836</v>
      </c>
      <c r="L402" s="36">
        <f t="shared" si="150"/>
        <v>-1358849.0312811353</v>
      </c>
      <c r="N402" s="4">
        <f t="shared" si="156"/>
        <v>-794000</v>
      </c>
      <c r="O402" s="272">
        <f t="shared" si="151"/>
        <v>-18904.761904761905</v>
      </c>
      <c r="P402" s="272">
        <f t="shared" si="152"/>
        <v>-106142.46823809523</v>
      </c>
      <c r="Q402" s="274">
        <f t="shared" si="153"/>
        <v>-3005.6170613113914</v>
      </c>
      <c r="R402" s="4">
        <f t="shared" si="157"/>
        <v>-67943.714285714275</v>
      </c>
      <c r="X402" s="235">
        <f t="shared" si="154"/>
        <v>37092</v>
      </c>
      <c r="Y402" s="236" t="str">
        <f t="shared" si="160"/>
        <v>0</v>
      </c>
      <c r="Z402" s="36"/>
      <c r="AA402" s="237">
        <f t="shared" si="161"/>
        <v>3005.6170613113914</v>
      </c>
      <c r="AB402" s="238">
        <f t="shared" si="162"/>
        <v>145921.20000000001</v>
      </c>
      <c r="AC402" s="239" t="str">
        <f t="shared" si="158"/>
        <v/>
      </c>
      <c r="AF402" s="241">
        <f t="shared" si="159"/>
        <v>-3005.6170613113914</v>
      </c>
    </row>
    <row r="403" spans="2:32" x14ac:dyDescent="0.25">
      <c r="B403" s="25">
        <v>37093</v>
      </c>
      <c r="C403" s="26"/>
      <c r="D403" s="27"/>
      <c r="E403" s="27"/>
      <c r="F403" s="225">
        <f t="shared" si="146"/>
        <v>0</v>
      </c>
      <c r="G403" s="213" t="s">
        <v>31</v>
      </c>
      <c r="H403" s="4">
        <f t="shared" si="155"/>
        <v>-16674000</v>
      </c>
      <c r="I403" s="4">
        <f t="shared" si="147"/>
        <v>-397000</v>
      </c>
      <c r="J403" s="4">
        <f t="shared" si="148"/>
        <v>-2228991.8329999996</v>
      </c>
      <c r="K403" s="36">
        <f t="shared" si="149"/>
        <v>-63117.958287539215</v>
      </c>
      <c r="L403" s="36">
        <f t="shared" si="150"/>
        <v>-1426791.4828451916</v>
      </c>
      <c r="N403" s="4">
        <f t="shared" si="156"/>
        <v>-794000</v>
      </c>
      <c r="O403" s="272">
        <f t="shared" si="151"/>
        <v>-18904.761904761905</v>
      </c>
      <c r="P403" s="272">
        <f t="shared" si="152"/>
        <v>-106142.46823809523</v>
      </c>
      <c r="Q403" s="274">
        <f t="shared" si="153"/>
        <v>-3005.6170613113914</v>
      </c>
      <c r="R403" s="4">
        <f t="shared" si="157"/>
        <v>-67943.714285714275</v>
      </c>
      <c r="X403" s="235">
        <f t="shared" si="154"/>
        <v>37093</v>
      </c>
      <c r="Y403" s="236" t="str">
        <f t="shared" si="160"/>
        <v>0</v>
      </c>
      <c r="Z403" s="36"/>
      <c r="AA403" s="237">
        <f t="shared" si="161"/>
        <v>3005.6170613113914</v>
      </c>
      <c r="AB403" s="238">
        <f t="shared" si="162"/>
        <v>145921.20000000001</v>
      </c>
      <c r="AC403" s="239" t="str">
        <f t="shared" si="158"/>
        <v/>
      </c>
      <c r="AF403" s="241">
        <f t="shared" si="159"/>
        <v>-3005.6170613113914</v>
      </c>
    </row>
    <row r="404" spans="2:32" x14ac:dyDescent="0.25">
      <c r="B404" s="25">
        <v>37094</v>
      </c>
      <c r="C404" s="26"/>
      <c r="D404" s="27"/>
      <c r="E404" s="27"/>
      <c r="F404" s="225">
        <f t="shared" si="146"/>
        <v>0</v>
      </c>
      <c r="G404" s="213" t="s">
        <v>31</v>
      </c>
      <c r="H404" s="4">
        <f t="shared" si="155"/>
        <v>-17468000</v>
      </c>
      <c r="I404" s="4">
        <f t="shared" si="147"/>
        <v>-415904.76190476189</v>
      </c>
      <c r="J404" s="4">
        <f t="shared" si="148"/>
        <v>-2335134.3012380949</v>
      </c>
      <c r="K404" s="36">
        <f t="shared" si="149"/>
        <v>-66123.575348850616</v>
      </c>
      <c r="L404" s="36">
        <f t="shared" si="150"/>
        <v>-1494733.9344092486</v>
      </c>
      <c r="N404" s="4">
        <f t="shared" si="156"/>
        <v>-794000</v>
      </c>
      <c r="O404" s="272">
        <f t="shared" si="151"/>
        <v>-18904.761904761905</v>
      </c>
      <c r="P404" s="272">
        <f t="shared" si="152"/>
        <v>-106142.46823809523</v>
      </c>
      <c r="Q404" s="274">
        <f t="shared" si="153"/>
        <v>-3005.6170613113914</v>
      </c>
      <c r="R404" s="4">
        <f t="shared" si="157"/>
        <v>-67943.714285714275</v>
      </c>
      <c r="X404" s="235">
        <f t="shared" si="154"/>
        <v>37094</v>
      </c>
      <c r="Y404" s="236" t="str">
        <f t="shared" si="160"/>
        <v>0</v>
      </c>
      <c r="Z404" s="36"/>
      <c r="AA404" s="237">
        <f t="shared" si="161"/>
        <v>3005.6170613113914</v>
      </c>
      <c r="AB404" s="238">
        <f t="shared" si="162"/>
        <v>145921.20000000001</v>
      </c>
      <c r="AC404" s="239" t="str">
        <f t="shared" si="158"/>
        <v/>
      </c>
      <c r="AF404" s="241">
        <f t="shared" si="159"/>
        <v>-3005.6170613113914</v>
      </c>
    </row>
    <row r="405" spans="2:32" x14ac:dyDescent="0.25">
      <c r="B405" s="25">
        <v>37095</v>
      </c>
      <c r="C405" s="26"/>
      <c r="D405" s="27"/>
      <c r="E405" s="27"/>
      <c r="F405" s="225">
        <f t="shared" si="146"/>
        <v>0</v>
      </c>
      <c r="G405" s="213" t="s">
        <v>31</v>
      </c>
      <c r="H405" s="4">
        <f t="shared" si="155"/>
        <v>-18262000</v>
      </c>
      <c r="I405" s="4">
        <f t="shared" si="147"/>
        <v>-434809.52380952379</v>
      </c>
      <c r="J405" s="4">
        <f t="shared" si="148"/>
        <v>-2441276.7694761902</v>
      </c>
      <c r="K405" s="36">
        <f t="shared" si="149"/>
        <v>-69129.19241016201</v>
      </c>
      <c r="L405" s="36">
        <f t="shared" si="150"/>
        <v>-1562676.3859733054</v>
      </c>
      <c r="N405" s="4">
        <f t="shared" si="156"/>
        <v>-794000</v>
      </c>
      <c r="O405" s="272">
        <f t="shared" si="151"/>
        <v>-18904.761904761905</v>
      </c>
      <c r="P405" s="272">
        <f t="shared" si="152"/>
        <v>-106142.46823809523</v>
      </c>
      <c r="Q405" s="274">
        <f t="shared" si="153"/>
        <v>-3005.6170613113914</v>
      </c>
      <c r="R405" s="4">
        <f t="shared" si="157"/>
        <v>-67943.714285714275</v>
      </c>
      <c r="X405" s="235">
        <f t="shared" si="154"/>
        <v>37095</v>
      </c>
      <c r="Y405" s="236" t="str">
        <f t="shared" si="160"/>
        <v>0</v>
      </c>
      <c r="Z405" s="36"/>
      <c r="AA405" s="237">
        <f t="shared" si="161"/>
        <v>3005.6170613113914</v>
      </c>
      <c r="AB405" s="238">
        <f t="shared" si="162"/>
        <v>145921.20000000001</v>
      </c>
      <c r="AC405" s="239" t="str">
        <f t="shared" si="158"/>
        <v/>
      </c>
      <c r="AF405" s="241">
        <f t="shared" si="159"/>
        <v>-3005.6170613113914</v>
      </c>
    </row>
    <row r="406" spans="2:32" x14ac:dyDescent="0.25">
      <c r="B406" s="25">
        <v>37096</v>
      </c>
      <c r="C406" s="26"/>
      <c r="D406" s="27"/>
      <c r="E406" s="27"/>
      <c r="F406" s="225">
        <f t="shared" si="146"/>
        <v>0</v>
      </c>
      <c r="G406" s="213" t="s">
        <v>31</v>
      </c>
      <c r="H406" s="4">
        <f t="shared" si="155"/>
        <v>-19056000</v>
      </c>
      <c r="I406" s="4">
        <f t="shared" si="147"/>
        <v>-453714.28571428574</v>
      </c>
      <c r="J406" s="4">
        <f t="shared" si="148"/>
        <v>-2547419.2377142855</v>
      </c>
      <c r="K406" s="36">
        <f t="shared" si="149"/>
        <v>-72134.809471473403</v>
      </c>
      <c r="L406" s="36">
        <f t="shared" si="150"/>
        <v>-1630618.8375373622</v>
      </c>
      <c r="N406" s="4">
        <f t="shared" si="156"/>
        <v>-794000</v>
      </c>
      <c r="O406" s="272">
        <f t="shared" si="151"/>
        <v>-18904.761904761905</v>
      </c>
      <c r="P406" s="272">
        <f t="shared" si="152"/>
        <v>-106142.46823809523</v>
      </c>
      <c r="Q406" s="274">
        <f t="shared" si="153"/>
        <v>-3005.6170613113914</v>
      </c>
      <c r="R406" s="4">
        <f t="shared" si="157"/>
        <v>-67943.714285714275</v>
      </c>
      <c r="X406" s="235">
        <f t="shared" si="154"/>
        <v>37096</v>
      </c>
      <c r="Y406" s="236" t="str">
        <f t="shared" si="160"/>
        <v>0</v>
      </c>
      <c r="Z406" s="36"/>
      <c r="AA406" s="237">
        <f t="shared" si="161"/>
        <v>3005.6170613113914</v>
      </c>
      <c r="AB406" s="238">
        <f t="shared" si="162"/>
        <v>145921.20000000001</v>
      </c>
      <c r="AC406" s="239" t="str">
        <f t="shared" si="158"/>
        <v/>
      </c>
      <c r="AF406" s="241">
        <f t="shared" si="159"/>
        <v>-3005.6170613113914</v>
      </c>
    </row>
    <row r="407" spans="2:32" x14ac:dyDescent="0.25">
      <c r="B407" s="25">
        <v>37097</v>
      </c>
      <c r="C407" s="26"/>
      <c r="D407" s="27"/>
      <c r="E407" s="27"/>
      <c r="F407" s="225">
        <f t="shared" si="146"/>
        <v>0</v>
      </c>
      <c r="G407" s="213" t="s">
        <v>31</v>
      </c>
      <c r="H407" s="4">
        <f t="shared" si="155"/>
        <v>-19850000</v>
      </c>
      <c r="I407" s="4">
        <f t="shared" si="147"/>
        <v>-472619.04761904763</v>
      </c>
      <c r="J407" s="4">
        <f t="shared" si="148"/>
        <v>-2653561.7059523808</v>
      </c>
      <c r="K407" s="36">
        <f t="shared" si="149"/>
        <v>-75140.426532784782</v>
      </c>
      <c r="L407" s="36">
        <f t="shared" si="150"/>
        <v>-1698561.2891014188</v>
      </c>
      <c r="N407" s="4">
        <f t="shared" si="156"/>
        <v>-794000</v>
      </c>
      <c r="O407" s="272">
        <f t="shared" si="151"/>
        <v>-18904.761904761905</v>
      </c>
      <c r="P407" s="272">
        <f t="shared" si="152"/>
        <v>-106142.46823809523</v>
      </c>
      <c r="Q407" s="274">
        <f t="shared" si="153"/>
        <v>-3005.6170613113914</v>
      </c>
      <c r="R407" s="4">
        <f t="shared" si="157"/>
        <v>-67943.714285714275</v>
      </c>
      <c r="X407" s="235">
        <f t="shared" si="154"/>
        <v>37097</v>
      </c>
      <c r="Y407" s="236" t="str">
        <f t="shared" si="160"/>
        <v>0</v>
      </c>
      <c r="Z407" s="36"/>
      <c r="AA407" s="237">
        <f t="shared" si="161"/>
        <v>3005.6170613113914</v>
      </c>
      <c r="AB407" s="238">
        <f t="shared" si="162"/>
        <v>145921.20000000001</v>
      </c>
      <c r="AC407" s="239" t="str">
        <f t="shared" si="158"/>
        <v/>
      </c>
      <c r="AF407" s="241">
        <f t="shared" si="159"/>
        <v>-3005.6170613113914</v>
      </c>
    </row>
    <row r="408" spans="2:32" x14ac:dyDescent="0.25">
      <c r="B408" s="25">
        <v>37098</v>
      </c>
      <c r="C408" s="26"/>
      <c r="D408" s="27"/>
      <c r="E408" s="27"/>
      <c r="F408" s="225">
        <f t="shared" si="146"/>
        <v>0</v>
      </c>
      <c r="G408" s="213" t="s">
        <v>31</v>
      </c>
      <c r="H408" s="4">
        <f t="shared" si="155"/>
        <v>-20644000</v>
      </c>
      <c r="I408" s="4">
        <f t="shared" si="147"/>
        <v>-491523.80952380953</v>
      </c>
      <c r="J408" s="4">
        <f t="shared" si="148"/>
        <v>-2759704.1741904761</v>
      </c>
      <c r="K408" s="36">
        <f t="shared" si="149"/>
        <v>-78146.043594096176</v>
      </c>
      <c r="L408" s="36">
        <f t="shared" si="150"/>
        <v>-1766503.7406654756</v>
      </c>
      <c r="N408" s="4">
        <f t="shared" si="156"/>
        <v>-794000</v>
      </c>
      <c r="O408" s="272">
        <f t="shared" si="151"/>
        <v>-18904.761904761905</v>
      </c>
      <c r="P408" s="272">
        <f t="shared" si="152"/>
        <v>-106142.46823809523</v>
      </c>
      <c r="Q408" s="274">
        <f t="shared" si="153"/>
        <v>-3005.6170613113914</v>
      </c>
      <c r="R408" s="4">
        <f t="shared" si="157"/>
        <v>-67943.714285714275</v>
      </c>
      <c r="X408" s="235">
        <f t="shared" si="154"/>
        <v>37098</v>
      </c>
      <c r="Y408" s="236" t="str">
        <f t="shared" si="160"/>
        <v>0</v>
      </c>
      <c r="Z408" s="36"/>
      <c r="AA408" s="237">
        <f t="shared" si="161"/>
        <v>3005.6170613113914</v>
      </c>
      <c r="AB408" s="238">
        <f t="shared" si="162"/>
        <v>145921.20000000001</v>
      </c>
      <c r="AC408" s="239" t="str">
        <f t="shared" si="158"/>
        <v/>
      </c>
      <c r="AF408" s="241">
        <f t="shared" si="159"/>
        <v>-3005.6170613113914</v>
      </c>
    </row>
    <row r="409" spans="2:32" x14ac:dyDescent="0.25">
      <c r="B409" s="25">
        <v>37099</v>
      </c>
      <c r="C409" s="26"/>
      <c r="D409" s="27"/>
      <c r="E409" s="27"/>
      <c r="F409" s="225">
        <f t="shared" si="146"/>
        <v>0</v>
      </c>
      <c r="G409" s="213" t="s">
        <v>31</v>
      </c>
      <c r="H409" s="4">
        <f t="shared" si="155"/>
        <v>-21438000</v>
      </c>
      <c r="I409" s="4">
        <f t="shared" si="147"/>
        <v>-510428.57142857142</v>
      </c>
      <c r="J409" s="4">
        <f t="shared" si="148"/>
        <v>-2865846.6424285714</v>
      </c>
      <c r="K409" s="36">
        <f t="shared" si="149"/>
        <v>-81151.66065540757</v>
      </c>
      <c r="L409" s="36">
        <f t="shared" si="150"/>
        <v>-1834446.1922295324</v>
      </c>
      <c r="N409" s="4">
        <f t="shared" si="156"/>
        <v>-794000</v>
      </c>
      <c r="O409" s="272">
        <f t="shared" si="151"/>
        <v>-18904.761904761905</v>
      </c>
      <c r="P409" s="272">
        <f t="shared" si="152"/>
        <v>-106142.46823809523</v>
      </c>
      <c r="Q409" s="274">
        <f t="shared" si="153"/>
        <v>-3005.6170613113914</v>
      </c>
      <c r="R409" s="4">
        <f t="shared" si="157"/>
        <v>-67943.714285714275</v>
      </c>
      <c r="X409" s="235">
        <f t="shared" si="154"/>
        <v>37099</v>
      </c>
      <c r="Y409" s="236" t="str">
        <f t="shared" si="160"/>
        <v>0</v>
      </c>
      <c r="Z409" s="36"/>
      <c r="AA409" s="237">
        <f t="shared" si="161"/>
        <v>3005.6170613113914</v>
      </c>
      <c r="AB409" s="238">
        <f t="shared" si="162"/>
        <v>145921.20000000001</v>
      </c>
      <c r="AC409" s="239" t="str">
        <f t="shared" si="158"/>
        <v/>
      </c>
      <c r="AF409" s="241">
        <f t="shared" si="159"/>
        <v>-3005.6170613113914</v>
      </c>
    </row>
    <row r="410" spans="2:32" x14ac:dyDescent="0.25">
      <c r="B410" s="25">
        <v>37100</v>
      </c>
      <c r="C410" s="26"/>
      <c r="D410" s="27"/>
      <c r="E410" s="27"/>
      <c r="F410" s="225">
        <f t="shared" si="146"/>
        <v>0</v>
      </c>
      <c r="G410" s="213" t="s">
        <v>31</v>
      </c>
      <c r="H410" s="4">
        <f t="shared" si="155"/>
        <v>-22232000</v>
      </c>
      <c r="I410" s="4">
        <f t="shared" si="147"/>
        <v>-529333.33333333337</v>
      </c>
      <c r="J410" s="4">
        <f t="shared" si="148"/>
        <v>-2971989.1106666666</v>
      </c>
      <c r="K410" s="36">
        <f t="shared" si="149"/>
        <v>-84157.277716718963</v>
      </c>
      <c r="L410" s="36">
        <f t="shared" si="150"/>
        <v>-1902388.6437935892</v>
      </c>
      <c r="N410" s="4">
        <f t="shared" si="156"/>
        <v>-794000</v>
      </c>
      <c r="O410" s="272">
        <f t="shared" si="151"/>
        <v>-18904.761904761905</v>
      </c>
      <c r="P410" s="272">
        <f t="shared" si="152"/>
        <v>-106142.46823809523</v>
      </c>
      <c r="Q410" s="274">
        <f t="shared" si="153"/>
        <v>-3005.6170613113914</v>
      </c>
      <c r="R410" s="4">
        <f t="shared" si="157"/>
        <v>-67943.714285714275</v>
      </c>
      <c r="X410" s="235">
        <f t="shared" si="154"/>
        <v>37100</v>
      </c>
      <c r="Y410" s="236" t="str">
        <f t="shared" si="160"/>
        <v>0</v>
      </c>
      <c r="Z410" s="36"/>
      <c r="AA410" s="237">
        <f t="shared" si="161"/>
        <v>3005.6170613113914</v>
      </c>
      <c r="AB410" s="238">
        <f t="shared" si="162"/>
        <v>145921.20000000001</v>
      </c>
      <c r="AC410" s="239" t="str">
        <f t="shared" si="158"/>
        <v/>
      </c>
      <c r="AF410" s="241">
        <f t="shared" si="159"/>
        <v>-3005.6170613113914</v>
      </c>
    </row>
    <row r="411" spans="2:32" x14ac:dyDescent="0.25">
      <c r="B411" s="25">
        <v>37101</v>
      </c>
      <c r="C411" s="26"/>
      <c r="D411" s="27"/>
      <c r="E411" s="27"/>
      <c r="F411" s="225">
        <f t="shared" si="146"/>
        <v>0</v>
      </c>
      <c r="G411" s="213" t="s">
        <v>31</v>
      </c>
      <c r="H411" s="4">
        <f t="shared" si="155"/>
        <v>-23026000</v>
      </c>
      <c r="I411" s="4">
        <f t="shared" si="147"/>
        <v>-548238.09523809527</v>
      </c>
      <c r="J411" s="4">
        <f t="shared" si="148"/>
        <v>-3078131.5789047619</v>
      </c>
      <c r="K411" s="36">
        <f t="shared" si="149"/>
        <v>-87162.894778030357</v>
      </c>
      <c r="L411" s="36">
        <f t="shared" si="150"/>
        <v>-1970331.095357646</v>
      </c>
      <c r="N411" s="4">
        <f t="shared" si="156"/>
        <v>-794000</v>
      </c>
      <c r="O411" s="272">
        <f t="shared" si="151"/>
        <v>-18904.761904761905</v>
      </c>
      <c r="P411" s="272">
        <f t="shared" si="152"/>
        <v>-106142.46823809523</v>
      </c>
      <c r="Q411" s="274">
        <f t="shared" si="153"/>
        <v>-3005.6170613113914</v>
      </c>
      <c r="R411" s="4">
        <f t="shared" si="157"/>
        <v>-67943.714285714275</v>
      </c>
      <c r="X411" s="235">
        <f t="shared" si="154"/>
        <v>37101</v>
      </c>
      <c r="Y411" s="236" t="str">
        <f t="shared" si="160"/>
        <v>0</v>
      </c>
      <c r="Z411" s="36"/>
      <c r="AA411" s="237">
        <f t="shared" si="161"/>
        <v>3005.6170613113914</v>
      </c>
      <c r="AB411" s="238">
        <f t="shared" si="162"/>
        <v>145921.20000000001</v>
      </c>
      <c r="AC411" s="239" t="str">
        <f t="shared" si="158"/>
        <v/>
      </c>
      <c r="AF411" s="241">
        <f t="shared" si="159"/>
        <v>-3005.6170613113914</v>
      </c>
    </row>
    <row r="412" spans="2:32" x14ac:dyDescent="0.25">
      <c r="B412" s="25">
        <v>37102</v>
      </c>
      <c r="C412" s="26"/>
      <c r="D412" s="27"/>
      <c r="E412" s="27"/>
      <c r="F412" s="225">
        <f t="shared" si="146"/>
        <v>0</v>
      </c>
      <c r="G412" s="213" t="s">
        <v>31</v>
      </c>
      <c r="H412" s="4">
        <f t="shared" si="155"/>
        <v>-23820000</v>
      </c>
      <c r="I412" s="4">
        <f t="shared" si="147"/>
        <v>-567142.85714285716</v>
      </c>
      <c r="J412" s="4">
        <f t="shared" si="148"/>
        <v>-3184274.0471428572</v>
      </c>
      <c r="K412" s="36">
        <f t="shared" si="149"/>
        <v>-90168.511839341751</v>
      </c>
      <c r="L412" s="36">
        <f t="shared" si="150"/>
        <v>-2038273.5469217028</v>
      </c>
      <c r="N412" s="4">
        <f t="shared" si="156"/>
        <v>-794000</v>
      </c>
      <c r="O412" s="272">
        <f t="shared" si="151"/>
        <v>-18904.761904761905</v>
      </c>
      <c r="P412" s="272">
        <f t="shared" si="152"/>
        <v>-106142.46823809523</v>
      </c>
      <c r="Q412" s="274">
        <f t="shared" si="153"/>
        <v>-3005.6170613113914</v>
      </c>
      <c r="R412" s="4">
        <f t="shared" si="157"/>
        <v>-67943.714285714275</v>
      </c>
      <c r="X412" s="235">
        <f t="shared" si="154"/>
        <v>37102</v>
      </c>
      <c r="Y412" s="236" t="str">
        <f t="shared" si="160"/>
        <v>0</v>
      </c>
      <c r="Z412" s="36"/>
      <c r="AA412" s="237">
        <f t="shared" si="161"/>
        <v>3005.6170613113914</v>
      </c>
      <c r="AB412" s="238">
        <f t="shared" si="162"/>
        <v>145921.20000000001</v>
      </c>
      <c r="AC412" s="239" t="str">
        <f t="shared" si="158"/>
        <v/>
      </c>
      <c r="AF412" s="241">
        <f t="shared" si="159"/>
        <v>-3005.6170613113914</v>
      </c>
    </row>
    <row r="413" spans="2:32" x14ac:dyDescent="0.25">
      <c r="B413" s="25">
        <v>37103</v>
      </c>
      <c r="C413" s="26"/>
      <c r="D413" s="27"/>
      <c r="E413" s="27"/>
      <c r="F413" s="225">
        <f t="shared" si="146"/>
        <v>0</v>
      </c>
      <c r="G413" s="213" t="s">
        <v>31</v>
      </c>
      <c r="H413" s="4">
        <f>H412-$AP$2</f>
        <v>-24614000</v>
      </c>
      <c r="I413" s="4">
        <f t="shared" si="147"/>
        <v>-586047.61904761905</v>
      </c>
      <c r="J413" s="4">
        <f t="shared" si="148"/>
        <v>-3290416.515380952</v>
      </c>
      <c r="K413" s="36">
        <f t="shared" si="149"/>
        <v>-93174.12890065313</v>
      </c>
      <c r="L413" s="36">
        <f t="shared" si="150"/>
        <v>-2106215.9984857594</v>
      </c>
      <c r="N413" s="4">
        <f>H413-H412</f>
        <v>-794000</v>
      </c>
      <c r="O413" s="272">
        <f t="shared" si="151"/>
        <v>-18904.761904761905</v>
      </c>
      <c r="P413" s="272">
        <f t="shared" si="152"/>
        <v>-106142.46823809523</v>
      </c>
      <c r="Q413" s="274">
        <f t="shared" si="153"/>
        <v>-3005.6170613113914</v>
      </c>
      <c r="R413" s="4">
        <f>O413*3.594</f>
        <v>-67943.714285714275</v>
      </c>
      <c r="X413" s="235">
        <f>B413</f>
        <v>37103</v>
      </c>
      <c r="Y413" s="236" t="str">
        <f>IF(AF412&lt;0,"0",AF412)</f>
        <v>0</v>
      </c>
      <c r="Z413" s="36"/>
      <c r="AA413" s="237">
        <f>Q413*-1</f>
        <v>3005.6170613113914</v>
      </c>
      <c r="AB413" s="238">
        <f>$AA$3-Y413</f>
        <v>145921.20000000001</v>
      </c>
      <c r="AC413" s="239" t="str">
        <f>+IF(AF413&gt;$D$3,"*","")</f>
        <v/>
      </c>
      <c r="AF413" s="241">
        <f>Y413+AE413-AA413</f>
        <v>-3005.6170613113914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12" workbookViewId="0">
      <selection activeCell="J19" sqref="J19"/>
    </sheetView>
  </sheetViews>
  <sheetFormatPr defaultRowHeight="13.2" x14ac:dyDescent="0.25"/>
  <cols>
    <col min="2" max="2" width="32.109375" customWidth="1"/>
    <col min="3" max="3" width="22.109375" customWidth="1"/>
    <col min="4" max="4" width="16" customWidth="1"/>
    <col min="5" max="5" width="19.109375" customWidth="1"/>
    <col min="6" max="6" width="3.44140625" customWidth="1"/>
    <col min="7" max="7" width="14.109375" bestFit="1" customWidth="1"/>
    <col min="8" max="8" width="21.5546875" customWidth="1"/>
    <col min="9" max="9" width="14.33203125" customWidth="1"/>
    <col min="10" max="10" width="16.5546875" customWidth="1"/>
    <col min="12" max="12" width="20.44140625" bestFit="1" customWidth="1"/>
    <col min="14" max="14" width="16.6640625" customWidth="1"/>
    <col min="15" max="15" width="21.33203125" bestFit="1" customWidth="1"/>
    <col min="16" max="16" width="13.109375" bestFit="1" customWidth="1"/>
    <col min="19" max="19" width="14" bestFit="1" customWidth="1"/>
  </cols>
  <sheetData>
    <row r="15" spans="2:9" ht="17.399999999999999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.6" x14ac:dyDescent="0.3">
      <c r="B16" s="323" t="s">
        <v>72</v>
      </c>
      <c r="C16" s="58"/>
      <c r="D16" s="57"/>
      <c r="E16" s="57"/>
      <c r="F16" s="57"/>
      <c r="G16" s="57"/>
      <c r="H16" s="57"/>
      <c r="I16" s="57"/>
    </row>
    <row r="17" spans="2:10" ht="15.6" x14ac:dyDescent="0.3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.6" x14ac:dyDescent="0.3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6.2" thickBot="1" x14ac:dyDescent="0.35">
      <c r="B19" s="57"/>
      <c r="C19" s="57"/>
      <c r="D19" s="57"/>
      <c r="E19" s="57"/>
      <c r="F19" s="57"/>
      <c r="G19" s="57"/>
      <c r="H19" s="57"/>
      <c r="I19" s="57"/>
      <c r="J19" s="341"/>
    </row>
    <row r="20" spans="2:10" ht="15.6" x14ac:dyDescent="0.3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74</v>
      </c>
      <c r="J20" s="340">
        <f>H20*0.857724326</f>
        <v>2468961.1192217059</v>
      </c>
    </row>
    <row r="21" spans="2:10" ht="16.2" thickBot="1" x14ac:dyDescent="0.35">
      <c r="B21" s="157"/>
      <c r="C21" s="63" t="s">
        <v>75</v>
      </c>
      <c r="D21" s="64"/>
      <c r="E21" s="65">
        <v>37011</v>
      </c>
      <c r="F21" s="65"/>
      <c r="G21" s="66" t="s">
        <v>96</v>
      </c>
      <c r="H21" s="324">
        <v>68535.759999999995</v>
      </c>
      <c r="I21" s="67" t="s">
        <v>8</v>
      </c>
    </row>
    <row r="22" spans="2:10" ht="15.6" x14ac:dyDescent="0.3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.6" x14ac:dyDescent="0.3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.6" x14ac:dyDescent="0.3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.6" x14ac:dyDescent="0.3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.6" x14ac:dyDescent="0.3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.6" x14ac:dyDescent="0.3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.6" x14ac:dyDescent="0.3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.6" x14ac:dyDescent="0.3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.6" x14ac:dyDescent="0.3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.6" x14ac:dyDescent="0.3">
      <c r="B31" s="91">
        <v>37073</v>
      </c>
      <c r="D31" s="93"/>
      <c r="E31" s="94"/>
      <c r="F31" s="92"/>
      <c r="G31" s="95"/>
      <c r="H31" s="96"/>
      <c r="I31" s="97"/>
    </row>
    <row r="32" spans="2:10" ht="15.6" x14ac:dyDescent="0.3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.6" x14ac:dyDescent="0.3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.6" x14ac:dyDescent="0.3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.6" x14ac:dyDescent="0.3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.6" x14ac:dyDescent="0.3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.6" x14ac:dyDescent="0.3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6.2" thickBot="1" x14ac:dyDescent="0.3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6.2" thickBot="1" x14ac:dyDescent="0.35">
      <c r="B39" s="91"/>
      <c r="C39" s="110"/>
      <c r="D39" s="111"/>
      <c r="E39" s="112"/>
      <c r="F39" s="110"/>
      <c r="G39" s="113"/>
      <c r="H39" s="114"/>
      <c r="I39" s="115"/>
    </row>
    <row r="40" spans="2:10" ht="16.8" thickTop="1" thickBot="1" x14ac:dyDescent="0.3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8" thickTop="1" thickBot="1" x14ac:dyDescent="0.3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4" thickTop="1" thickBot="1" x14ac:dyDescent="0.3"/>
    <row r="43" spans="2:10" x14ac:dyDescent="0.25">
      <c r="E43" s="325"/>
      <c r="F43" s="326"/>
      <c r="G43" s="333" t="s">
        <v>92</v>
      </c>
      <c r="H43" s="335">
        <f>23121*42</f>
        <v>971082</v>
      </c>
      <c r="I43" s="336"/>
    </row>
    <row r="44" spans="2:10" ht="13.8" thickBot="1" x14ac:dyDescent="0.3">
      <c r="E44" s="327"/>
      <c r="F44" s="328"/>
      <c r="G44" s="334" t="s">
        <v>8</v>
      </c>
      <c r="H44" s="337">
        <v>23121</v>
      </c>
      <c r="I44" s="329"/>
    </row>
    <row r="45" spans="2:10" ht="13.8" thickTop="1" x14ac:dyDescent="0.25">
      <c r="E45" s="327"/>
      <c r="F45" s="328"/>
      <c r="G45" s="338"/>
      <c r="H45" s="338"/>
      <c r="I45" s="329"/>
    </row>
    <row r="46" spans="2:10" x14ac:dyDescent="0.25">
      <c r="E46" s="327"/>
      <c r="F46" s="328"/>
      <c r="G46" s="334" t="s">
        <v>93</v>
      </c>
      <c r="H46" s="339">
        <f>H20-H43</f>
        <v>1907419.92</v>
      </c>
      <c r="I46" s="329"/>
      <c r="J46" s="340">
        <f>H46*0.857724326</f>
        <v>1636040.4652809738</v>
      </c>
    </row>
    <row r="47" spans="2:10" x14ac:dyDescent="0.25">
      <c r="E47" s="327"/>
      <c r="F47" s="328"/>
      <c r="G47" s="334" t="s">
        <v>94</v>
      </c>
      <c r="H47" s="339">
        <f>H21-H44</f>
        <v>45414.759999999995</v>
      </c>
      <c r="I47" s="329"/>
    </row>
    <row r="48" spans="2:10" ht="13.8" thickBot="1" x14ac:dyDescent="0.3">
      <c r="E48" s="330"/>
      <c r="F48" s="331"/>
      <c r="G48" s="331"/>
      <c r="H48" s="331"/>
      <c r="I48" s="332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K11" sqref="K11"/>
    </sheetView>
  </sheetViews>
  <sheetFormatPr defaultRowHeight="13.2" x14ac:dyDescent="0.25"/>
  <cols>
    <col min="2" max="3" width="6" customWidth="1"/>
    <col min="4" max="4" width="10.33203125" bestFit="1" customWidth="1"/>
    <col min="5" max="5" width="14.109375" customWidth="1"/>
    <col min="6" max="6" width="12.88671875" customWidth="1"/>
    <col min="7" max="7" width="11.33203125" bestFit="1" customWidth="1"/>
    <col min="8" max="8" width="15.109375" bestFit="1" customWidth="1"/>
    <col min="9" max="10" width="11.33203125" bestFit="1" customWidth="1"/>
    <col min="11" max="11" width="14" bestFit="1" customWidth="1"/>
    <col min="12" max="14" width="11.33203125" bestFit="1" customWidth="1"/>
  </cols>
  <sheetData>
    <row r="4" spans="2:12" ht="13.8" thickBot="1" x14ac:dyDescent="0.3"/>
    <row r="5" spans="2:12" ht="17.399999999999999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.6" x14ac:dyDescent="0.3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.6" x14ac:dyDescent="0.3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6.2" thickBot="1" x14ac:dyDescent="0.35">
      <c r="B8" s="148"/>
      <c r="C8" s="123"/>
      <c r="D8" s="149" t="s">
        <v>22</v>
      </c>
      <c r="E8" s="194">
        <f ca="1">NOW()</f>
        <v>37027.410060069444</v>
      </c>
      <c r="F8" s="123"/>
      <c r="G8" s="123"/>
      <c r="H8" s="123"/>
      <c r="I8" s="123"/>
      <c r="J8" s="123"/>
      <c r="K8" s="123"/>
      <c r="L8" s="150"/>
    </row>
    <row r="9" spans="2:12" ht="15.6" x14ac:dyDescent="0.3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6.2" thickBot="1" x14ac:dyDescent="0.3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.6" x14ac:dyDescent="0.3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3263866</v>
      </c>
      <c r="L11" s="128"/>
    </row>
    <row r="12" spans="2:12" ht="19.2" x14ac:dyDescent="0.6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.6" x14ac:dyDescent="0.3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3352140</v>
      </c>
      <c r="L13" s="124"/>
    </row>
    <row r="14" spans="2:12" ht="15.6" x14ac:dyDescent="0.3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6.2" thickBot="1" x14ac:dyDescent="0.35">
      <c r="B15" s="152"/>
      <c r="C15" s="136"/>
      <c r="D15" s="137"/>
      <c r="E15" s="138"/>
      <c r="F15" s="139" t="s">
        <v>26</v>
      </c>
      <c r="G15" s="139"/>
      <c r="H15" s="140">
        <f ca="1">NOW()-1</f>
        <v>37026.410060069444</v>
      </c>
      <c r="I15" s="140"/>
      <c r="J15" s="141"/>
      <c r="K15" s="142">
        <f>K13+K14</f>
        <v>3030683</v>
      </c>
      <c r="L15" s="138"/>
    </row>
    <row r="20" spans="2:14" ht="17.399999999999999" hidden="1" x14ac:dyDescent="0.3">
      <c r="B20" s="158"/>
      <c r="C20" s="170" t="s">
        <v>32</v>
      </c>
    </row>
    <row r="21" spans="2:14" ht="17.399999999999999" hidden="1" x14ac:dyDescent="0.3">
      <c r="B21" s="171"/>
      <c r="C21" s="172" t="s">
        <v>33</v>
      </c>
    </row>
    <row r="22" spans="2:14" ht="17.399999999999999" hidden="1" x14ac:dyDescent="0.3">
      <c r="B22" s="171"/>
      <c r="C22" s="56" t="s">
        <v>34</v>
      </c>
    </row>
    <row r="23" spans="2:14" ht="13.8" hidden="1" thickBot="1" x14ac:dyDescent="0.3">
      <c r="B23" s="158"/>
    </row>
    <row r="24" spans="2:14" ht="13.8" hidden="1" thickBot="1" x14ac:dyDescent="0.3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4" hidden="1" thickTop="1" thickBot="1" x14ac:dyDescent="0.3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5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5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5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5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5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5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5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5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5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5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5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5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5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5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5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5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5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5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5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5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5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5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5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5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5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5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5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5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5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5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5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8" hidden="1" thickBot="1" x14ac:dyDescent="0.3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8" hidden="1" thickTop="1" x14ac:dyDescent="0.25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5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5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5"/>
    <row r="62" spans="2:14" hidden="1" x14ac:dyDescent="0.25"/>
    <row r="63" spans="2:14" hidden="1" x14ac:dyDescent="0.25"/>
    <row r="64" spans="2:14" hidden="1" x14ac:dyDescent="0.25"/>
    <row r="65" hidden="1" x14ac:dyDescent="0.25"/>
    <row r="66" hidden="1" x14ac:dyDescent="0.25"/>
    <row r="67" hidden="1" x14ac:dyDescent="0.25"/>
    <row r="68" hidden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Havlíček Jan</cp:lastModifiedBy>
  <cp:lastPrinted>2001-05-11T08:02:51Z</cp:lastPrinted>
  <dcterms:created xsi:type="dcterms:W3CDTF">2000-10-05T08:25:54Z</dcterms:created>
  <dcterms:modified xsi:type="dcterms:W3CDTF">2023-09-10T15:02:04Z</dcterms:modified>
</cp:coreProperties>
</file>