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92512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Z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Z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Z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Z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Z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Z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Z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Z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AG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<sst xmlns="http://schemas.openxmlformats.org/spreadsheetml/2006/main" count="402" uniqueCount="99">
  <si>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</si>
  <si>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</si>
  <si>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</si>
  <si>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</si>
  <si>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</si>
  <si>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</si>
  <si>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</si>
  <si>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</si>
  <si>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</si>
  <si>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</si>
  <si>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</si>
  <si>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</si>
  <si>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</si>
  <si>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</si>
  <si>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</si>
  <si>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</si>
  <si>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</si>
  <si>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</si>
  <si>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</si>
  <si>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</si>
  <si>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</si>
  <si>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</si>
  <si>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</si>
  <si>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</si>
  <si>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</si>
  <si>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</si>
  <si>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</si>
  <si>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</si>
  <si>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</si>
  <si>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</si>
  <si>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</si>
  <si>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</si>
  <si>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</si>
  <si>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</si>
  <si>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</si>
  <si>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</si>
  <si>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</si>
  <si>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</si>
  <si>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</si>
  <si>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</si>
  <si>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</si>
  <si>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</si>
  <si>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</si>
  <si>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</si>
  <si>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</si>
  <si>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</si>
  <si>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</si>
  <si>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</si>
  <si>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</si>
  <si>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</si>
  <si>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</si>
  <si>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</si>
  <si>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</si>
  <si>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</si>
  <si>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</si>
  <si>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</si>
  <si>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</si>
  <si>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</si>
  <si>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</si>
  <si>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</si>
  <si>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</si>
  <si>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</si>
  <si>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</si>
  <si>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</si>
  <si>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</si>
  <si>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</si>
  <si>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</si>
  <si>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</si>
  <si>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</si>
  <si>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</si>
  <si>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</si>
  <si>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</si>
  <si>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</si>
  <si>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</si>
  <si>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</si>
  <si>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</si>
  <si>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</si>
  <si>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</si>
  <si>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</si>
  <si>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</si>
  <si>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</si>
  <si>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</si>
  <si>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</si>
  <si>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</si>
  <si>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</si>
  <si>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</si>
  <si>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</si>
  <si>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</si>
  <si>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</si>
  <si>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</si>
  <si>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</si>
  <si>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</si>
  <si>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</si>
  <si>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</si>
  <si>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</si>
  <si>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</si>
  <si>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</si>
  <si>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</si>
  <si>
    <t>EXCESS INV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</si>
</sst>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3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5" fillId="0" borderId="0" xfId="0" applyNumberFormat="1" applyFont="1"/>
    <xf numFmtId="0" fontId="25" fillId="0" borderId="0" xfId="0" applyFont="1"/>
    <xf numFmtId="165" fontId="25" fillId="0" borderId="0" xfId="1" applyNumberFormat="1" applyFont="1" applyFill="1" applyAlignment="1">
      <alignment horizontal="right"/>
    </xf>
    <xf numFmtId="165" fontId="2" fillId="2" borderId="14" xfId="1" applyNumberFormat="1" applyFont="1" applyFill="1" applyBorder="1"/>
    <xf numFmtId="43" fontId="1" fillId="0" borderId="0" xfId="1" applyNumberFormat="1" applyFont="1"/>
    <xf numFmtId="15" fontId="0" fillId="2" borderId="0" xfId="0" applyNumberFormat="1" applyFill="1" applyAlignment="1">
      <alignment horizontal="left"/>
    </xf>
    <xf numFmtId="43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33" activePane="bottomRight" state="frozen"/>
      <selection pane="topRight" activeCell="G1" sqref="G1"/>
      <selection pane="bottomLeft" activeCell="A7" sqref="A7"/>
      <selection pane="bottomRight" activeCell="A2" sqref="A2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7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0.33203125" customWidth="1"/>
    <col min="27" max="27" width="13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6.2" thickBot="1" x14ac:dyDescent="0.3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6" thickBot="1" x14ac:dyDescent="0.3">
      <c r="C3" s="319"/>
      <c r="D3" s="320">
        <v>0</v>
      </c>
      <c r="E3" s="321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8" thickBot="1" x14ac:dyDescent="0.3">
      <c r="K7" s="36"/>
      <c r="L7" s="36"/>
      <c r="X7" s="305"/>
      <c r="Y7" s="306" t="s">
        <v>70</v>
      </c>
      <c r="Z7" s="306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5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5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5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5">
      <c r="Z283" s="36"/>
    </row>
    <row r="284" spans="1:32" ht="18" hidden="1" thickBot="1" x14ac:dyDescent="0.35">
      <c r="A284" s="277" t="s">
        <v>87</v>
      </c>
      <c r="B284" s="2"/>
      <c r="Z284" s="36"/>
    </row>
    <row r="285" spans="1:32" hidden="1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5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5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5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5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5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15" customFormat="1" x14ac:dyDescent="0.25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>IF(AF319&lt;0,"0",AF319)</f>
        <v>60194.332958905972</v>
      </c>
      <c r="Z320" s="281"/>
      <c r="AA320" s="258">
        <f>Q320*-1</f>
        <v>3056.7958304158378</v>
      </c>
      <c r="AB320" s="238">
        <f>$AA$3-Y320</f>
        <v>85726.867041094039</v>
      </c>
      <c r="AC320" s="259" t="str">
        <f t="shared" si="121"/>
        <v>*</v>
      </c>
      <c r="AF320" s="236">
        <f t="shared" si="124"/>
        <v>57137.537128490134</v>
      </c>
    </row>
    <row r="321" spans="2:32" s="215" customFormat="1" x14ac:dyDescent="0.25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5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5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 t="shared" si="106"/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E333" s="4">
        <v>122434</v>
      </c>
      <c r="AF333" s="241">
        <f t="shared" si="124"/>
        <v>143901.63092722974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143901.63092722974</v>
      </c>
      <c r="Z334" s="36"/>
      <c r="AA334" s="237">
        <f t="shared" si="126"/>
        <v>2234.2636751861746</v>
      </c>
      <c r="AB334" s="238">
        <f t="shared" si="127"/>
        <v>2019.5690727702749</v>
      </c>
      <c r="AC334" s="239" t="str">
        <f t="shared" si="121"/>
        <v>*</v>
      </c>
      <c r="AF334" s="241">
        <f t="shared" si="124"/>
        <v>141667.36725204356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141667.36725204356</v>
      </c>
      <c r="Z335" s="36"/>
      <c r="AA335" s="237">
        <f t="shared" si="126"/>
        <v>2106.4303147825399</v>
      </c>
      <c r="AB335" s="238">
        <f t="shared" si="127"/>
        <v>4253.8327479564468</v>
      </c>
      <c r="AC335" s="239" t="str">
        <f t="shared" si="121"/>
        <v>*</v>
      </c>
      <c r="AF335" s="241">
        <f t="shared" si="124"/>
        <v>139560.93693726102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139560.93693726102</v>
      </c>
      <c r="Z336" s="36"/>
      <c r="AA336" s="237">
        <f t="shared" si="126"/>
        <v>2265.871864684852</v>
      </c>
      <c r="AB336" s="238">
        <f t="shared" si="127"/>
        <v>6360.2630627389881</v>
      </c>
      <c r="AC336" s="239" t="str">
        <f t="shared" si="121"/>
        <v>*</v>
      </c>
      <c r="AF336" s="241">
        <f t="shared" si="124"/>
        <v>137295.06507257617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137295.06507257617</v>
      </c>
      <c r="Z337" s="36"/>
      <c r="AA337" s="237">
        <f t="shared" si="126"/>
        <v>2074.2164593773009</v>
      </c>
      <c r="AB337" s="238">
        <f t="shared" si="127"/>
        <v>8626.1349274238455</v>
      </c>
      <c r="AC337" s="239" t="str">
        <f t="shared" si="121"/>
        <v>*</v>
      </c>
      <c r="AF337" s="241">
        <f t="shared" si="124"/>
        <v>135220.84861319888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135220.84861319888</v>
      </c>
      <c r="Z338" s="36"/>
      <c r="AA338" s="237">
        <f t="shared" si="126"/>
        <v>2233.5823010412928</v>
      </c>
      <c r="AB338" s="238">
        <f t="shared" si="127"/>
        <v>10700.351386801136</v>
      </c>
      <c r="AC338" s="239" t="str">
        <f t="shared" si="121"/>
        <v>*</v>
      </c>
      <c r="AF338" s="241">
        <f t="shared" si="124"/>
        <v>132987.26631215759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5"/>
        <v>132987.26631215759</v>
      </c>
      <c r="Z339" s="36"/>
      <c r="AA339" s="237">
        <f t="shared" si="126"/>
        <v>2233.3930304454925</v>
      </c>
      <c r="AB339" s="238">
        <f t="shared" si="127"/>
        <v>12933.933687842422</v>
      </c>
      <c r="AC339" s="239" t="str">
        <f t="shared" si="121"/>
        <v>*</v>
      </c>
      <c r="AF339" s="241">
        <f t="shared" si="124"/>
        <v>130753.87328171209</v>
      </c>
    </row>
    <row r="340" spans="1:32" x14ac:dyDescent="0.25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ref="H340:H347" si="128">H339-$AP$1</f>
        <v>35220240</v>
      </c>
      <c r="I340" s="4">
        <f t="shared" si="104"/>
        <v>838577.14285714284</v>
      </c>
      <c r="J340" s="4">
        <f t="shared" si="105"/>
        <v>4708266.0019371426</v>
      </c>
      <c r="K340" s="36">
        <f t="shared" si="106"/>
        <v>133323.11618070773</v>
      </c>
      <c r="L340" s="36">
        <f t="shared" si="107"/>
        <v>3013790.2396403709</v>
      </c>
      <c r="N340" s="4">
        <f t="shared" si="122"/>
        <v>-587500</v>
      </c>
      <c r="O340" s="272">
        <f t="shared" si="108"/>
        <v>-13988.095238095239</v>
      </c>
      <c r="P340" s="272">
        <f t="shared" si="113"/>
        <v>-78537.405654761897</v>
      </c>
      <c r="Q340" s="274">
        <f t="shared" si="109"/>
        <v>-2223.9295006554689</v>
      </c>
      <c r="R340" s="4">
        <f t="shared" si="123"/>
        <v>-50273.214285714283</v>
      </c>
      <c r="X340" s="235">
        <f t="shared" si="120"/>
        <v>37035</v>
      </c>
      <c r="Y340" s="236">
        <f t="shared" si="125"/>
        <v>130753.87328171209</v>
      </c>
      <c r="Z340" s="346">
        <f>Z339+1</f>
        <v>1</v>
      </c>
      <c r="AA340" s="237">
        <f t="shared" si="126"/>
        <v>2223.9295006554689</v>
      </c>
      <c r="AB340" s="238">
        <f t="shared" si="127"/>
        <v>15167.326718287921</v>
      </c>
      <c r="AC340" s="239" t="str">
        <f t="shared" si="121"/>
        <v>*</v>
      </c>
      <c r="AF340" s="241">
        <f t="shared" si="124"/>
        <v>128529.94378105662</v>
      </c>
    </row>
    <row r="341" spans="1:32" x14ac:dyDescent="0.25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34632740</v>
      </c>
      <c r="I341" s="4">
        <f t="shared" si="104"/>
        <v>824589.04761904757</v>
      </c>
      <c r="J341" s="4">
        <f t="shared" si="105"/>
        <v>4629728.5962823806</v>
      </c>
      <c r="K341" s="36">
        <f t="shared" si="106"/>
        <v>131099.18668005225</v>
      </c>
      <c r="L341" s="36">
        <f t="shared" si="107"/>
        <v>2963517.9596732636</v>
      </c>
      <c r="N341" s="4">
        <f t="shared" si="122"/>
        <v>-587500</v>
      </c>
      <c r="O341" s="272">
        <f t="shared" si="108"/>
        <v>-13988.095238095239</v>
      </c>
      <c r="P341" s="272">
        <f t="shared" si="113"/>
        <v>-78537.405654761897</v>
      </c>
      <c r="Q341" s="274">
        <f t="shared" si="109"/>
        <v>-2223.9295006554689</v>
      </c>
      <c r="R341" s="4">
        <f t="shared" si="123"/>
        <v>-50273.214285714283</v>
      </c>
      <c r="X341" s="235">
        <f t="shared" si="120"/>
        <v>37036</v>
      </c>
      <c r="Y341" s="236">
        <f t="shared" si="125"/>
        <v>128529.94378105662</v>
      </c>
      <c r="Z341" s="346">
        <f t="shared" ref="Z341:Z347" si="129">Z340+1</f>
        <v>2</v>
      </c>
      <c r="AA341" s="237">
        <f t="shared" si="126"/>
        <v>2223.9295006554689</v>
      </c>
      <c r="AB341" s="238">
        <f t="shared" si="127"/>
        <v>17391.256218943396</v>
      </c>
      <c r="AC341" s="239" t="str">
        <f t="shared" si="121"/>
        <v>*</v>
      </c>
      <c r="AF341" s="241">
        <f t="shared" si="124"/>
        <v>126306.01428040114</v>
      </c>
    </row>
    <row r="342" spans="1:32" x14ac:dyDescent="0.25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34045240</v>
      </c>
      <c r="I342" s="4">
        <f t="shared" si="104"/>
        <v>810600.95238095243</v>
      </c>
      <c r="J342" s="4">
        <f t="shared" si="105"/>
        <v>4551191.1906276187</v>
      </c>
      <c r="K342" s="36">
        <f t="shared" si="106"/>
        <v>128875.25717939678</v>
      </c>
      <c r="L342" s="36">
        <f t="shared" si="107"/>
        <v>2913245.6797061558</v>
      </c>
      <c r="N342" s="4">
        <f t="shared" si="122"/>
        <v>-587500</v>
      </c>
      <c r="O342" s="272">
        <f t="shared" si="108"/>
        <v>-13988.095238095239</v>
      </c>
      <c r="P342" s="272">
        <f t="shared" si="113"/>
        <v>-78537.405654761897</v>
      </c>
      <c r="Q342" s="274">
        <f t="shared" si="109"/>
        <v>-2223.9295006554689</v>
      </c>
      <c r="R342" s="4">
        <f t="shared" si="123"/>
        <v>-50273.214285714283</v>
      </c>
      <c r="X342" s="235">
        <f t="shared" si="120"/>
        <v>37037</v>
      </c>
      <c r="Y342" s="236">
        <f t="shared" si="125"/>
        <v>126306.01428040114</v>
      </c>
      <c r="Z342" s="346">
        <f t="shared" si="129"/>
        <v>3</v>
      </c>
      <c r="AA342" s="237">
        <f t="shared" si="126"/>
        <v>2223.9295006554689</v>
      </c>
      <c r="AB342" s="238">
        <f t="shared" si="127"/>
        <v>19615.18571959887</v>
      </c>
      <c r="AC342" s="239" t="str">
        <f t="shared" si="121"/>
        <v>*</v>
      </c>
      <c r="AF342" s="241">
        <f t="shared" si="124"/>
        <v>124082.08477974567</v>
      </c>
    </row>
    <row r="343" spans="1:32" x14ac:dyDescent="0.25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33457740</v>
      </c>
      <c r="I343" s="4">
        <f t="shared" si="104"/>
        <v>796612.85714285716</v>
      </c>
      <c r="J343" s="4">
        <f t="shared" si="105"/>
        <v>4472653.7849728568</v>
      </c>
      <c r="K343" s="36">
        <f t="shared" si="106"/>
        <v>126651.32767874131</v>
      </c>
      <c r="L343" s="36">
        <f t="shared" si="107"/>
        <v>2862973.399739048</v>
      </c>
      <c r="N343" s="4">
        <f t="shared" si="122"/>
        <v>-587500</v>
      </c>
      <c r="O343" s="272">
        <f t="shared" si="108"/>
        <v>-13988.095238095239</v>
      </c>
      <c r="P343" s="272">
        <f t="shared" si="113"/>
        <v>-78537.405654761897</v>
      </c>
      <c r="Q343" s="274">
        <f t="shared" si="109"/>
        <v>-2223.9295006554689</v>
      </c>
      <c r="R343" s="4">
        <f t="shared" si="123"/>
        <v>-50273.214285714283</v>
      </c>
      <c r="X343" s="235">
        <f t="shared" si="120"/>
        <v>37038</v>
      </c>
      <c r="Y343" s="236">
        <f t="shared" si="125"/>
        <v>124082.08477974567</v>
      </c>
      <c r="Z343" s="346">
        <f t="shared" si="129"/>
        <v>4</v>
      </c>
      <c r="AA343" s="237">
        <f t="shared" si="126"/>
        <v>2223.9295006554689</v>
      </c>
      <c r="AB343" s="238">
        <f t="shared" si="127"/>
        <v>21839.115220254345</v>
      </c>
      <c r="AC343" s="239" t="str">
        <f t="shared" si="121"/>
        <v>*</v>
      </c>
      <c r="AF343" s="241">
        <f t="shared" si="124"/>
        <v>121858.15527909019</v>
      </c>
    </row>
    <row r="344" spans="1:32" x14ac:dyDescent="0.25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50">
        <f t="shared" si="128"/>
        <v>32870240</v>
      </c>
      <c r="I344" s="4">
        <f t="shared" si="104"/>
        <v>782624.76190476189</v>
      </c>
      <c r="J344" s="4">
        <f t="shared" si="105"/>
        <v>4394116.3793180948</v>
      </c>
      <c r="K344" s="36">
        <f t="shared" si="106"/>
        <v>124427.39817808583</v>
      </c>
      <c r="L344" s="36">
        <f t="shared" si="107"/>
        <v>2812701.1197719406</v>
      </c>
      <c r="N344" s="4">
        <f t="shared" si="122"/>
        <v>-587500</v>
      </c>
      <c r="O344" s="272">
        <f t="shared" si="108"/>
        <v>-13988.095238095239</v>
      </c>
      <c r="P344" s="272">
        <f t="shared" si="113"/>
        <v>-78537.405654761897</v>
      </c>
      <c r="Q344" s="274">
        <f t="shared" si="109"/>
        <v>-2223.9295006554689</v>
      </c>
      <c r="R344" s="4">
        <f t="shared" si="123"/>
        <v>-50273.214285714283</v>
      </c>
      <c r="X344" s="235">
        <f t="shared" si="120"/>
        <v>37039</v>
      </c>
      <c r="Y344" s="236">
        <f t="shared" si="125"/>
        <v>121858.15527909019</v>
      </c>
      <c r="Z344" s="346">
        <f t="shared" si="129"/>
        <v>5</v>
      </c>
      <c r="AA344" s="237">
        <f t="shared" si="126"/>
        <v>2223.9295006554689</v>
      </c>
      <c r="AB344" s="238">
        <f t="shared" si="127"/>
        <v>24063.04472090982</v>
      </c>
      <c r="AC344" s="239" t="str">
        <f t="shared" si="121"/>
        <v>*</v>
      </c>
      <c r="AF344" s="241">
        <f t="shared" si="124"/>
        <v>119634.22577843472</v>
      </c>
    </row>
    <row r="345" spans="1:32" x14ac:dyDescent="0.25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50">
        <f t="shared" si="128"/>
        <v>32282740</v>
      </c>
      <c r="I345" s="4">
        <f t="shared" si="104"/>
        <v>768636.66666666663</v>
      </c>
      <c r="J345" s="4">
        <f t="shared" si="105"/>
        <v>4315578.9736633329</v>
      </c>
      <c r="K345" s="36">
        <f t="shared" si="106"/>
        <v>122203.46867743037</v>
      </c>
      <c r="L345" s="36">
        <f t="shared" si="107"/>
        <v>2762428.8398048333</v>
      </c>
      <c r="N345" s="4">
        <f t="shared" si="122"/>
        <v>-587500</v>
      </c>
      <c r="O345" s="272">
        <f t="shared" si="108"/>
        <v>-13988.095238095239</v>
      </c>
      <c r="P345" s="272">
        <f t="shared" si="113"/>
        <v>-78537.405654761897</v>
      </c>
      <c r="Q345" s="274">
        <f t="shared" si="109"/>
        <v>-2223.9295006554689</v>
      </c>
      <c r="R345" s="4">
        <f t="shared" si="123"/>
        <v>-50273.214285714283</v>
      </c>
      <c r="X345" s="235">
        <f t="shared" si="120"/>
        <v>37040</v>
      </c>
      <c r="Y345" s="236">
        <f t="shared" si="125"/>
        <v>119634.22577843472</v>
      </c>
      <c r="Z345" s="346">
        <f t="shared" si="129"/>
        <v>6</v>
      </c>
      <c r="AA345" s="237">
        <f t="shared" si="126"/>
        <v>2223.9295006554689</v>
      </c>
      <c r="AB345" s="238">
        <f t="shared" si="127"/>
        <v>26286.974221565295</v>
      </c>
      <c r="AC345" s="239" t="str">
        <f t="shared" si="121"/>
        <v>*</v>
      </c>
      <c r="AF345" s="241">
        <f t="shared" si="124"/>
        <v>117410.29627777924</v>
      </c>
    </row>
    <row r="346" spans="1:32" x14ac:dyDescent="0.25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50">
        <f t="shared" si="128"/>
        <v>31695240</v>
      </c>
      <c r="I346" s="4">
        <f t="shared" si="104"/>
        <v>754648.57142857148</v>
      </c>
      <c r="J346" s="4">
        <f t="shared" si="105"/>
        <v>4237041.5680085719</v>
      </c>
      <c r="K346" s="36">
        <f t="shared" si="106"/>
        <v>119979.53917677492</v>
      </c>
      <c r="L346" s="36">
        <f t="shared" si="107"/>
        <v>2712156.5598377264</v>
      </c>
      <c r="N346" s="4">
        <f t="shared" si="122"/>
        <v>-587500</v>
      </c>
      <c r="O346" s="272">
        <f t="shared" si="108"/>
        <v>-13988.095238095239</v>
      </c>
      <c r="P346" s="272">
        <f t="shared" si="113"/>
        <v>-78537.405654761897</v>
      </c>
      <c r="Q346" s="274">
        <f t="shared" si="109"/>
        <v>-2223.9295006554689</v>
      </c>
      <c r="R346" s="4">
        <f t="shared" si="123"/>
        <v>-50273.214285714283</v>
      </c>
      <c r="X346" s="235">
        <f t="shared" si="120"/>
        <v>37041</v>
      </c>
      <c r="Y346" s="236">
        <f t="shared" si="125"/>
        <v>117410.29627777924</v>
      </c>
      <c r="Z346" s="346">
        <f t="shared" si="129"/>
        <v>7</v>
      </c>
      <c r="AA346" s="237">
        <f t="shared" si="126"/>
        <v>2223.9295006554689</v>
      </c>
      <c r="AB346" s="238">
        <f t="shared" si="127"/>
        <v>28510.90372222077</v>
      </c>
      <c r="AC346" s="239" t="str">
        <f t="shared" si="121"/>
        <v>*</v>
      </c>
      <c r="AF346" s="241">
        <f t="shared" si="124"/>
        <v>115186.36677712377</v>
      </c>
    </row>
    <row r="347" spans="1:32" ht="13.8" thickBot="1" x14ac:dyDescent="0.3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 t="shared" si="128"/>
        <v>31107740</v>
      </c>
      <c r="I347" s="4">
        <f t="shared" si="104"/>
        <v>740660.47619047621</v>
      </c>
      <c r="J347" s="4">
        <f t="shared" si="105"/>
        <v>4158504.1623538095</v>
      </c>
      <c r="K347" s="36">
        <f t="shared" si="106"/>
        <v>117755.60967611943</v>
      </c>
      <c r="L347" s="36">
        <f t="shared" si="107"/>
        <v>2661884.2798706186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IF(AF346&lt;0,"0",AF346)</f>
        <v>115186.36677712377</v>
      </c>
      <c r="Z347" s="346">
        <f t="shared" si="129"/>
        <v>8</v>
      </c>
      <c r="AA347" s="237">
        <f>Q347*-1</f>
        <v>2223.9295006554689</v>
      </c>
      <c r="AB347" s="238">
        <f>$AA$3-Y347</f>
        <v>30734.833222876245</v>
      </c>
      <c r="AC347" s="239" t="str">
        <f t="shared" si="121"/>
        <v>*</v>
      </c>
      <c r="AF347" s="241">
        <f>Y347+AE347-AA347</f>
        <v>112962.43727646829</v>
      </c>
    </row>
    <row r="348" spans="1:32" x14ac:dyDescent="0.25">
      <c r="Z348" s="347"/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46"/>
      <c r="AA349" s="237"/>
      <c r="AB349" s="238"/>
      <c r="AF349" s="241"/>
    </row>
    <row r="350" spans="1:32" x14ac:dyDescent="0.25">
      <c r="B350" s="22">
        <v>37043</v>
      </c>
      <c r="C350" s="23"/>
      <c r="D350" s="24"/>
      <c r="E350" s="24"/>
      <c r="F350" s="224">
        <f t="shared" ref="F350:F379" si="130">E350/104.1667*100</f>
        <v>0</v>
      </c>
      <c r="G350" s="213" t="s">
        <v>31</v>
      </c>
      <c r="H350" s="50">
        <f>H347-$AP$1</f>
        <v>30520240</v>
      </c>
      <c r="I350" s="4">
        <f t="shared" ref="I350:I379" si="131">H350/42</f>
        <v>726672.38095238095</v>
      </c>
      <c r="J350" s="4">
        <f t="shared" ref="J350:J379" si="132">I350*$J$4</f>
        <v>4079966.7566990475</v>
      </c>
      <c r="K350" s="4">
        <f t="shared" ref="K350:K379" si="133">J350*$K$1</f>
        <v>115531.68017546396</v>
      </c>
      <c r="L350" s="4">
        <f t="shared" ref="L350:L379" si="134">K350*$L$1</f>
        <v>2611611.9999035108</v>
      </c>
      <c r="M350" s="4"/>
      <c r="N350" s="4">
        <f>H350-H347</f>
        <v>-587500</v>
      </c>
      <c r="O350" s="4">
        <f t="shared" ref="O350:O379" si="135">N350/42</f>
        <v>-13988.095238095239</v>
      </c>
      <c r="P350" s="4">
        <f t="shared" ref="P350:P379" si="136">O350*$J$4</f>
        <v>-78537.405654761897</v>
      </c>
      <c r="Q350" s="4">
        <f t="shared" ref="Q350:Q379" si="137">P350*$K$1</f>
        <v>-2223.9295006554689</v>
      </c>
      <c r="R350" s="4">
        <f>O350*3.594</f>
        <v>-50273.214285714283</v>
      </c>
      <c r="X350" s="235">
        <f t="shared" ref="X350:X379" si="138">B350</f>
        <v>37043</v>
      </c>
      <c r="Y350" s="236">
        <f>IF(AF347&lt;0,"0",AF347)</f>
        <v>112962.43727646829</v>
      </c>
      <c r="Z350" s="348">
        <f>Z347+1</f>
        <v>9</v>
      </c>
      <c r="AA350" s="237">
        <f>Q350*-1</f>
        <v>2223.9295006554689</v>
      </c>
      <c r="AB350" s="238">
        <f>$AA$3-Y350</f>
        <v>32958.76272353172</v>
      </c>
      <c r="AC350" s="239" t="str">
        <f>+IF(AF350&gt;$D$3,"*","")</f>
        <v>*</v>
      </c>
      <c r="AD350" s="154"/>
      <c r="AE350" s="240"/>
      <c r="AF350" s="241">
        <f>Y350+AE350-AA350</f>
        <v>110738.50777581282</v>
      </c>
    </row>
    <row r="351" spans="1:32" x14ac:dyDescent="0.25">
      <c r="A351" s="215"/>
      <c r="B351" s="25">
        <v>37044</v>
      </c>
      <c r="C351" s="280"/>
      <c r="D351" s="48"/>
      <c r="E351" s="48"/>
      <c r="F351" s="256">
        <f t="shared" si="130"/>
        <v>0</v>
      </c>
      <c r="G351" s="213" t="s">
        <v>31</v>
      </c>
      <c r="H351" s="50">
        <f t="shared" ref="H351:H364" si="139">H350-$AP$1</f>
        <v>29932740</v>
      </c>
      <c r="I351" s="169">
        <f t="shared" si="131"/>
        <v>712684.28571428568</v>
      </c>
      <c r="J351" s="169">
        <f t="shared" si="132"/>
        <v>4001429.3510442851</v>
      </c>
      <c r="K351" s="281">
        <f t="shared" si="133"/>
        <v>113307.75067480849</v>
      </c>
      <c r="L351" s="281">
        <f t="shared" si="134"/>
        <v>2561339.719936403</v>
      </c>
      <c r="M351" s="215"/>
      <c r="N351" s="169">
        <f t="shared" ref="N351:N379" si="140">H351-H350</f>
        <v>-587500</v>
      </c>
      <c r="O351" s="282">
        <f t="shared" si="135"/>
        <v>-13988.095238095239</v>
      </c>
      <c r="P351" s="282">
        <f t="shared" si="136"/>
        <v>-78537.405654761897</v>
      </c>
      <c r="Q351" s="283">
        <f t="shared" si="137"/>
        <v>-2223.9295006554689</v>
      </c>
      <c r="R351" s="169">
        <f t="shared" ref="R351:R379" si="141">O351*3.594</f>
        <v>-50273.214285714283</v>
      </c>
      <c r="S351" s="215"/>
      <c r="T351" s="215"/>
      <c r="U351" s="215"/>
      <c r="V351" s="215"/>
      <c r="W351" s="215"/>
      <c r="X351" s="257">
        <f t="shared" si="138"/>
        <v>37044</v>
      </c>
      <c r="Y351" s="236">
        <f>IF(AF350&lt;0,"0",AF350)</f>
        <v>110738.50777581282</v>
      </c>
      <c r="Z351" s="348">
        <f>Z350+1</f>
        <v>10</v>
      </c>
      <c r="AA351" s="258">
        <f>Q351*-1</f>
        <v>2223.9295006554689</v>
      </c>
      <c r="AB351" s="238">
        <f>$AA$3-Y351</f>
        <v>35182.692224187194</v>
      </c>
      <c r="AC351" s="239" t="str">
        <f t="shared" ref="AC351:AC379" si="142">+IF(AF351&gt;$D$3,"*","")</f>
        <v>*</v>
      </c>
      <c r="AD351" s="215"/>
      <c r="AE351" s="215"/>
      <c r="AF351" s="236">
        <f t="shared" ref="AF351:AF379" si="143">Y351+AE351-AA351</f>
        <v>108514.57827515734</v>
      </c>
    </row>
    <row r="352" spans="1:32" x14ac:dyDescent="0.25">
      <c r="B352" s="25">
        <v>37045</v>
      </c>
      <c r="C352" s="26"/>
      <c r="D352" s="27"/>
      <c r="E352" s="27"/>
      <c r="F352" s="225">
        <f t="shared" si="130"/>
        <v>0</v>
      </c>
      <c r="G352" s="213" t="s">
        <v>31</v>
      </c>
      <c r="H352" s="50">
        <f t="shared" si="139"/>
        <v>29345240</v>
      </c>
      <c r="I352" s="4">
        <f t="shared" si="131"/>
        <v>698696.19047619053</v>
      </c>
      <c r="J352" s="4">
        <f t="shared" si="132"/>
        <v>3922891.9453895236</v>
      </c>
      <c r="K352" s="36">
        <f t="shared" si="133"/>
        <v>111083.82117415302</v>
      </c>
      <c r="L352" s="36">
        <f t="shared" si="134"/>
        <v>2511067.4399692956</v>
      </c>
      <c r="N352" s="4">
        <f t="shared" si="140"/>
        <v>-587500</v>
      </c>
      <c r="O352" s="272">
        <f t="shared" si="135"/>
        <v>-13988.095238095239</v>
      </c>
      <c r="P352" s="272">
        <f t="shared" si="136"/>
        <v>-78537.405654761897</v>
      </c>
      <c r="Q352" s="274">
        <f t="shared" si="137"/>
        <v>-2223.9295006554689</v>
      </c>
      <c r="R352" s="4">
        <f t="shared" si="141"/>
        <v>-50273.214285714283</v>
      </c>
      <c r="X352" s="235">
        <f t="shared" si="138"/>
        <v>37045</v>
      </c>
      <c r="Y352" s="236">
        <f>IF(AF351&lt;0,"0",AF351)</f>
        <v>108514.57827515734</v>
      </c>
      <c r="Z352" s="348">
        <f t="shared" ref="Z352:Z379" si="144">Z351+1</f>
        <v>11</v>
      </c>
      <c r="AA352" s="237">
        <f>Q352*-1</f>
        <v>2223.9295006554689</v>
      </c>
      <c r="AB352" s="238">
        <f>$AA$3-Y352</f>
        <v>37406.621724842669</v>
      </c>
      <c r="AC352" s="239" t="str">
        <f t="shared" si="142"/>
        <v>*</v>
      </c>
      <c r="AF352" s="241">
        <f t="shared" si="143"/>
        <v>106290.64877450187</v>
      </c>
    </row>
    <row r="353" spans="1:32" x14ac:dyDescent="0.25">
      <c r="B353" s="25">
        <v>37046</v>
      </c>
      <c r="C353" s="26"/>
      <c r="D353" s="27"/>
      <c r="E353" s="27"/>
      <c r="F353" s="225">
        <f t="shared" si="130"/>
        <v>0</v>
      </c>
      <c r="G353" s="213" t="s">
        <v>31</v>
      </c>
      <c r="H353" s="50">
        <f t="shared" si="139"/>
        <v>28757740</v>
      </c>
      <c r="I353" s="4">
        <f t="shared" si="131"/>
        <v>684708.09523809527</v>
      </c>
      <c r="J353" s="4">
        <f t="shared" si="132"/>
        <v>3844354.5397347617</v>
      </c>
      <c r="K353" s="36">
        <f t="shared" si="133"/>
        <v>108859.89167349755</v>
      </c>
      <c r="L353" s="36">
        <f t="shared" si="134"/>
        <v>2460795.1600021883</v>
      </c>
      <c r="N353" s="4">
        <f t="shared" si="140"/>
        <v>-587500</v>
      </c>
      <c r="O353" s="272">
        <f t="shared" si="135"/>
        <v>-13988.095238095239</v>
      </c>
      <c r="P353" s="272">
        <f t="shared" si="136"/>
        <v>-78537.405654761897</v>
      </c>
      <c r="Q353" s="274">
        <f t="shared" si="137"/>
        <v>-2223.9295006554689</v>
      </c>
      <c r="R353" s="4">
        <f t="shared" si="141"/>
        <v>-50273.214285714283</v>
      </c>
      <c r="X353" s="235">
        <f t="shared" si="138"/>
        <v>37046</v>
      </c>
      <c r="Y353" s="236">
        <f>IF(AF352&lt;0,"0",AF352)</f>
        <v>106290.64877450187</v>
      </c>
      <c r="Z353" s="348">
        <f t="shared" si="144"/>
        <v>12</v>
      </c>
      <c r="AA353" s="237">
        <f>Q353*-1</f>
        <v>2223.9295006554689</v>
      </c>
      <c r="AB353" s="238">
        <f>$AA$3-Y353</f>
        <v>39630.551225498144</v>
      </c>
      <c r="AC353" s="239" t="str">
        <f t="shared" si="142"/>
        <v>*</v>
      </c>
      <c r="AF353" s="241">
        <f t="shared" si="143"/>
        <v>104066.71927384639</v>
      </c>
    </row>
    <row r="354" spans="1:32" x14ac:dyDescent="0.25">
      <c r="A354" s="215"/>
      <c r="B354" s="25">
        <v>37047</v>
      </c>
      <c r="C354" s="280"/>
      <c r="D354" s="48"/>
      <c r="E354" s="48"/>
      <c r="F354" s="256">
        <f t="shared" si="130"/>
        <v>0</v>
      </c>
      <c r="G354" s="213" t="s">
        <v>31</v>
      </c>
      <c r="H354" s="50">
        <f t="shared" si="139"/>
        <v>28170240</v>
      </c>
      <c r="I354" s="169">
        <f t="shared" si="131"/>
        <v>670720</v>
      </c>
      <c r="J354" s="169">
        <f t="shared" si="132"/>
        <v>3765817.1340799998</v>
      </c>
      <c r="K354" s="281">
        <f t="shared" si="133"/>
        <v>106635.96217284209</v>
      </c>
      <c r="L354" s="281">
        <f t="shared" si="134"/>
        <v>2410522.8800350809</v>
      </c>
      <c r="M354" s="215"/>
      <c r="N354" s="169">
        <f t="shared" si="140"/>
        <v>-587500</v>
      </c>
      <c r="O354" s="282">
        <f t="shared" si="135"/>
        <v>-13988.095238095239</v>
      </c>
      <c r="P354" s="282">
        <f t="shared" si="136"/>
        <v>-78537.405654761897</v>
      </c>
      <c r="Q354" s="283">
        <f t="shared" si="137"/>
        <v>-2223.9295006554689</v>
      </c>
      <c r="R354" s="169">
        <f t="shared" si="141"/>
        <v>-50273.214285714283</v>
      </c>
      <c r="S354" s="215"/>
      <c r="T354" s="215"/>
      <c r="U354" s="215"/>
      <c r="V354" s="215"/>
      <c r="W354" s="215"/>
      <c r="X354" s="257">
        <f t="shared" si="138"/>
        <v>37047</v>
      </c>
      <c r="Y354" s="236">
        <f t="shared" ref="Y354:Y379" si="145">IF(AF353&lt;0,"0",AF353)</f>
        <v>104066.71927384639</v>
      </c>
      <c r="Z354" s="348">
        <f t="shared" si="144"/>
        <v>13</v>
      </c>
      <c r="AA354" s="258">
        <f t="shared" ref="AA354:AA379" si="146">Q354*-1</f>
        <v>2223.9295006554689</v>
      </c>
      <c r="AB354" s="238">
        <f t="shared" ref="AB354:AB379" si="147">$AA$3-Y354</f>
        <v>41854.480726153619</v>
      </c>
      <c r="AC354" s="239" t="str">
        <f t="shared" si="142"/>
        <v>*</v>
      </c>
      <c r="AD354" s="215"/>
      <c r="AE354" s="215"/>
      <c r="AF354" s="236">
        <f t="shared" si="143"/>
        <v>101842.78977319092</v>
      </c>
    </row>
    <row r="355" spans="1:32" x14ac:dyDescent="0.25">
      <c r="B355" s="25">
        <v>37048</v>
      </c>
      <c r="C355" s="26"/>
      <c r="D355" s="27"/>
      <c r="E355" s="27"/>
      <c r="F355" s="225">
        <f t="shared" si="130"/>
        <v>0</v>
      </c>
      <c r="G355" s="213" t="s">
        <v>31</v>
      </c>
      <c r="H355" s="50">
        <f t="shared" si="139"/>
        <v>27582740</v>
      </c>
      <c r="I355" s="4">
        <f t="shared" si="131"/>
        <v>656731.90476190473</v>
      </c>
      <c r="J355" s="4">
        <f t="shared" si="132"/>
        <v>3687279.7284252378</v>
      </c>
      <c r="K355" s="36">
        <f t="shared" si="133"/>
        <v>104412.03267218661</v>
      </c>
      <c r="L355" s="36">
        <f t="shared" si="134"/>
        <v>2360250.6000679731</v>
      </c>
      <c r="N355" s="4">
        <f t="shared" si="140"/>
        <v>-587500</v>
      </c>
      <c r="O355" s="272">
        <f t="shared" si="135"/>
        <v>-13988.095238095239</v>
      </c>
      <c r="P355" s="272">
        <f t="shared" si="136"/>
        <v>-78537.405654761897</v>
      </c>
      <c r="Q355" s="274">
        <f t="shared" si="137"/>
        <v>-2223.9295006554689</v>
      </c>
      <c r="R355" s="4">
        <f t="shared" si="141"/>
        <v>-50273.214285714283</v>
      </c>
      <c r="X355" s="235">
        <f t="shared" si="138"/>
        <v>37048</v>
      </c>
      <c r="Y355" s="236">
        <f t="shared" si="145"/>
        <v>101842.78977319092</v>
      </c>
      <c r="Z355" s="348">
        <f t="shared" si="144"/>
        <v>14</v>
      </c>
      <c r="AA355" s="237">
        <f t="shared" si="146"/>
        <v>2223.9295006554689</v>
      </c>
      <c r="AB355" s="238">
        <f t="shared" si="147"/>
        <v>44078.410226809094</v>
      </c>
      <c r="AC355" s="239" t="str">
        <f t="shared" si="142"/>
        <v>*</v>
      </c>
      <c r="AF355" s="241">
        <f t="shared" si="143"/>
        <v>99618.860272535443</v>
      </c>
    </row>
    <row r="356" spans="1:32" x14ac:dyDescent="0.25">
      <c r="B356" s="25">
        <v>37049</v>
      </c>
      <c r="C356" s="26"/>
      <c r="D356" s="27"/>
      <c r="E356" s="27"/>
      <c r="F356" s="225">
        <f t="shared" si="130"/>
        <v>0</v>
      </c>
      <c r="G356" s="213" t="s">
        <v>31</v>
      </c>
      <c r="H356" s="50">
        <f t="shared" si="139"/>
        <v>26995240</v>
      </c>
      <c r="I356" s="4">
        <f t="shared" si="131"/>
        <v>642743.80952380947</v>
      </c>
      <c r="J356" s="4">
        <f t="shared" si="132"/>
        <v>3608742.3227704754</v>
      </c>
      <c r="K356" s="36">
        <f t="shared" si="133"/>
        <v>102188.10317153113</v>
      </c>
      <c r="L356" s="36">
        <f t="shared" si="134"/>
        <v>2309978.3201008653</v>
      </c>
      <c r="N356" s="4">
        <f t="shared" si="140"/>
        <v>-587500</v>
      </c>
      <c r="O356" s="272">
        <f t="shared" si="135"/>
        <v>-13988.095238095239</v>
      </c>
      <c r="P356" s="272">
        <f t="shared" si="136"/>
        <v>-78537.405654761897</v>
      </c>
      <c r="Q356" s="274">
        <f t="shared" si="137"/>
        <v>-2223.9295006554689</v>
      </c>
      <c r="R356" s="4">
        <f t="shared" si="141"/>
        <v>-50273.214285714283</v>
      </c>
      <c r="X356" s="235">
        <f t="shared" si="138"/>
        <v>37049</v>
      </c>
      <c r="Y356" s="236">
        <f t="shared" si="145"/>
        <v>99618.860272535443</v>
      </c>
      <c r="Z356" s="348">
        <f t="shared" si="144"/>
        <v>15</v>
      </c>
      <c r="AA356" s="237">
        <f t="shared" si="146"/>
        <v>2223.9295006554689</v>
      </c>
      <c r="AB356" s="238">
        <f t="shared" si="147"/>
        <v>46302.339727464569</v>
      </c>
      <c r="AC356" s="239" t="str">
        <f t="shared" si="142"/>
        <v>*</v>
      </c>
      <c r="AF356" s="241">
        <f t="shared" si="143"/>
        <v>97394.930771879968</v>
      </c>
    </row>
    <row r="357" spans="1:32" x14ac:dyDescent="0.25">
      <c r="B357" s="25">
        <v>37050</v>
      </c>
      <c r="C357" s="26"/>
      <c r="D357" s="27"/>
      <c r="E357" s="27"/>
      <c r="F357" s="225">
        <f t="shared" si="130"/>
        <v>0</v>
      </c>
      <c r="G357" s="213" t="s">
        <v>31</v>
      </c>
      <c r="H357" s="50">
        <f t="shared" si="139"/>
        <v>26407740</v>
      </c>
      <c r="I357" s="4">
        <f t="shared" si="131"/>
        <v>628755.71428571432</v>
      </c>
      <c r="J357" s="4">
        <f t="shared" si="132"/>
        <v>3530204.9171157144</v>
      </c>
      <c r="K357" s="36">
        <f t="shared" si="133"/>
        <v>99964.17367087568</v>
      </c>
      <c r="L357" s="36">
        <f t="shared" si="134"/>
        <v>2259706.0401337584</v>
      </c>
      <c r="N357" s="4">
        <f t="shared" si="140"/>
        <v>-587500</v>
      </c>
      <c r="O357" s="272">
        <f t="shared" si="135"/>
        <v>-13988.095238095239</v>
      </c>
      <c r="P357" s="272">
        <f t="shared" si="136"/>
        <v>-78537.405654761897</v>
      </c>
      <c r="Q357" s="274">
        <f t="shared" si="137"/>
        <v>-2223.9295006554689</v>
      </c>
      <c r="R357" s="4">
        <f t="shared" si="141"/>
        <v>-50273.214285714283</v>
      </c>
      <c r="X357" s="235">
        <f t="shared" si="138"/>
        <v>37050</v>
      </c>
      <c r="Y357" s="236">
        <f t="shared" si="145"/>
        <v>97394.930771879968</v>
      </c>
      <c r="Z357" s="348">
        <f t="shared" si="144"/>
        <v>16</v>
      </c>
      <c r="AA357" s="237">
        <f t="shared" si="146"/>
        <v>2223.9295006554689</v>
      </c>
      <c r="AB357" s="238">
        <f t="shared" si="147"/>
        <v>48526.269228120043</v>
      </c>
      <c r="AC357" s="239" t="str">
        <f t="shared" si="142"/>
        <v>*</v>
      </c>
      <c r="AF357" s="241">
        <f t="shared" si="143"/>
        <v>95171.001271224493</v>
      </c>
    </row>
    <row r="358" spans="1:32" x14ac:dyDescent="0.25">
      <c r="B358" s="25">
        <v>37051</v>
      </c>
      <c r="C358" s="26"/>
      <c r="D358" s="27"/>
      <c r="E358" s="27"/>
      <c r="F358" s="225">
        <f t="shared" si="130"/>
        <v>0</v>
      </c>
      <c r="G358" s="213" t="s">
        <v>31</v>
      </c>
      <c r="H358" s="50">
        <f t="shared" si="139"/>
        <v>25820240</v>
      </c>
      <c r="I358" s="4">
        <f t="shared" si="131"/>
        <v>614767.61904761905</v>
      </c>
      <c r="J358" s="4">
        <f t="shared" si="132"/>
        <v>3451667.511460952</v>
      </c>
      <c r="K358" s="36">
        <f t="shared" si="133"/>
        <v>97740.244170220205</v>
      </c>
      <c r="L358" s="36">
        <f t="shared" si="134"/>
        <v>2209433.7601666506</v>
      </c>
      <c r="N358" s="4">
        <f t="shared" si="140"/>
        <v>-587500</v>
      </c>
      <c r="O358" s="272">
        <f t="shared" si="135"/>
        <v>-13988.095238095239</v>
      </c>
      <c r="P358" s="272">
        <f t="shared" si="136"/>
        <v>-78537.405654761897</v>
      </c>
      <c r="Q358" s="274">
        <f t="shared" si="137"/>
        <v>-2223.9295006554689</v>
      </c>
      <c r="R358" s="4">
        <f t="shared" si="141"/>
        <v>-50273.214285714283</v>
      </c>
      <c r="X358" s="235">
        <f t="shared" si="138"/>
        <v>37051</v>
      </c>
      <c r="Y358" s="236">
        <f t="shared" si="145"/>
        <v>95171.001271224493</v>
      </c>
      <c r="Z358" s="348">
        <f t="shared" si="144"/>
        <v>17</v>
      </c>
      <c r="AA358" s="237">
        <f t="shared" si="146"/>
        <v>2223.9295006554689</v>
      </c>
      <c r="AB358" s="238">
        <f t="shared" si="147"/>
        <v>50750.198728775518</v>
      </c>
      <c r="AC358" s="239" t="str">
        <f t="shared" si="142"/>
        <v>*</v>
      </c>
      <c r="AF358" s="241">
        <f t="shared" si="143"/>
        <v>92947.071770569019</v>
      </c>
    </row>
    <row r="359" spans="1:32" x14ac:dyDescent="0.25">
      <c r="B359" s="25">
        <v>37052</v>
      </c>
      <c r="C359" s="26"/>
      <c r="D359" s="27"/>
      <c r="E359" s="27"/>
      <c r="F359" s="225">
        <f t="shared" si="130"/>
        <v>0</v>
      </c>
      <c r="G359" s="213" t="s">
        <v>31</v>
      </c>
      <c r="H359" s="50">
        <f t="shared" si="139"/>
        <v>25232740</v>
      </c>
      <c r="I359" s="4">
        <f t="shared" si="131"/>
        <v>600779.52380952379</v>
      </c>
      <c r="J359" s="4">
        <f t="shared" si="132"/>
        <v>3373130.1058061901</v>
      </c>
      <c r="K359" s="36">
        <f t="shared" si="133"/>
        <v>95516.31466956473</v>
      </c>
      <c r="L359" s="36">
        <f t="shared" si="134"/>
        <v>2159161.4801995433</v>
      </c>
      <c r="N359" s="4">
        <f t="shared" si="140"/>
        <v>-587500</v>
      </c>
      <c r="O359" s="272">
        <f t="shared" si="135"/>
        <v>-13988.095238095239</v>
      </c>
      <c r="P359" s="272">
        <f t="shared" si="136"/>
        <v>-78537.405654761897</v>
      </c>
      <c r="Q359" s="274">
        <f t="shared" si="137"/>
        <v>-2223.9295006554689</v>
      </c>
      <c r="R359" s="4">
        <f t="shared" si="141"/>
        <v>-50273.214285714283</v>
      </c>
      <c r="X359" s="235">
        <f t="shared" si="138"/>
        <v>37052</v>
      </c>
      <c r="Y359" s="236">
        <f t="shared" si="145"/>
        <v>92947.071770569019</v>
      </c>
      <c r="Z359" s="348">
        <f t="shared" si="144"/>
        <v>18</v>
      </c>
      <c r="AA359" s="237">
        <f t="shared" si="146"/>
        <v>2223.9295006554689</v>
      </c>
      <c r="AB359" s="238">
        <f t="shared" si="147"/>
        <v>52974.128229430993</v>
      </c>
      <c r="AC359" s="239" t="str">
        <f t="shared" si="142"/>
        <v>*</v>
      </c>
      <c r="AF359" s="241">
        <f t="shared" si="143"/>
        <v>90723.142269913544</v>
      </c>
    </row>
    <row r="360" spans="1:32" x14ac:dyDescent="0.25">
      <c r="B360" s="25">
        <v>37053</v>
      </c>
      <c r="C360" s="26"/>
      <c r="D360" s="27"/>
      <c r="E360" s="27"/>
      <c r="F360" s="225">
        <f t="shared" si="130"/>
        <v>0</v>
      </c>
      <c r="G360" s="213" t="s">
        <v>31</v>
      </c>
      <c r="H360" s="50">
        <f t="shared" si="139"/>
        <v>24645240</v>
      </c>
      <c r="I360" s="4">
        <f t="shared" si="131"/>
        <v>586791.42857142852</v>
      </c>
      <c r="J360" s="4">
        <f t="shared" si="132"/>
        <v>3294592.7001514281</v>
      </c>
      <c r="K360" s="36">
        <f t="shared" si="133"/>
        <v>93292.385168909255</v>
      </c>
      <c r="L360" s="36">
        <f t="shared" si="134"/>
        <v>2108889.2002324355</v>
      </c>
      <c r="N360" s="4">
        <f t="shared" si="140"/>
        <v>-587500</v>
      </c>
      <c r="O360" s="272">
        <f t="shared" si="135"/>
        <v>-13988.095238095239</v>
      </c>
      <c r="P360" s="272">
        <f t="shared" si="136"/>
        <v>-78537.405654761897</v>
      </c>
      <c r="Q360" s="274">
        <f t="shared" si="137"/>
        <v>-2223.9295006554689</v>
      </c>
      <c r="R360" s="4">
        <f t="shared" si="141"/>
        <v>-50273.214285714283</v>
      </c>
      <c r="X360" s="235">
        <f t="shared" si="138"/>
        <v>37053</v>
      </c>
      <c r="Y360" s="236">
        <f t="shared" si="145"/>
        <v>90723.142269913544</v>
      </c>
      <c r="Z360" s="348">
        <f t="shared" si="144"/>
        <v>19</v>
      </c>
      <c r="AA360" s="237">
        <f t="shared" si="146"/>
        <v>2223.9295006554689</v>
      </c>
      <c r="AB360" s="238">
        <f t="shared" si="147"/>
        <v>55198.057730086468</v>
      </c>
      <c r="AC360" s="239" t="str">
        <f t="shared" si="142"/>
        <v>*</v>
      </c>
      <c r="AF360" s="241">
        <f t="shared" si="143"/>
        <v>88499.212769258069</v>
      </c>
    </row>
    <row r="361" spans="1:32" x14ac:dyDescent="0.25">
      <c r="B361" s="25">
        <v>37054</v>
      </c>
      <c r="C361" s="26"/>
      <c r="D361" s="27"/>
      <c r="E361" s="27"/>
      <c r="F361" s="225">
        <f t="shared" si="130"/>
        <v>0</v>
      </c>
      <c r="G361" s="213" t="s">
        <v>31</v>
      </c>
      <c r="H361" s="50">
        <f t="shared" si="139"/>
        <v>24057740</v>
      </c>
      <c r="I361" s="4">
        <f t="shared" si="131"/>
        <v>572803.33333333337</v>
      </c>
      <c r="J361" s="4">
        <f t="shared" si="132"/>
        <v>3216055.2944966666</v>
      </c>
      <c r="K361" s="36">
        <f t="shared" si="133"/>
        <v>91068.45566825381</v>
      </c>
      <c r="L361" s="36">
        <f t="shared" si="134"/>
        <v>2058616.9202653286</v>
      </c>
      <c r="N361" s="4">
        <f t="shared" si="140"/>
        <v>-587500</v>
      </c>
      <c r="O361" s="272">
        <f t="shared" si="135"/>
        <v>-13988.095238095239</v>
      </c>
      <c r="P361" s="272">
        <f t="shared" si="136"/>
        <v>-78537.405654761897</v>
      </c>
      <c r="Q361" s="274">
        <f t="shared" si="137"/>
        <v>-2223.9295006554689</v>
      </c>
      <c r="R361" s="4">
        <f t="shared" si="141"/>
        <v>-50273.214285714283</v>
      </c>
      <c r="X361" s="235">
        <f t="shared" si="138"/>
        <v>37054</v>
      </c>
      <c r="Y361" s="236">
        <f t="shared" si="145"/>
        <v>88499.212769258069</v>
      </c>
      <c r="Z361" s="348">
        <f t="shared" si="144"/>
        <v>20</v>
      </c>
      <c r="AA361" s="237">
        <f t="shared" si="146"/>
        <v>2223.9295006554689</v>
      </c>
      <c r="AB361" s="238">
        <f t="shared" si="147"/>
        <v>57421.987230741943</v>
      </c>
      <c r="AC361" s="239" t="str">
        <f t="shared" si="142"/>
        <v>*</v>
      </c>
      <c r="AF361" s="241">
        <f t="shared" si="143"/>
        <v>86275.283268602594</v>
      </c>
    </row>
    <row r="362" spans="1:32" x14ac:dyDescent="0.25">
      <c r="B362" s="25">
        <v>37055</v>
      </c>
      <c r="C362" s="26"/>
      <c r="D362" s="27"/>
      <c r="E362" s="27"/>
      <c r="F362" s="225">
        <f t="shared" si="130"/>
        <v>0</v>
      </c>
      <c r="G362" s="213" t="s">
        <v>31</v>
      </c>
      <c r="H362" s="50">
        <f t="shared" si="139"/>
        <v>23470240</v>
      </c>
      <c r="I362" s="4">
        <f t="shared" si="131"/>
        <v>558815.23809523811</v>
      </c>
      <c r="J362" s="4">
        <f t="shared" si="132"/>
        <v>3137517.8888419047</v>
      </c>
      <c r="K362" s="36">
        <f t="shared" si="133"/>
        <v>88844.526167598335</v>
      </c>
      <c r="L362" s="36">
        <f t="shared" si="134"/>
        <v>2008344.640298221</v>
      </c>
      <c r="N362" s="4">
        <f t="shared" si="140"/>
        <v>-587500</v>
      </c>
      <c r="O362" s="272">
        <f t="shared" si="135"/>
        <v>-13988.095238095239</v>
      </c>
      <c r="P362" s="272">
        <f t="shared" si="136"/>
        <v>-78537.405654761897</v>
      </c>
      <c r="Q362" s="274">
        <f t="shared" si="137"/>
        <v>-2223.9295006554689</v>
      </c>
      <c r="R362" s="4">
        <f t="shared" si="141"/>
        <v>-50273.214285714283</v>
      </c>
      <c r="X362" s="235">
        <f t="shared" si="138"/>
        <v>37055</v>
      </c>
      <c r="Y362" s="236">
        <f t="shared" si="145"/>
        <v>86275.283268602594</v>
      </c>
      <c r="Z362" s="348">
        <f t="shared" si="144"/>
        <v>21</v>
      </c>
      <c r="AA362" s="237">
        <f t="shared" si="146"/>
        <v>2223.9295006554689</v>
      </c>
      <c r="AB362" s="238">
        <f t="shared" si="147"/>
        <v>59645.916731397418</v>
      </c>
      <c r="AC362" s="239" t="str">
        <f t="shared" si="142"/>
        <v>*</v>
      </c>
      <c r="AF362" s="241">
        <f t="shared" si="143"/>
        <v>84051.353767947119</v>
      </c>
    </row>
    <row r="363" spans="1:32" s="215" customFormat="1" x14ac:dyDescent="0.25">
      <c r="B363" s="214">
        <v>37056</v>
      </c>
      <c r="C363" s="280"/>
      <c r="D363" s="48"/>
      <c r="E363" s="48"/>
      <c r="F363" s="256">
        <f t="shared" si="130"/>
        <v>0</v>
      </c>
      <c r="G363" s="213" t="s">
        <v>31</v>
      </c>
      <c r="H363" s="50">
        <f t="shared" si="139"/>
        <v>22882740</v>
      </c>
      <c r="I363" s="169">
        <f t="shared" si="131"/>
        <v>544827.14285714284</v>
      </c>
      <c r="J363" s="169">
        <f t="shared" si="132"/>
        <v>3058980.4831871428</v>
      </c>
      <c r="K363" s="281">
        <f t="shared" si="133"/>
        <v>86620.59666694286</v>
      </c>
      <c r="L363" s="281">
        <f t="shared" si="134"/>
        <v>1958072.3603311135</v>
      </c>
      <c r="N363" s="169">
        <f t="shared" si="140"/>
        <v>-587500</v>
      </c>
      <c r="O363" s="282">
        <f t="shared" si="135"/>
        <v>-13988.095238095239</v>
      </c>
      <c r="P363" s="282">
        <f t="shared" si="136"/>
        <v>-78537.405654761897</v>
      </c>
      <c r="Q363" s="283">
        <f t="shared" si="137"/>
        <v>-2223.9295006554689</v>
      </c>
      <c r="R363" s="169">
        <f t="shared" si="141"/>
        <v>-50273.214285714283</v>
      </c>
      <c r="X363" s="257">
        <f t="shared" si="138"/>
        <v>37056</v>
      </c>
      <c r="Y363" s="236">
        <f t="shared" si="145"/>
        <v>84051.353767947119</v>
      </c>
      <c r="Z363" s="348">
        <f t="shared" si="144"/>
        <v>22</v>
      </c>
      <c r="AA363" s="258">
        <f t="shared" si="146"/>
        <v>2223.9295006554689</v>
      </c>
      <c r="AB363" s="238">
        <f t="shared" si="147"/>
        <v>61869.846232052892</v>
      </c>
      <c r="AC363" s="259" t="str">
        <f t="shared" si="142"/>
        <v>*</v>
      </c>
      <c r="AF363" s="236">
        <f t="shared" si="143"/>
        <v>81827.424267291644</v>
      </c>
    </row>
    <row r="364" spans="1:32" x14ac:dyDescent="0.25">
      <c r="B364" s="25">
        <v>37057</v>
      </c>
      <c r="C364" s="26"/>
      <c r="D364" s="27"/>
      <c r="E364" s="27"/>
      <c r="F364" s="225">
        <f t="shared" si="130"/>
        <v>0</v>
      </c>
      <c r="G364" s="213" t="s">
        <v>31</v>
      </c>
      <c r="H364" s="50">
        <f t="shared" si="139"/>
        <v>22295240</v>
      </c>
      <c r="I364" s="4">
        <f t="shared" si="131"/>
        <v>530839.04761904757</v>
      </c>
      <c r="J364" s="4">
        <f t="shared" si="132"/>
        <v>2980443.0775323804</v>
      </c>
      <c r="K364" s="36">
        <f t="shared" si="133"/>
        <v>84396.667166287385</v>
      </c>
      <c r="L364" s="36">
        <f t="shared" si="134"/>
        <v>1907800.0803640059</v>
      </c>
      <c r="N364" s="4">
        <f t="shared" si="140"/>
        <v>-587500</v>
      </c>
      <c r="O364" s="272">
        <f t="shared" si="135"/>
        <v>-13988.095238095239</v>
      </c>
      <c r="P364" s="272">
        <f t="shared" si="136"/>
        <v>-78537.405654761897</v>
      </c>
      <c r="Q364" s="274">
        <f t="shared" si="137"/>
        <v>-2223.9295006554689</v>
      </c>
      <c r="R364" s="4">
        <f t="shared" si="141"/>
        <v>-50273.214285714283</v>
      </c>
      <c r="X364" s="235">
        <f t="shared" si="138"/>
        <v>37057</v>
      </c>
      <c r="Y364" s="236">
        <f t="shared" si="145"/>
        <v>81827.424267291644</v>
      </c>
      <c r="Z364" s="348">
        <f t="shared" si="144"/>
        <v>23</v>
      </c>
      <c r="AA364" s="237">
        <f t="shared" si="146"/>
        <v>2223.9295006554689</v>
      </c>
      <c r="AB364" s="238">
        <f t="shared" si="147"/>
        <v>64093.775732708367</v>
      </c>
      <c r="AC364" s="239" t="str">
        <f t="shared" si="142"/>
        <v>*</v>
      </c>
      <c r="AF364" s="241">
        <f t="shared" si="143"/>
        <v>79603.49476663617</v>
      </c>
    </row>
    <row r="365" spans="1:32" x14ac:dyDescent="0.25">
      <c r="B365" s="25">
        <v>37058</v>
      </c>
      <c r="C365" s="26"/>
      <c r="D365" s="27"/>
      <c r="E365" s="27"/>
      <c r="F365" s="225">
        <f t="shared" si="130"/>
        <v>0</v>
      </c>
      <c r="G365" s="213" t="s">
        <v>31</v>
      </c>
      <c r="H365" s="4">
        <f t="shared" ref="H365:H379" si="148">H364-$AP$2</f>
        <v>21501240</v>
      </c>
      <c r="I365" s="4">
        <f t="shared" si="131"/>
        <v>511934.28571428574</v>
      </c>
      <c r="J365" s="4">
        <f t="shared" si="132"/>
        <v>2874300.6092942855</v>
      </c>
      <c r="K365" s="36">
        <f t="shared" si="133"/>
        <v>81391.050104976006</v>
      </c>
      <c r="L365" s="36">
        <f t="shared" si="134"/>
        <v>1839857.6287999493</v>
      </c>
      <c r="N365" s="4">
        <f t="shared" si="140"/>
        <v>-794000</v>
      </c>
      <c r="O365" s="272">
        <f t="shared" si="135"/>
        <v>-18904.761904761905</v>
      </c>
      <c r="P365" s="272">
        <f t="shared" si="136"/>
        <v>-106142.46823809523</v>
      </c>
      <c r="Q365" s="274">
        <f t="shared" si="137"/>
        <v>-3005.6170613113914</v>
      </c>
      <c r="R365" s="4">
        <f t="shared" si="141"/>
        <v>-67943.714285714275</v>
      </c>
      <c r="X365" s="235">
        <f t="shared" si="138"/>
        <v>37058</v>
      </c>
      <c r="Y365" s="236">
        <f t="shared" si="145"/>
        <v>79603.49476663617</v>
      </c>
      <c r="Z365" s="348">
        <f t="shared" si="144"/>
        <v>24</v>
      </c>
      <c r="AA365" s="237">
        <f t="shared" si="146"/>
        <v>3005.6170613113914</v>
      </c>
      <c r="AB365" s="238">
        <f t="shared" si="147"/>
        <v>66317.705233363842</v>
      </c>
      <c r="AC365" s="239" t="str">
        <f t="shared" si="142"/>
        <v>*</v>
      </c>
      <c r="AF365" s="241">
        <f t="shared" si="143"/>
        <v>76597.877705324776</v>
      </c>
    </row>
    <row r="366" spans="1:32" x14ac:dyDescent="0.25">
      <c r="B366" s="25">
        <v>37059</v>
      </c>
      <c r="C366" s="26"/>
      <c r="D366" s="27"/>
      <c r="E366" s="27"/>
      <c r="F366" s="225">
        <f t="shared" si="130"/>
        <v>0</v>
      </c>
      <c r="G366" s="213" t="s">
        <v>31</v>
      </c>
      <c r="H366" s="4">
        <f t="shared" si="148"/>
        <v>20707240</v>
      </c>
      <c r="I366" s="4">
        <f t="shared" si="131"/>
        <v>493029.52380952379</v>
      </c>
      <c r="J366" s="4">
        <f t="shared" si="132"/>
        <v>2768158.1410561902</v>
      </c>
      <c r="K366" s="36">
        <f t="shared" si="133"/>
        <v>78385.433043664612</v>
      </c>
      <c r="L366" s="36">
        <f t="shared" si="134"/>
        <v>1771915.1772358925</v>
      </c>
      <c r="N366" s="4">
        <f t="shared" si="140"/>
        <v>-794000</v>
      </c>
      <c r="O366" s="272">
        <f t="shared" si="135"/>
        <v>-18904.761904761905</v>
      </c>
      <c r="P366" s="272">
        <f t="shared" si="136"/>
        <v>-106142.46823809523</v>
      </c>
      <c r="Q366" s="274">
        <f t="shared" si="137"/>
        <v>-3005.6170613113914</v>
      </c>
      <c r="R366" s="4">
        <f t="shared" si="141"/>
        <v>-67943.714285714275</v>
      </c>
      <c r="X366" s="235">
        <f t="shared" si="138"/>
        <v>37059</v>
      </c>
      <c r="Y366" s="236">
        <f t="shared" si="145"/>
        <v>76597.877705324776</v>
      </c>
      <c r="Z366" s="348">
        <f t="shared" si="144"/>
        <v>25</v>
      </c>
      <c r="AA366" s="237">
        <f t="shared" si="146"/>
        <v>3005.6170613113914</v>
      </c>
      <c r="AB366" s="238">
        <f t="shared" si="147"/>
        <v>69323.322294675236</v>
      </c>
      <c r="AC366" s="239" t="str">
        <f t="shared" si="142"/>
        <v>*</v>
      </c>
      <c r="AF366" s="241">
        <f t="shared" si="143"/>
        <v>73592.260644013382</v>
      </c>
    </row>
    <row r="367" spans="1:32" x14ac:dyDescent="0.25">
      <c r="B367" s="25">
        <v>37060</v>
      </c>
      <c r="C367" s="26"/>
      <c r="D367" s="27"/>
      <c r="E367" s="27"/>
      <c r="F367" s="225">
        <f t="shared" si="130"/>
        <v>0</v>
      </c>
      <c r="G367" s="213" t="s">
        <v>31</v>
      </c>
      <c r="H367" s="4">
        <f t="shared" si="148"/>
        <v>19913240</v>
      </c>
      <c r="I367" s="4">
        <f t="shared" si="131"/>
        <v>474124.76190476189</v>
      </c>
      <c r="J367" s="4">
        <f t="shared" si="132"/>
        <v>2662015.672818095</v>
      </c>
      <c r="K367" s="36">
        <f t="shared" si="133"/>
        <v>75379.815982353219</v>
      </c>
      <c r="L367" s="36">
        <f t="shared" si="134"/>
        <v>1703972.7256718357</v>
      </c>
      <c r="N367" s="4">
        <f t="shared" si="140"/>
        <v>-794000</v>
      </c>
      <c r="O367" s="272">
        <f t="shared" si="135"/>
        <v>-18904.761904761905</v>
      </c>
      <c r="P367" s="272">
        <f t="shared" si="136"/>
        <v>-106142.46823809523</v>
      </c>
      <c r="Q367" s="274">
        <f t="shared" si="137"/>
        <v>-3005.6170613113914</v>
      </c>
      <c r="R367" s="4">
        <f t="shared" si="141"/>
        <v>-67943.714285714275</v>
      </c>
      <c r="X367" s="235">
        <f t="shared" si="138"/>
        <v>37060</v>
      </c>
      <c r="Y367" s="236">
        <f t="shared" si="145"/>
        <v>73592.260644013382</v>
      </c>
      <c r="Z367" s="348">
        <f t="shared" si="144"/>
        <v>26</v>
      </c>
      <c r="AA367" s="237">
        <f t="shared" si="146"/>
        <v>3005.6170613113914</v>
      </c>
      <c r="AB367" s="238">
        <f t="shared" si="147"/>
        <v>72328.939355986629</v>
      </c>
      <c r="AC367" s="239" t="str">
        <f t="shared" si="142"/>
        <v>*</v>
      </c>
      <c r="AF367" s="241">
        <f t="shared" si="143"/>
        <v>70586.643582701989</v>
      </c>
    </row>
    <row r="368" spans="1:32" x14ac:dyDescent="0.25">
      <c r="B368" s="25">
        <v>37061</v>
      </c>
      <c r="C368" s="26"/>
      <c r="D368" s="27"/>
      <c r="E368" s="27"/>
      <c r="F368" s="225">
        <f t="shared" si="130"/>
        <v>0</v>
      </c>
      <c r="G368" s="213" t="s">
        <v>31</v>
      </c>
      <c r="H368" s="4">
        <f t="shared" si="148"/>
        <v>19119240</v>
      </c>
      <c r="I368" s="4">
        <f t="shared" si="131"/>
        <v>455220</v>
      </c>
      <c r="J368" s="4">
        <f t="shared" si="132"/>
        <v>2555873.2045799997</v>
      </c>
      <c r="K368" s="36">
        <f t="shared" si="133"/>
        <v>72374.198921041825</v>
      </c>
      <c r="L368" s="36">
        <f t="shared" si="134"/>
        <v>1636030.2741077789</v>
      </c>
      <c r="N368" s="4">
        <f t="shared" si="140"/>
        <v>-794000</v>
      </c>
      <c r="O368" s="272">
        <f t="shared" si="135"/>
        <v>-18904.761904761905</v>
      </c>
      <c r="P368" s="272">
        <f t="shared" si="136"/>
        <v>-106142.46823809523</v>
      </c>
      <c r="Q368" s="274">
        <f t="shared" si="137"/>
        <v>-3005.6170613113914</v>
      </c>
      <c r="R368" s="4">
        <f t="shared" si="141"/>
        <v>-67943.714285714275</v>
      </c>
      <c r="X368" s="235">
        <f t="shared" si="138"/>
        <v>37061</v>
      </c>
      <c r="Y368" s="236">
        <f t="shared" si="145"/>
        <v>70586.643582701989</v>
      </c>
      <c r="Z368" s="348">
        <f t="shared" si="144"/>
        <v>27</v>
      </c>
      <c r="AA368" s="237">
        <f t="shared" si="146"/>
        <v>3005.6170613113914</v>
      </c>
      <c r="AB368" s="238">
        <f t="shared" si="147"/>
        <v>75334.556417298023</v>
      </c>
      <c r="AC368" s="239" t="str">
        <f t="shared" si="142"/>
        <v>*</v>
      </c>
      <c r="AF368" s="241">
        <f t="shared" si="143"/>
        <v>67581.026521390595</v>
      </c>
    </row>
    <row r="369" spans="1:32" x14ac:dyDescent="0.25">
      <c r="B369" s="25">
        <v>37062</v>
      </c>
      <c r="C369" s="26"/>
      <c r="D369" s="27"/>
      <c r="E369" s="27"/>
      <c r="F369" s="225">
        <f t="shared" si="130"/>
        <v>0</v>
      </c>
      <c r="G369" s="213" t="s">
        <v>31</v>
      </c>
      <c r="H369" s="4">
        <f t="shared" si="148"/>
        <v>18325240</v>
      </c>
      <c r="I369" s="4">
        <f t="shared" si="131"/>
        <v>436315.23809523811</v>
      </c>
      <c r="J369" s="4">
        <f t="shared" si="132"/>
        <v>2449730.7363419048</v>
      </c>
      <c r="K369" s="36">
        <f t="shared" si="133"/>
        <v>69368.581859730446</v>
      </c>
      <c r="L369" s="36">
        <f t="shared" si="134"/>
        <v>1568087.8225437223</v>
      </c>
      <c r="N369" s="4">
        <f t="shared" si="140"/>
        <v>-794000</v>
      </c>
      <c r="O369" s="272">
        <f t="shared" si="135"/>
        <v>-18904.761904761905</v>
      </c>
      <c r="P369" s="272">
        <f t="shared" si="136"/>
        <v>-106142.46823809523</v>
      </c>
      <c r="Q369" s="274">
        <f t="shared" si="137"/>
        <v>-3005.6170613113914</v>
      </c>
      <c r="R369" s="4">
        <f t="shared" si="141"/>
        <v>-67943.714285714275</v>
      </c>
      <c r="X369" s="235">
        <f t="shared" si="138"/>
        <v>37062</v>
      </c>
      <c r="Y369" s="236">
        <f t="shared" si="145"/>
        <v>67581.026521390595</v>
      </c>
      <c r="Z369" s="348">
        <f t="shared" si="144"/>
        <v>28</v>
      </c>
      <c r="AA369" s="237">
        <f t="shared" si="146"/>
        <v>3005.6170613113914</v>
      </c>
      <c r="AB369" s="238">
        <f t="shared" si="147"/>
        <v>78340.173478609417</v>
      </c>
      <c r="AC369" s="239" t="str">
        <f t="shared" si="142"/>
        <v>*</v>
      </c>
      <c r="AF369" s="241">
        <f t="shared" si="143"/>
        <v>64575.409460079201</v>
      </c>
    </row>
    <row r="370" spans="1:32" x14ac:dyDescent="0.25">
      <c r="B370" s="25">
        <v>37063</v>
      </c>
      <c r="C370" s="26"/>
      <c r="D370" s="27"/>
      <c r="E370" s="27"/>
      <c r="F370" s="225">
        <f t="shared" si="130"/>
        <v>0</v>
      </c>
      <c r="G370" s="213" t="s">
        <v>31</v>
      </c>
      <c r="H370" s="4">
        <f t="shared" si="148"/>
        <v>17531240</v>
      </c>
      <c r="I370" s="4">
        <f t="shared" si="131"/>
        <v>417410.47619047621</v>
      </c>
      <c r="J370" s="4">
        <f t="shared" si="132"/>
        <v>2343588.2681038096</v>
      </c>
      <c r="K370" s="36">
        <f t="shared" si="133"/>
        <v>66362.964798419052</v>
      </c>
      <c r="L370" s="36">
        <f t="shared" si="134"/>
        <v>1500145.3709796655</v>
      </c>
      <c r="N370" s="4">
        <f t="shared" si="140"/>
        <v>-794000</v>
      </c>
      <c r="O370" s="272">
        <f t="shared" si="135"/>
        <v>-18904.761904761905</v>
      </c>
      <c r="P370" s="272">
        <f t="shared" si="136"/>
        <v>-106142.46823809523</v>
      </c>
      <c r="Q370" s="274">
        <f t="shared" si="137"/>
        <v>-3005.6170613113914</v>
      </c>
      <c r="R370" s="4">
        <f t="shared" si="141"/>
        <v>-67943.714285714275</v>
      </c>
      <c r="X370" s="235">
        <f t="shared" si="138"/>
        <v>37063</v>
      </c>
      <c r="Y370" s="236">
        <f t="shared" si="145"/>
        <v>64575.409460079201</v>
      </c>
      <c r="Z370" s="348">
        <f t="shared" si="144"/>
        <v>29</v>
      </c>
      <c r="AA370" s="237">
        <f t="shared" si="146"/>
        <v>3005.6170613113914</v>
      </c>
      <c r="AB370" s="238">
        <f t="shared" si="147"/>
        <v>81345.79053992081</v>
      </c>
      <c r="AC370" s="239" t="str">
        <f t="shared" si="142"/>
        <v>*</v>
      </c>
      <c r="AF370" s="241">
        <f t="shared" si="143"/>
        <v>61569.792398767808</v>
      </c>
    </row>
    <row r="371" spans="1:32" x14ac:dyDescent="0.25">
      <c r="B371" s="25">
        <v>37064</v>
      </c>
      <c r="C371" s="26"/>
      <c r="D371" s="27"/>
      <c r="E371" s="27"/>
      <c r="F371" s="225">
        <f t="shared" si="130"/>
        <v>0</v>
      </c>
      <c r="G371" s="213" t="s">
        <v>31</v>
      </c>
      <c r="H371" s="4">
        <f t="shared" si="148"/>
        <v>16737240</v>
      </c>
      <c r="I371" s="4">
        <f t="shared" si="131"/>
        <v>398505.71428571426</v>
      </c>
      <c r="J371" s="4">
        <f t="shared" si="132"/>
        <v>2237445.7998657138</v>
      </c>
      <c r="K371" s="36">
        <f t="shared" si="133"/>
        <v>63357.347737107644</v>
      </c>
      <c r="L371" s="36">
        <f t="shared" si="134"/>
        <v>1432202.9194156085</v>
      </c>
      <c r="N371" s="4">
        <f t="shared" si="140"/>
        <v>-794000</v>
      </c>
      <c r="O371" s="272">
        <f t="shared" si="135"/>
        <v>-18904.761904761905</v>
      </c>
      <c r="P371" s="272">
        <f t="shared" si="136"/>
        <v>-106142.46823809523</v>
      </c>
      <c r="Q371" s="274">
        <f t="shared" si="137"/>
        <v>-3005.6170613113914</v>
      </c>
      <c r="R371" s="4">
        <f t="shared" si="141"/>
        <v>-67943.714285714275</v>
      </c>
      <c r="X371" s="235">
        <f t="shared" si="138"/>
        <v>37064</v>
      </c>
      <c r="Y371" s="236">
        <f t="shared" si="145"/>
        <v>61569.792398767808</v>
      </c>
      <c r="Z371" s="348">
        <f t="shared" si="144"/>
        <v>30</v>
      </c>
      <c r="AA371" s="237">
        <f t="shared" si="146"/>
        <v>3005.6170613113914</v>
      </c>
      <c r="AB371" s="238">
        <f t="shared" si="147"/>
        <v>84351.407601232204</v>
      </c>
      <c r="AC371" s="239" t="str">
        <f t="shared" si="142"/>
        <v>*</v>
      </c>
      <c r="AF371" s="241">
        <f t="shared" si="143"/>
        <v>58564.175337456414</v>
      </c>
    </row>
    <row r="372" spans="1:32" x14ac:dyDescent="0.25">
      <c r="B372" s="25">
        <v>37065</v>
      </c>
      <c r="C372" s="26"/>
      <c r="D372" s="27"/>
      <c r="E372" s="27"/>
      <c r="F372" s="225">
        <f t="shared" si="130"/>
        <v>0</v>
      </c>
      <c r="G372" s="213" t="s">
        <v>31</v>
      </c>
      <c r="H372" s="4">
        <f t="shared" si="148"/>
        <v>15943240</v>
      </c>
      <c r="I372" s="4">
        <f t="shared" si="131"/>
        <v>379600.95238095237</v>
      </c>
      <c r="J372" s="4">
        <f t="shared" si="132"/>
        <v>2131303.331627619</v>
      </c>
      <c r="K372" s="36">
        <f t="shared" si="133"/>
        <v>60351.730675796265</v>
      </c>
      <c r="L372" s="36">
        <f t="shared" si="134"/>
        <v>1364260.4678515519</v>
      </c>
      <c r="N372" s="4">
        <f t="shared" si="140"/>
        <v>-794000</v>
      </c>
      <c r="O372" s="272">
        <f t="shared" si="135"/>
        <v>-18904.761904761905</v>
      </c>
      <c r="P372" s="272">
        <f t="shared" si="136"/>
        <v>-106142.46823809523</v>
      </c>
      <c r="Q372" s="274">
        <f t="shared" si="137"/>
        <v>-3005.6170613113914</v>
      </c>
      <c r="R372" s="4">
        <f t="shared" si="141"/>
        <v>-67943.714285714275</v>
      </c>
      <c r="X372" s="235">
        <f t="shared" si="138"/>
        <v>37065</v>
      </c>
      <c r="Y372" s="236">
        <f t="shared" si="145"/>
        <v>58564.175337456414</v>
      </c>
      <c r="Z372" s="348">
        <f t="shared" si="144"/>
        <v>31</v>
      </c>
      <c r="AA372" s="237">
        <f t="shared" si="146"/>
        <v>3005.6170613113914</v>
      </c>
      <c r="AB372" s="238">
        <f t="shared" si="147"/>
        <v>87357.024662543598</v>
      </c>
      <c r="AC372" s="239" t="str">
        <f t="shared" si="142"/>
        <v>*</v>
      </c>
      <c r="AF372" s="241">
        <f t="shared" si="143"/>
        <v>55558.55827614502</v>
      </c>
    </row>
    <row r="373" spans="1:32" x14ac:dyDescent="0.25">
      <c r="B373" s="25">
        <v>37066</v>
      </c>
      <c r="C373" s="26"/>
      <c r="D373" s="27"/>
      <c r="E373" s="27"/>
      <c r="F373" s="225">
        <f t="shared" si="130"/>
        <v>0</v>
      </c>
      <c r="G373" s="213" t="s">
        <v>31</v>
      </c>
      <c r="H373" s="4">
        <f t="shared" si="148"/>
        <v>15149240</v>
      </c>
      <c r="I373" s="4">
        <f t="shared" si="131"/>
        <v>360696.19047619047</v>
      </c>
      <c r="J373" s="4">
        <f t="shared" si="132"/>
        <v>2025160.8633895237</v>
      </c>
      <c r="K373" s="36">
        <f t="shared" si="133"/>
        <v>57346.113614484872</v>
      </c>
      <c r="L373" s="36">
        <f t="shared" si="134"/>
        <v>1296318.0162874951</v>
      </c>
      <c r="N373" s="4">
        <f t="shared" si="140"/>
        <v>-794000</v>
      </c>
      <c r="O373" s="272">
        <f t="shared" si="135"/>
        <v>-18904.761904761905</v>
      </c>
      <c r="P373" s="272">
        <f t="shared" si="136"/>
        <v>-106142.46823809523</v>
      </c>
      <c r="Q373" s="274">
        <f t="shared" si="137"/>
        <v>-3005.6170613113914</v>
      </c>
      <c r="R373" s="4">
        <f t="shared" si="141"/>
        <v>-67943.714285714275</v>
      </c>
      <c r="X373" s="235">
        <f t="shared" si="138"/>
        <v>37066</v>
      </c>
      <c r="Y373" s="236">
        <f t="shared" si="145"/>
        <v>55558.55827614502</v>
      </c>
      <c r="Z373" s="348">
        <f t="shared" si="144"/>
        <v>32</v>
      </c>
      <c r="AA373" s="237">
        <f t="shared" si="146"/>
        <v>3005.6170613113914</v>
      </c>
      <c r="AB373" s="238">
        <f t="shared" si="147"/>
        <v>90362.641723854991</v>
      </c>
      <c r="AC373" s="239" t="str">
        <f t="shared" si="142"/>
        <v>*</v>
      </c>
      <c r="AF373" s="241">
        <f t="shared" si="143"/>
        <v>52552.941214833627</v>
      </c>
    </row>
    <row r="374" spans="1:32" x14ac:dyDescent="0.25">
      <c r="B374" s="25">
        <v>37067</v>
      </c>
      <c r="C374" s="26"/>
      <c r="D374" s="27"/>
      <c r="E374" s="27"/>
      <c r="F374" s="225">
        <f t="shared" si="130"/>
        <v>0</v>
      </c>
      <c r="G374" s="213" t="s">
        <v>31</v>
      </c>
      <c r="H374" s="4">
        <f t="shared" si="148"/>
        <v>14355240</v>
      </c>
      <c r="I374" s="4">
        <f t="shared" si="131"/>
        <v>341791.42857142858</v>
      </c>
      <c r="J374" s="4">
        <f t="shared" si="132"/>
        <v>1919018.3951514284</v>
      </c>
      <c r="K374" s="36">
        <f t="shared" si="133"/>
        <v>54340.496553173478</v>
      </c>
      <c r="L374" s="36">
        <f t="shared" si="134"/>
        <v>1228375.5647234384</v>
      </c>
      <c r="N374" s="4">
        <f t="shared" si="140"/>
        <v>-794000</v>
      </c>
      <c r="O374" s="272">
        <f t="shared" si="135"/>
        <v>-18904.761904761905</v>
      </c>
      <c r="P374" s="272">
        <f t="shared" si="136"/>
        <v>-106142.46823809523</v>
      </c>
      <c r="Q374" s="274">
        <f t="shared" si="137"/>
        <v>-3005.6170613113914</v>
      </c>
      <c r="R374" s="4">
        <f t="shared" si="141"/>
        <v>-67943.714285714275</v>
      </c>
      <c r="X374" s="235">
        <f t="shared" si="138"/>
        <v>37067</v>
      </c>
      <c r="Y374" s="236">
        <f t="shared" si="145"/>
        <v>52552.941214833627</v>
      </c>
      <c r="Z374" s="348">
        <f t="shared" si="144"/>
        <v>33</v>
      </c>
      <c r="AA374" s="237">
        <f t="shared" si="146"/>
        <v>3005.6170613113914</v>
      </c>
      <c r="AB374" s="238">
        <f t="shared" si="147"/>
        <v>93368.258785166385</v>
      </c>
      <c r="AC374" s="239" t="str">
        <f t="shared" si="142"/>
        <v>*</v>
      </c>
      <c r="AF374" s="241">
        <f t="shared" si="143"/>
        <v>49547.324153522233</v>
      </c>
    </row>
    <row r="375" spans="1:32" x14ac:dyDescent="0.25">
      <c r="B375" s="25">
        <v>37068</v>
      </c>
      <c r="C375" s="26"/>
      <c r="D375" s="27"/>
      <c r="E375" s="27"/>
      <c r="F375" s="225">
        <f t="shared" si="130"/>
        <v>0</v>
      </c>
      <c r="G375" s="213" t="s">
        <v>31</v>
      </c>
      <c r="H375" s="4">
        <f t="shared" si="148"/>
        <v>13561240</v>
      </c>
      <c r="I375" s="4">
        <f t="shared" si="131"/>
        <v>322886.66666666669</v>
      </c>
      <c r="J375" s="4">
        <f t="shared" si="132"/>
        <v>1812875.9269133334</v>
      </c>
      <c r="K375" s="36">
        <f t="shared" si="133"/>
        <v>51334.879491862092</v>
      </c>
      <c r="L375" s="36">
        <f t="shared" si="134"/>
        <v>1160433.1131593818</v>
      </c>
      <c r="N375" s="4">
        <f t="shared" si="140"/>
        <v>-794000</v>
      </c>
      <c r="O375" s="272">
        <f t="shared" si="135"/>
        <v>-18904.761904761905</v>
      </c>
      <c r="P375" s="272">
        <f t="shared" si="136"/>
        <v>-106142.46823809523</v>
      </c>
      <c r="Q375" s="274">
        <f t="shared" si="137"/>
        <v>-3005.6170613113914</v>
      </c>
      <c r="R375" s="4">
        <f t="shared" si="141"/>
        <v>-67943.714285714275</v>
      </c>
      <c r="X375" s="235">
        <f t="shared" si="138"/>
        <v>37068</v>
      </c>
      <c r="Y375" s="236">
        <f t="shared" si="145"/>
        <v>49547.324153522233</v>
      </c>
      <c r="Z375" s="348">
        <f t="shared" si="144"/>
        <v>34</v>
      </c>
      <c r="AA375" s="237">
        <f t="shared" si="146"/>
        <v>3005.6170613113914</v>
      </c>
      <c r="AB375" s="238">
        <f t="shared" si="147"/>
        <v>96373.875846477778</v>
      </c>
      <c r="AC375" s="239" t="str">
        <f t="shared" si="142"/>
        <v>*</v>
      </c>
      <c r="AF375" s="241">
        <f t="shared" si="143"/>
        <v>46541.70709221084</v>
      </c>
    </row>
    <row r="376" spans="1:32" x14ac:dyDescent="0.25">
      <c r="B376" s="25">
        <v>37069</v>
      </c>
      <c r="C376" s="26"/>
      <c r="D376" s="27"/>
      <c r="E376" s="27"/>
      <c r="F376" s="225">
        <f t="shared" si="130"/>
        <v>0</v>
      </c>
      <c r="G376" s="213" t="s">
        <v>31</v>
      </c>
      <c r="H376" s="4">
        <f t="shared" si="148"/>
        <v>12767240</v>
      </c>
      <c r="I376" s="4">
        <f t="shared" si="131"/>
        <v>303981.90476190473</v>
      </c>
      <c r="J376" s="4">
        <f t="shared" si="132"/>
        <v>1706733.4586752378</v>
      </c>
      <c r="K376" s="36">
        <f t="shared" si="133"/>
        <v>48329.262430550691</v>
      </c>
      <c r="L376" s="36">
        <f t="shared" si="134"/>
        <v>1092490.6615953248</v>
      </c>
      <c r="N376" s="4">
        <f t="shared" si="140"/>
        <v>-794000</v>
      </c>
      <c r="O376" s="272">
        <f t="shared" si="135"/>
        <v>-18904.761904761905</v>
      </c>
      <c r="P376" s="272">
        <f t="shared" si="136"/>
        <v>-106142.46823809523</v>
      </c>
      <c r="Q376" s="274">
        <f t="shared" si="137"/>
        <v>-3005.6170613113914</v>
      </c>
      <c r="R376" s="4">
        <f t="shared" si="141"/>
        <v>-67943.714285714275</v>
      </c>
      <c r="X376" s="235">
        <f t="shared" si="138"/>
        <v>37069</v>
      </c>
      <c r="Y376" s="236">
        <f t="shared" si="145"/>
        <v>46541.70709221084</v>
      </c>
      <c r="Z376" s="348">
        <f t="shared" si="144"/>
        <v>35</v>
      </c>
      <c r="AA376" s="237">
        <f t="shared" si="146"/>
        <v>3005.6170613113914</v>
      </c>
      <c r="AB376" s="238">
        <f t="shared" si="147"/>
        <v>99379.492907789172</v>
      </c>
      <c r="AC376" s="239" t="str">
        <f t="shared" si="142"/>
        <v>*</v>
      </c>
      <c r="AF376" s="241">
        <f t="shared" si="143"/>
        <v>43536.090030899446</v>
      </c>
    </row>
    <row r="377" spans="1:32" x14ac:dyDescent="0.25">
      <c r="B377" s="25">
        <v>37070</v>
      </c>
      <c r="C377" s="26"/>
      <c r="D377" s="27"/>
      <c r="E377" s="27"/>
      <c r="F377" s="225">
        <f t="shared" si="130"/>
        <v>0</v>
      </c>
      <c r="G377" s="213" t="s">
        <v>31</v>
      </c>
      <c r="H377" s="4">
        <f t="shared" si="148"/>
        <v>11973240</v>
      </c>
      <c r="I377" s="4">
        <f t="shared" si="131"/>
        <v>285077.14285714284</v>
      </c>
      <c r="J377" s="4">
        <f t="shared" si="132"/>
        <v>1600590.9904371426</v>
      </c>
      <c r="K377" s="36">
        <f t="shared" si="133"/>
        <v>45323.645369239297</v>
      </c>
      <c r="L377" s="36">
        <f t="shared" si="134"/>
        <v>1024548.2100312681</v>
      </c>
      <c r="N377" s="4">
        <f t="shared" si="140"/>
        <v>-794000</v>
      </c>
      <c r="O377" s="272">
        <f t="shared" si="135"/>
        <v>-18904.761904761905</v>
      </c>
      <c r="P377" s="272">
        <f t="shared" si="136"/>
        <v>-106142.46823809523</v>
      </c>
      <c r="Q377" s="274">
        <f t="shared" si="137"/>
        <v>-3005.6170613113914</v>
      </c>
      <c r="R377" s="4">
        <f t="shared" si="141"/>
        <v>-67943.714285714275</v>
      </c>
      <c r="X377" s="235">
        <f t="shared" si="138"/>
        <v>37070</v>
      </c>
      <c r="Y377" s="236">
        <f t="shared" si="145"/>
        <v>43536.090030899446</v>
      </c>
      <c r="Z377" s="348">
        <f t="shared" si="144"/>
        <v>36</v>
      </c>
      <c r="AA377" s="237">
        <f t="shared" si="146"/>
        <v>3005.6170613113914</v>
      </c>
      <c r="AB377" s="238">
        <f t="shared" si="147"/>
        <v>102385.10996910057</v>
      </c>
      <c r="AC377" s="239" t="str">
        <f t="shared" si="142"/>
        <v>*</v>
      </c>
      <c r="AF377" s="241">
        <f t="shared" si="143"/>
        <v>40530.472969588052</v>
      </c>
    </row>
    <row r="378" spans="1:32" x14ac:dyDescent="0.25">
      <c r="B378" s="25">
        <v>37071</v>
      </c>
      <c r="C378" s="26"/>
      <c r="D378" s="27"/>
      <c r="E378" s="27"/>
      <c r="F378" s="225">
        <f t="shared" si="130"/>
        <v>0</v>
      </c>
      <c r="G378" s="213" t="s">
        <v>31</v>
      </c>
      <c r="H378" s="4">
        <f t="shared" si="148"/>
        <v>11179240</v>
      </c>
      <c r="I378" s="4">
        <f t="shared" si="131"/>
        <v>266172.38095238095</v>
      </c>
      <c r="J378" s="4">
        <f t="shared" si="132"/>
        <v>1494448.5221990475</v>
      </c>
      <c r="K378" s="36">
        <f t="shared" si="133"/>
        <v>42318.028307927911</v>
      </c>
      <c r="L378" s="36">
        <f t="shared" si="134"/>
        <v>956605.75846721139</v>
      </c>
      <c r="N378" s="4">
        <f t="shared" si="140"/>
        <v>-794000</v>
      </c>
      <c r="O378" s="272">
        <f t="shared" si="135"/>
        <v>-18904.761904761905</v>
      </c>
      <c r="P378" s="272">
        <f t="shared" si="136"/>
        <v>-106142.46823809523</v>
      </c>
      <c r="Q378" s="274">
        <f t="shared" si="137"/>
        <v>-3005.6170613113914</v>
      </c>
      <c r="R378" s="4">
        <f t="shared" si="141"/>
        <v>-67943.714285714275</v>
      </c>
      <c r="X378" s="235">
        <f t="shared" si="138"/>
        <v>37071</v>
      </c>
      <c r="Y378" s="236">
        <f t="shared" si="145"/>
        <v>40530.472969588052</v>
      </c>
      <c r="Z378" s="348">
        <f t="shared" si="144"/>
        <v>37</v>
      </c>
      <c r="AA378" s="237">
        <f t="shared" si="146"/>
        <v>3005.6170613113914</v>
      </c>
      <c r="AB378" s="238">
        <f t="shared" si="147"/>
        <v>105390.72703041196</v>
      </c>
      <c r="AC378" s="239" t="str">
        <f t="shared" si="142"/>
        <v>*</v>
      </c>
      <c r="AF378" s="241">
        <f t="shared" si="143"/>
        <v>37524.855908276659</v>
      </c>
    </row>
    <row r="379" spans="1:32" x14ac:dyDescent="0.25">
      <c r="B379" s="25">
        <v>37072</v>
      </c>
      <c r="C379" s="26"/>
      <c r="D379" s="27"/>
      <c r="E379" s="27"/>
      <c r="F379" s="225">
        <f t="shared" si="130"/>
        <v>0</v>
      </c>
      <c r="G379" s="213" t="s">
        <v>31</v>
      </c>
      <c r="H379" s="4">
        <f t="shared" si="148"/>
        <v>10385240</v>
      </c>
      <c r="I379" s="4">
        <f t="shared" si="131"/>
        <v>247267.61904761905</v>
      </c>
      <c r="J379" s="4">
        <f t="shared" si="132"/>
        <v>1388306.0539609522</v>
      </c>
      <c r="K379" s="36">
        <f t="shared" si="133"/>
        <v>39312.411246616517</v>
      </c>
      <c r="L379" s="36">
        <f t="shared" si="134"/>
        <v>888663.30690315459</v>
      </c>
      <c r="N379" s="4">
        <f t="shared" si="140"/>
        <v>-794000</v>
      </c>
      <c r="O379" s="272">
        <f t="shared" si="135"/>
        <v>-18904.761904761905</v>
      </c>
      <c r="P379" s="272">
        <f t="shared" si="136"/>
        <v>-106142.46823809523</v>
      </c>
      <c r="Q379" s="274">
        <f t="shared" si="137"/>
        <v>-3005.6170613113914</v>
      </c>
      <c r="R379" s="4">
        <f t="shared" si="141"/>
        <v>-67943.714285714275</v>
      </c>
      <c r="X379" s="235">
        <f t="shared" si="138"/>
        <v>37072</v>
      </c>
      <c r="Y379" s="236">
        <f t="shared" si="145"/>
        <v>37524.855908276659</v>
      </c>
      <c r="Z379" s="348">
        <f t="shared" si="144"/>
        <v>38</v>
      </c>
      <c r="AA379" s="237">
        <f t="shared" si="146"/>
        <v>3005.6170613113914</v>
      </c>
      <c r="AB379" s="238">
        <f t="shared" si="147"/>
        <v>108396.34409172335</v>
      </c>
      <c r="AC379" s="239" t="str">
        <f t="shared" si="142"/>
        <v>*</v>
      </c>
      <c r="AF379" s="241">
        <f t="shared" si="143"/>
        <v>34519.238846965265</v>
      </c>
    </row>
    <row r="380" spans="1:32" ht="13.8" thickBot="1" x14ac:dyDescent="0.3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46"/>
      <c r="AA380" s="237"/>
      <c r="AB380" s="238"/>
      <c r="AC380" s="239"/>
      <c r="AF380" s="241"/>
    </row>
    <row r="381" spans="1:32" x14ac:dyDescent="0.25">
      <c r="Z381" s="347"/>
    </row>
    <row r="382" spans="1:32" ht="16.2" thickBot="1" x14ac:dyDescent="0.35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46"/>
      <c r="AA382" s="237"/>
      <c r="AB382" s="238"/>
      <c r="AF382" s="241"/>
    </row>
    <row r="383" spans="1:32" x14ac:dyDescent="0.25">
      <c r="B383" s="22">
        <v>37073</v>
      </c>
      <c r="C383" s="23"/>
      <c r="D383" s="24"/>
      <c r="E383" s="24"/>
      <c r="F383" s="224">
        <f t="shared" ref="F383:F413" si="149">E383/104.1667*100</f>
        <v>0</v>
      </c>
      <c r="G383" s="213" t="s">
        <v>31</v>
      </c>
      <c r="H383" s="4">
        <f>H379-$AP$2</f>
        <v>9591240</v>
      </c>
      <c r="I383" s="4">
        <f t="shared" ref="I383:I413" si="150">H383/42</f>
        <v>228362.85714285713</v>
      </c>
      <c r="J383" s="4">
        <f t="shared" ref="J383:J413" si="151">I383*$J$4</f>
        <v>1282163.5857228569</v>
      </c>
      <c r="K383" s="4">
        <f t="shared" ref="K383:K413" si="152">J383*$K$1</f>
        <v>36306.794185305123</v>
      </c>
      <c r="L383" s="4">
        <f t="shared" ref="L383:L413" si="153">K383*$L$1</f>
        <v>820720.85533909779</v>
      </c>
      <c r="M383" s="4"/>
      <c r="N383" s="4">
        <f>H383-H379</f>
        <v>-794000</v>
      </c>
      <c r="O383" s="4">
        <f t="shared" ref="O383:O413" si="154">N383/42</f>
        <v>-18904.761904761905</v>
      </c>
      <c r="P383" s="4">
        <f t="shared" ref="P383:P413" si="155">O383*$J$4</f>
        <v>-106142.46823809523</v>
      </c>
      <c r="Q383" s="4">
        <f t="shared" ref="Q383:Q413" si="156">P383*$K$1</f>
        <v>-3005.6170613113914</v>
      </c>
      <c r="R383" s="4">
        <f>O383*3.594</f>
        <v>-67943.714285714275</v>
      </c>
      <c r="X383" s="235">
        <f t="shared" ref="X383:X412" si="157">B383</f>
        <v>37073</v>
      </c>
      <c r="Y383" s="236">
        <f>IF(AF379&lt;0,"0",AF379)</f>
        <v>34519.238846965265</v>
      </c>
      <c r="Z383" s="348">
        <f>Z379+1</f>
        <v>39</v>
      </c>
      <c r="AA383" s="237">
        <f>Q383*-1</f>
        <v>3005.6170613113914</v>
      </c>
      <c r="AB383" s="238">
        <f>$AA$3-Y383</f>
        <v>111401.96115303475</v>
      </c>
      <c r="AC383" s="239" t="str">
        <f>+IF(AF383&gt;$D$3,"*","")</f>
        <v>*</v>
      </c>
      <c r="AD383" s="154"/>
      <c r="AE383" s="240"/>
      <c r="AF383" s="241">
        <f>Y383+AE383-AA383</f>
        <v>31513.621785653875</v>
      </c>
    </row>
    <row r="384" spans="1:32" x14ac:dyDescent="0.25">
      <c r="A384" s="215"/>
      <c r="B384" s="25">
        <v>37074</v>
      </c>
      <c r="C384" s="280"/>
      <c r="D384" s="48"/>
      <c r="E384" s="48"/>
      <c r="F384" s="256">
        <f t="shared" si="149"/>
        <v>0</v>
      </c>
      <c r="G384" s="213" t="s">
        <v>31</v>
      </c>
      <c r="H384" s="169">
        <f t="shared" ref="H384:H412" si="158">H383-$AP$2</f>
        <v>8797240</v>
      </c>
      <c r="I384" s="169">
        <f t="shared" si="150"/>
        <v>209458.09523809524</v>
      </c>
      <c r="J384" s="169">
        <f t="shared" si="151"/>
        <v>1176021.1174847619</v>
      </c>
      <c r="K384" s="281">
        <f t="shared" si="152"/>
        <v>33301.177123993737</v>
      </c>
      <c r="L384" s="281">
        <f t="shared" si="153"/>
        <v>752778.40377504111</v>
      </c>
      <c r="M384" s="215"/>
      <c r="N384" s="169">
        <f t="shared" ref="N384:N412" si="159">H384-H383</f>
        <v>-794000</v>
      </c>
      <c r="O384" s="282">
        <f t="shared" si="154"/>
        <v>-18904.761904761905</v>
      </c>
      <c r="P384" s="282">
        <f t="shared" si="155"/>
        <v>-106142.46823809523</v>
      </c>
      <c r="Q384" s="283">
        <f t="shared" si="156"/>
        <v>-3005.6170613113914</v>
      </c>
      <c r="R384" s="169">
        <f t="shared" ref="R384:R412" si="160">O384*3.594</f>
        <v>-67943.714285714275</v>
      </c>
      <c r="S384" s="215"/>
      <c r="T384" s="215"/>
      <c r="U384" s="215"/>
      <c r="V384" s="215"/>
      <c r="W384" s="215"/>
      <c r="X384" s="257">
        <f t="shared" si="157"/>
        <v>37074</v>
      </c>
      <c r="Y384" s="236">
        <f>IF(AF383&lt;0,"0",AF383)</f>
        <v>31513.621785653875</v>
      </c>
      <c r="Z384" s="348">
        <f>Z383+1</f>
        <v>40</v>
      </c>
      <c r="AA384" s="258">
        <f>Q384*-1</f>
        <v>3005.6170613113914</v>
      </c>
      <c r="AB384" s="238">
        <f>$AA$3-Y384</f>
        <v>114407.57821434614</v>
      </c>
      <c r="AC384" s="239" t="str">
        <f t="shared" ref="AC384:AC412" si="161">+IF(AF384&gt;$D$3,"*","")</f>
        <v>*</v>
      </c>
      <c r="AD384" s="215"/>
      <c r="AE384" s="215"/>
      <c r="AF384" s="236">
        <f t="shared" ref="AF384:AF412" si="162">Y384+AE384-AA384</f>
        <v>28508.004724342485</v>
      </c>
    </row>
    <row r="385" spans="1:45" x14ac:dyDescent="0.25">
      <c r="B385" s="25">
        <v>37075</v>
      </c>
      <c r="C385" s="26"/>
      <c r="D385" s="27"/>
      <c r="E385" s="27"/>
      <c r="F385" s="225">
        <f t="shared" si="149"/>
        <v>0</v>
      </c>
      <c r="G385" s="213" t="s">
        <v>31</v>
      </c>
      <c r="H385" s="4">
        <f t="shared" si="158"/>
        <v>8003240</v>
      </c>
      <c r="I385" s="4">
        <f t="shared" si="150"/>
        <v>190553.33333333334</v>
      </c>
      <c r="J385" s="4">
        <f t="shared" si="151"/>
        <v>1069878.6492466666</v>
      </c>
      <c r="K385" s="36">
        <f t="shared" si="152"/>
        <v>30295.560062682343</v>
      </c>
      <c r="L385" s="36">
        <f t="shared" si="153"/>
        <v>684835.95221098431</v>
      </c>
      <c r="N385" s="4">
        <f t="shared" si="159"/>
        <v>-794000</v>
      </c>
      <c r="O385" s="272">
        <f t="shared" si="154"/>
        <v>-18904.761904761905</v>
      </c>
      <c r="P385" s="272">
        <f t="shared" si="155"/>
        <v>-106142.46823809523</v>
      </c>
      <c r="Q385" s="274">
        <f t="shared" si="156"/>
        <v>-3005.6170613113914</v>
      </c>
      <c r="R385" s="4">
        <f t="shared" si="160"/>
        <v>-67943.714285714275</v>
      </c>
      <c r="X385" s="235">
        <f t="shared" si="157"/>
        <v>37075</v>
      </c>
      <c r="Y385" s="236">
        <f>IF(AF384&lt;0,"0",AF384)</f>
        <v>28508.004724342485</v>
      </c>
      <c r="Z385" s="348">
        <f t="shared" ref="Z385:Z413" si="163">Z384+1</f>
        <v>41</v>
      </c>
      <c r="AA385" s="237">
        <f>Q385*-1</f>
        <v>3005.6170613113914</v>
      </c>
      <c r="AB385" s="238">
        <f>$AA$3-Y385</f>
        <v>117413.19527565752</v>
      </c>
      <c r="AC385" s="239" t="str">
        <f t="shared" si="161"/>
        <v>*</v>
      </c>
      <c r="AF385" s="241">
        <f t="shared" si="162"/>
        <v>25502.387663031095</v>
      </c>
    </row>
    <row r="386" spans="1:45" ht="13.8" thickBot="1" x14ac:dyDescent="0.3">
      <c r="B386" s="25">
        <v>37076</v>
      </c>
      <c r="C386" s="26"/>
      <c r="D386" s="27"/>
      <c r="E386" s="27"/>
      <c r="F386" s="225">
        <f t="shared" si="149"/>
        <v>0</v>
      </c>
      <c r="G386" s="213" t="s">
        <v>31</v>
      </c>
      <c r="H386" s="4">
        <f t="shared" si="158"/>
        <v>7209240</v>
      </c>
      <c r="I386" s="4">
        <f t="shared" si="150"/>
        <v>171648.57142857142</v>
      </c>
      <c r="J386" s="4">
        <f t="shared" si="151"/>
        <v>963736.18100857129</v>
      </c>
      <c r="K386" s="36">
        <f t="shared" si="152"/>
        <v>27289.94300137095</v>
      </c>
      <c r="L386" s="36">
        <f t="shared" si="153"/>
        <v>616893.50064692751</v>
      </c>
      <c r="N386" s="4">
        <f t="shared" si="159"/>
        <v>-794000</v>
      </c>
      <c r="O386" s="272">
        <f t="shared" si="154"/>
        <v>-18904.761904761905</v>
      </c>
      <c r="P386" s="272">
        <f t="shared" si="155"/>
        <v>-106142.46823809523</v>
      </c>
      <c r="Q386" s="274">
        <f t="shared" si="156"/>
        <v>-3005.6170613113914</v>
      </c>
      <c r="R386" s="4">
        <f t="shared" si="160"/>
        <v>-67943.714285714275</v>
      </c>
      <c r="X386" s="235">
        <f t="shared" si="157"/>
        <v>37076</v>
      </c>
      <c r="Y386" s="236">
        <f>IF(AF385&lt;0,"0",AF385)</f>
        <v>25502.387663031095</v>
      </c>
      <c r="Z386" s="348">
        <f t="shared" si="163"/>
        <v>42</v>
      </c>
      <c r="AA386" s="237">
        <f>Q386*-1</f>
        <v>3005.6170613113914</v>
      </c>
      <c r="AB386" s="238">
        <f>$AA$3-Y386</f>
        <v>120418.81233696891</v>
      </c>
      <c r="AC386" s="239" t="str">
        <f t="shared" si="161"/>
        <v>*</v>
      </c>
      <c r="AF386" s="241">
        <f t="shared" si="162"/>
        <v>22496.770601719705</v>
      </c>
      <c r="AG386" s="269" t="s">
        <v>98</v>
      </c>
      <c r="AH386" s="351">
        <v>37035</v>
      </c>
    </row>
    <row r="387" spans="1:45" ht="13.8" thickBot="1" x14ac:dyDescent="0.3">
      <c r="A387" s="215"/>
      <c r="B387" s="25">
        <v>37077</v>
      </c>
      <c r="C387" s="280"/>
      <c r="D387" s="48"/>
      <c r="E387" s="48"/>
      <c r="F387" s="256">
        <f t="shared" si="149"/>
        <v>0</v>
      </c>
      <c r="G387" s="213" t="s">
        <v>31</v>
      </c>
      <c r="H387" s="169">
        <f t="shared" si="158"/>
        <v>6415240</v>
      </c>
      <c r="I387" s="169">
        <f t="shared" si="150"/>
        <v>152743.80952380953</v>
      </c>
      <c r="J387" s="169">
        <f t="shared" si="151"/>
        <v>857593.71277047612</v>
      </c>
      <c r="K387" s="281">
        <f t="shared" si="152"/>
        <v>24284.32594005956</v>
      </c>
      <c r="L387" s="281">
        <f t="shared" si="153"/>
        <v>548951.04908287083</v>
      </c>
      <c r="M387" s="215"/>
      <c r="N387" s="169">
        <f t="shared" si="159"/>
        <v>-794000</v>
      </c>
      <c r="O387" s="282">
        <f t="shared" si="154"/>
        <v>-18904.761904761905</v>
      </c>
      <c r="P387" s="282">
        <f t="shared" si="155"/>
        <v>-106142.46823809523</v>
      </c>
      <c r="Q387" s="283">
        <f t="shared" si="156"/>
        <v>-3005.6170613113914</v>
      </c>
      <c r="R387" s="169">
        <f t="shared" si="160"/>
        <v>-67943.714285714275</v>
      </c>
      <c r="S387" s="215"/>
      <c r="T387" s="215"/>
      <c r="U387" s="215"/>
      <c r="V387" s="215"/>
      <c r="W387" s="215"/>
      <c r="X387" s="257">
        <f t="shared" si="157"/>
        <v>37077</v>
      </c>
      <c r="Y387" s="236">
        <f t="shared" ref="Y387:Y412" si="164">IF(AF386&lt;0,"0",AF386)</f>
        <v>22496.770601719705</v>
      </c>
      <c r="Z387" s="348">
        <f t="shared" si="163"/>
        <v>43</v>
      </c>
      <c r="AA387" s="258">
        <f t="shared" ref="AA387:AA412" si="165">Q387*-1</f>
        <v>3005.6170613113914</v>
      </c>
      <c r="AB387" s="238">
        <f t="shared" ref="AB387:AB412" si="166">$AA$3-Y387</f>
        <v>123424.42939828031</v>
      </c>
      <c r="AC387" s="239" t="str">
        <f t="shared" si="161"/>
        <v>*</v>
      </c>
      <c r="AD387" s="215"/>
      <c r="AE387" s="215"/>
      <c r="AF387" s="236">
        <f t="shared" si="162"/>
        <v>19491.153540408315</v>
      </c>
      <c r="AG387" s="349">
        <f>(Y388*22.64)/Z387*7</f>
        <v>71836.232862416509</v>
      </c>
      <c r="AH387" s="352" t="s">
        <v>18</v>
      </c>
      <c r="AI387" s="345" t="s">
        <v>18</v>
      </c>
      <c r="AJ387" s="350" t="s">
        <v>18</v>
      </c>
    </row>
    <row r="388" spans="1:45" x14ac:dyDescent="0.25">
      <c r="B388" s="25">
        <v>37078</v>
      </c>
      <c r="C388" s="26"/>
      <c r="D388" s="27"/>
      <c r="E388" s="27"/>
      <c r="F388" s="225">
        <f t="shared" si="149"/>
        <v>0</v>
      </c>
      <c r="G388" s="213" t="s">
        <v>31</v>
      </c>
      <c r="H388" s="4">
        <f t="shared" si="158"/>
        <v>5621240</v>
      </c>
      <c r="I388" s="4">
        <f t="shared" si="150"/>
        <v>133839.04761904763</v>
      </c>
      <c r="J388" s="4">
        <f t="shared" si="151"/>
        <v>751451.24453238095</v>
      </c>
      <c r="K388" s="36">
        <f t="shared" si="152"/>
        <v>21278.70887874817</v>
      </c>
      <c r="L388" s="36">
        <f t="shared" si="153"/>
        <v>481008.59751881409</v>
      </c>
      <c r="N388" s="4">
        <f t="shared" si="159"/>
        <v>-794000</v>
      </c>
      <c r="O388" s="272">
        <f t="shared" si="154"/>
        <v>-18904.761904761905</v>
      </c>
      <c r="P388" s="272">
        <f t="shared" si="155"/>
        <v>-106142.46823809523</v>
      </c>
      <c r="Q388" s="274">
        <f t="shared" si="156"/>
        <v>-3005.6170613113914</v>
      </c>
      <c r="R388" s="4">
        <f t="shared" si="160"/>
        <v>-67943.714285714275</v>
      </c>
      <c r="X388" s="235">
        <f t="shared" si="157"/>
        <v>37078</v>
      </c>
      <c r="Y388" s="236">
        <f t="shared" si="164"/>
        <v>19491.153540408315</v>
      </c>
      <c r="Z388" s="348">
        <f t="shared" si="163"/>
        <v>44</v>
      </c>
      <c r="AA388" s="237">
        <f t="shared" si="165"/>
        <v>3005.6170613113914</v>
      </c>
      <c r="AB388" s="238">
        <f t="shared" si="166"/>
        <v>126430.0464595917</v>
      </c>
      <c r="AC388" s="239" t="str">
        <f t="shared" si="161"/>
        <v>*</v>
      </c>
      <c r="AE388" s="240">
        <v>122000</v>
      </c>
      <c r="AF388" s="241">
        <f t="shared" si="162"/>
        <v>138485.53647909695</v>
      </c>
      <c r="AG388" s="240"/>
      <c r="AH388" s="240"/>
      <c r="AI388" s="240"/>
      <c r="AJ388" s="240"/>
      <c r="AK388" s="240"/>
      <c r="AL388" s="240"/>
      <c r="AM388" s="240"/>
      <c r="AN388" s="240"/>
      <c r="AO388" s="240"/>
      <c r="AP388" s="240"/>
      <c r="AQ388" s="240"/>
      <c r="AR388" s="240"/>
      <c r="AS388" s="240"/>
    </row>
    <row r="389" spans="1:45" x14ac:dyDescent="0.25">
      <c r="B389" s="25">
        <v>37079</v>
      </c>
      <c r="C389" s="26"/>
      <c r="D389" s="27"/>
      <c r="E389" s="27"/>
      <c r="F389" s="225">
        <f t="shared" si="149"/>
        <v>0</v>
      </c>
      <c r="G389" s="213" t="s">
        <v>31</v>
      </c>
      <c r="H389" s="4">
        <f t="shared" si="158"/>
        <v>4827240</v>
      </c>
      <c r="I389" s="4">
        <f t="shared" si="150"/>
        <v>114934.28571428571</v>
      </c>
      <c r="J389" s="4">
        <f t="shared" si="151"/>
        <v>645308.77629428566</v>
      </c>
      <c r="K389" s="36">
        <f t="shared" si="152"/>
        <v>18273.091817436776</v>
      </c>
      <c r="L389" s="36">
        <f t="shared" si="153"/>
        <v>413066.14595475729</v>
      </c>
      <c r="N389" s="4">
        <f t="shared" si="159"/>
        <v>-794000</v>
      </c>
      <c r="O389" s="272">
        <f t="shared" si="154"/>
        <v>-18904.761904761905</v>
      </c>
      <c r="P389" s="272">
        <f t="shared" si="155"/>
        <v>-106142.46823809523</v>
      </c>
      <c r="Q389" s="274">
        <f t="shared" si="156"/>
        <v>-3005.6170613113914</v>
      </c>
      <c r="R389" s="4">
        <f t="shared" si="160"/>
        <v>-67943.714285714275</v>
      </c>
      <c r="X389" s="235">
        <f t="shared" si="157"/>
        <v>37079</v>
      </c>
      <c r="Y389" s="236">
        <f t="shared" si="164"/>
        <v>138485.53647909695</v>
      </c>
      <c r="Z389" s="348">
        <f t="shared" si="163"/>
        <v>45</v>
      </c>
      <c r="AA389" s="237">
        <f t="shared" si="165"/>
        <v>3005.6170613113914</v>
      </c>
      <c r="AB389" s="238">
        <f t="shared" si="166"/>
        <v>7435.6635209030646</v>
      </c>
      <c r="AC389" s="239" t="str">
        <f t="shared" si="161"/>
        <v>*</v>
      </c>
      <c r="AF389" s="241">
        <f t="shared" si="162"/>
        <v>135479.91941778557</v>
      </c>
    </row>
    <row r="390" spans="1:45" x14ac:dyDescent="0.25">
      <c r="B390" s="25">
        <v>37080</v>
      </c>
      <c r="C390" s="26"/>
      <c r="D390" s="27"/>
      <c r="E390" s="27"/>
      <c r="F390" s="225">
        <f t="shared" si="149"/>
        <v>0</v>
      </c>
      <c r="G390" s="213" t="s">
        <v>31</v>
      </c>
      <c r="H390" s="4">
        <f t="shared" si="158"/>
        <v>4033240</v>
      </c>
      <c r="I390" s="4">
        <f t="shared" si="150"/>
        <v>96029.523809523816</v>
      </c>
      <c r="J390" s="4">
        <f t="shared" si="151"/>
        <v>539166.30805619049</v>
      </c>
      <c r="K390" s="36">
        <f t="shared" si="152"/>
        <v>15267.474756125388</v>
      </c>
      <c r="L390" s="36">
        <f t="shared" si="153"/>
        <v>345123.69439070061</v>
      </c>
      <c r="N390" s="4">
        <f t="shared" si="159"/>
        <v>-794000</v>
      </c>
      <c r="O390" s="272">
        <f t="shared" si="154"/>
        <v>-18904.761904761905</v>
      </c>
      <c r="P390" s="272">
        <f t="shared" si="155"/>
        <v>-106142.46823809523</v>
      </c>
      <c r="Q390" s="274">
        <f t="shared" si="156"/>
        <v>-3005.6170613113914</v>
      </c>
      <c r="R390" s="4">
        <f t="shared" si="160"/>
        <v>-67943.714285714275</v>
      </c>
      <c r="X390" s="235">
        <f t="shared" si="157"/>
        <v>37080</v>
      </c>
      <c r="Y390" s="236">
        <f t="shared" si="164"/>
        <v>135479.91941778557</v>
      </c>
      <c r="Z390" s="348">
        <f t="shared" si="163"/>
        <v>46</v>
      </c>
      <c r="AA390" s="237">
        <f t="shared" si="165"/>
        <v>3005.6170613113914</v>
      </c>
      <c r="AB390" s="238">
        <f t="shared" si="166"/>
        <v>10441.280582214444</v>
      </c>
      <c r="AC390" s="239" t="str">
        <f t="shared" si="161"/>
        <v>*</v>
      </c>
      <c r="AF390" s="241">
        <f t="shared" si="162"/>
        <v>132474.30235647419</v>
      </c>
    </row>
    <row r="391" spans="1:45" x14ac:dyDescent="0.25">
      <c r="B391" s="25">
        <v>37081</v>
      </c>
      <c r="C391" s="26"/>
      <c r="D391" s="27"/>
      <c r="E391" s="27"/>
      <c r="F391" s="225">
        <f t="shared" si="149"/>
        <v>0</v>
      </c>
      <c r="G391" s="213" t="s">
        <v>31</v>
      </c>
      <c r="H391" s="4">
        <f t="shared" si="158"/>
        <v>3239240</v>
      </c>
      <c r="I391" s="4">
        <f t="shared" si="150"/>
        <v>77124.761904761908</v>
      </c>
      <c r="J391" s="4">
        <f t="shared" si="151"/>
        <v>433023.83981809521</v>
      </c>
      <c r="K391" s="36">
        <f t="shared" si="152"/>
        <v>12261.857694813994</v>
      </c>
      <c r="L391" s="36">
        <f t="shared" si="153"/>
        <v>277181.24282664381</v>
      </c>
      <c r="N391" s="4">
        <f t="shared" si="159"/>
        <v>-794000</v>
      </c>
      <c r="O391" s="272">
        <f t="shared" si="154"/>
        <v>-18904.761904761905</v>
      </c>
      <c r="P391" s="272">
        <f t="shared" si="155"/>
        <v>-106142.46823809523</v>
      </c>
      <c r="Q391" s="274">
        <f t="shared" si="156"/>
        <v>-3005.6170613113914</v>
      </c>
      <c r="R391" s="4">
        <f t="shared" si="160"/>
        <v>-67943.714285714275</v>
      </c>
      <c r="X391" s="235">
        <f t="shared" si="157"/>
        <v>37081</v>
      </c>
      <c r="Y391" s="236">
        <f t="shared" si="164"/>
        <v>132474.30235647419</v>
      </c>
      <c r="Z391" s="348">
        <f t="shared" si="163"/>
        <v>47</v>
      </c>
      <c r="AA391" s="237">
        <f t="shared" si="165"/>
        <v>3005.6170613113914</v>
      </c>
      <c r="AB391" s="238">
        <f t="shared" si="166"/>
        <v>13446.897643525823</v>
      </c>
      <c r="AC391" s="239" t="str">
        <f t="shared" si="161"/>
        <v>*</v>
      </c>
      <c r="AF391" s="241">
        <f t="shared" si="162"/>
        <v>129468.6852951628</v>
      </c>
    </row>
    <row r="392" spans="1:45" x14ac:dyDescent="0.25">
      <c r="B392" s="25">
        <v>37082</v>
      </c>
      <c r="C392" s="26"/>
      <c r="D392" s="27"/>
      <c r="E392" s="27"/>
      <c r="F392" s="225">
        <f t="shared" si="149"/>
        <v>0</v>
      </c>
      <c r="G392" s="213" t="s">
        <v>31</v>
      </c>
      <c r="H392" s="4">
        <f t="shared" si="158"/>
        <v>2445240</v>
      </c>
      <c r="I392" s="4">
        <f t="shared" si="150"/>
        <v>58220</v>
      </c>
      <c r="J392" s="4">
        <f t="shared" si="151"/>
        <v>326881.37157999998</v>
      </c>
      <c r="K392" s="36">
        <f t="shared" si="152"/>
        <v>9256.2406335026026</v>
      </c>
      <c r="L392" s="36">
        <f t="shared" si="153"/>
        <v>209238.79126258707</v>
      </c>
      <c r="N392" s="4">
        <f t="shared" si="159"/>
        <v>-794000</v>
      </c>
      <c r="O392" s="272">
        <f t="shared" si="154"/>
        <v>-18904.761904761905</v>
      </c>
      <c r="P392" s="272">
        <f t="shared" si="155"/>
        <v>-106142.46823809523</v>
      </c>
      <c r="Q392" s="274">
        <f t="shared" si="156"/>
        <v>-3005.6170613113914</v>
      </c>
      <c r="R392" s="4">
        <f t="shared" si="160"/>
        <v>-67943.714285714275</v>
      </c>
      <c r="X392" s="235">
        <f t="shared" si="157"/>
        <v>37082</v>
      </c>
      <c r="Y392" s="236">
        <f t="shared" si="164"/>
        <v>129468.6852951628</v>
      </c>
      <c r="Z392" s="348">
        <f t="shared" si="163"/>
        <v>48</v>
      </c>
      <c r="AA392" s="237">
        <f t="shared" si="165"/>
        <v>3005.6170613113914</v>
      </c>
      <c r="AB392" s="238">
        <f t="shared" si="166"/>
        <v>16452.514704837216</v>
      </c>
      <c r="AC392" s="239" t="str">
        <f t="shared" si="161"/>
        <v>*</v>
      </c>
      <c r="AF392" s="241">
        <f t="shared" si="162"/>
        <v>126463.0682338514</v>
      </c>
    </row>
    <row r="393" spans="1:45" x14ac:dyDescent="0.25">
      <c r="B393" s="25">
        <v>37083</v>
      </c>
      <c r="C393" s="26"/>
      <c r="D393" s="27"/>
      <c r="E393" s="27"/>
      <c r="F393" s="225">
        <f t="shared" si="149"/>
        <v>0</v>
      </c>
      <c r="G393" s="213" t="s">
        <v>31</v>
      </c>
      <c r="H393" s="4">
        <f t="shared" si="158"/>
        <v>1651240</v>
      </c>
      <c r="I393" s="4">
        <f t="shared" si="150"/>
        <v>39315.238095238092</v>
      </c>
      <c r="J393" s="4">
        <f t="shared" si="151"/>
        <v>220738.90334190472</v>
      </c>
      <c r="K393" s="36">
        <f t="shared" si="152"/>
        <v>6250.6235721912108</v>
      </c>
      <c r="L393" s="36">
        <f t="shared" si="153"/>
        <v>141296.3396985303</v>
      </c>
      <c r="N393" s="4">
        <f t="shared" si="159"/>
        <v>-794000</v>
      </c>
      <c r="O393" s="272">
        <f t="shared" si="154"/>
        <v>-18904.761904761905</v>
      </c>
      <c r="P393" s="272">
        <f t="shared" si="155"/>
        <v>-106142.46823809523</v>
      </c>
      <c r="Q393" s="274">
        <f t="shared" si="156"/>
        <v>-3005.6170613113914</v>
      </c>
      <c r="R393" s="4">
        <f t="shared" si="160"/>
        <v>-67943.714285714275</v>
      </c>
      <c r="X393" s="235">
        <f t="shared" si="157"/>
        <v>37083</v>
      </c>
      <c r="Y393" s="236">
        <f t="shared" si="164"/>
        <v>126463.0682338514</v>
      </c>
      <c r="Z393" s="348">
        <f t="shared" si="163"/>
        <v>49</v>
      </c>
      <c r="AA393" s="237">
        <f t="shared" si="165"/>
        <v>3005.6170613113914</v>
      </c>
      <c r="AB393" s="238">
        <f t="shared" si="166"/>
        <v>19458.13176614861</v>
      </c>
      <c r="AC393" s="239" t="str">
        <f t="shared" si="161"/>
        <v>*</v>
      </c>
      <c r="AF393" s="241">
        <f t="shared" si="162"/>
        <v>123457.45117254001</v>
      </c>
    </row>
    <row r="394" spans="1:45" x14ac:dyDescent="0.25">
      <c r="B394" s="25">
        <v>37084</v>
      </c>
      <c r="C394" s="26"/>
      <c r="D394" s="27"/>
      <c r="E394" s="27"/>
      <c r="F394" s="225">
        <f t="shared" si="149"/>
        <v>0</v>
      </c>
      <c r="G394" s="213" t="s">
        <v>31</v>
      </c>
      <c r="H394" s="4">
        <f t="shared" si="158"/>
        <v>857240</v>
      </c>
      <c r="I394" s="4">
        <f t="shared" si="150"/>
        <v>20410.476190476191</v>
      </c>
      <c r="J394" s="4">
        <f t="shared" si="151"/>
        <v>114596.43510380952</v>
      </c>
      <c r="K394" s="36">
        <f t="shared" si="152"/>
        <v>3245.0065108798203</v>
      </c>
      <c r="L394" s="36">
        <f t="shared" si="153"/>
        <v>73353.888134473571</v>
      </c>
      <c r="N394" s="4">
        <f t="shared" si="159"/>
        <v>-794000</v>
      </c>
      <c r="O394" s="272">
        <f t="shared" si="154"/>
        <v>-18904.761904761905</v>
      </c>
      <c r="P394" s="272">
        <f t="shared" si="155"/>
        <v>-106142.46823809523</v>
      </c>
      <c r="Q394" s="274">
        <f t="shared" si="156"/>
        <v>-3005.6170613113914</v>
      </c>
      <c r="R394" s="4">
        <f t="shared" si="160"/>
        <v>-67943.714285714275</v>
      </c>
      <c r="X394" s="235">
        <f t="shared" si="157"/>
        <v>37084</v>
      </c>
      <c r="Y394" s="236">
        <f t="shared" si="164"/>
        <v>123457.45117254001</v>
      </c>
      <c r="Z394" s="348">
        <f t="shared" si="163"/>
        <v>50</v>
      </c>
      <c r="AA394" s="237">
        <f t="shared" si="165"/>
        <v>3005.6170613113914</v>
      </c>
      <c r="AB394" s="238">
        <f t="shared" si="166"/>
        <v>22463.748827460004</v>
      </c>
      <c r="AC394" s="239" t="str">
        <f t="shared" si="161"/>
        <v>*</v>
      </c>
      <c r="AF394" s="241">
        <f t="shared" si="162"/>
        <v>120451.83411122861</v>
      </c>
    </row>
    <row r="395" spans="1:45" x14ac:dyDescent="0.25">
      <c r="B395" s="25">
        <v>37085</v>
      </c>
      <c r="C395" s="26"/>
      <c r="D395" s="27"/>
      <c r="E395" s="27"/>
      <c r="F395" s="225">
        <f t="shared" si="149"/>
        <v>0</v>
      </c>
      <c r="G395" s="213" t="s">
        <v>31</v>
      </c>
      <c r="H395" s="4">
        <f t="shared" si="158"/>
        <v>63240</v>
      </c>
      <c r="I395" s="4">
        <f t="shared" si="150"/>
        <v>1505.7142857142858</v>
      </c>
      <c r="J395" s="4">
        <f t="shared" si="151"/>
        <v>8453.9668657142847</v>
      </c>
      <c r="K395" s="36">
        <f t="shared" si="152"/>
        <v>239.38944956842872</v>
      </c>
      <c r="L395" s="36">
        <f t="shared" si="153"/>
        <v>5411.4365704168122</v>
      </c>
      <c r="N395" s="4">
        <f t="shared" si="159"/>
        <v>-794000</v>
      </c>
      <c r="O395" s="272">
        <f t="shared" si="154"/>
        <v>-18904.761904761905</v>
      </c>
      <c r="P395" s="272">
        <f t="shared" si="155"/>
        <v>-106142.46823809523</v>
      </c>
      <c r="Q395" s="274">
        <f t="shared" si="156"/>
        <v>-3005.6170613113914</v>
      </c>
      <c r="R395" s="4">
        <f t="shared" si="160"/>
        <v>-67943.714285714275</v>
      </c>
      <c r="X395" s="235">
        <f t="shared" si="157"/>
        <v>37085</v>
      </c>
      <c r="Y395" s="236">
        <f t="shared" si="164"/>
        <v>120451.83411122861</v>
      </c>
      <c r="Z395" s="348">
        <f t="shared" si="163"/>
        <v>51</v>
      </c>
      <c r="AA395" s="237">
        <f t="shared" si="165"/>
        <v>3005.6170613113914</v>
      </c>
      <c r="AB395" s="238">
        <f t="shared" si="166"/>
        <v>25469.365888771397</v>
      </c>
      <c r="AC395" s="239" t="str">
        <f t="shared" si="161"/>
        <v>*</v>
      </c>
      <c r="AF395" s="241">
        <f t="shared" si="162"/>
        <v>117446.21704991722</v>
      </c>
    </row>
    <row r="396" spans="1:45" s="215" customFormat="1" x14ac:dyDescent="0.25">
      <c r="B396" s="25">
        <v>37086</v>
      </c>
      <c r="C396" s="280"/>
      <c r="D396" s="48"/>
      <c r="E396" s="48"/>
      <c r="F396" s="256">
        <f t="shared" si="149"/>
        <v>0</v>
      </c>
      <c r="G396" s="213" t="s">
        <v>31</v>
      </c>
      <c r="H396" s="169">
        <f t="shared" si="158"/>
        <v>-730760</v>
      </c>
      <c r="I396" s="169">
        <f t="shared" si="150"/>
        <v>-17399.047619047618</v>
      </c>
      <c r="J396" s="169">
        <f t="shared" si="151"/>
        <v>-97688.501372380939</v>
      </c>
      <c r="K396" s="281">
        <f t="shared" si="152"/>
        <v>-2766.2276117429628</v>
      </c>
      <c r="L396" s="281">
        <f t="shared" si="153"/>
        <v>-62531.014993639947</v>
      </c>
      <c r="N396" s="169">
        <f t="shared" si="159"/>
        <v>-794000</v>
      </c>
      <c r="O396" s="282">
        <f t="shared" si="154"/>
        <v>-18904.761904761905</v>
      </c>
      <c r="P396" s="282">
        <f t="shared" si="155"/>
        <v>-106142.46823809523</v>
      </c>
      <c r="Q396" s="283">
        <f t="shared" si="156"/>
        <v>-3005.6170613113914</v>
      </c>
      <c r="R396" s="169">
        <f t="shared" si="160"/>
        <v>-67943.714285714275</v>
      </c>
      <c r="X396" s="257">
        <f t="shared" si="157"/>
        <v>37086</v>
      </c>
      <c r="Y396" s="236">
        <f t="shared" si="164"/>
        <v>117446.21704991722</v>
      </c>
      <c r="Z396" s="348">
        <f t="shared" si="163"/>
        <v>52</v>
      </c>
      <c r="AA396" s="258">
        <f t="shared" si="165"/>
        <v>3005.6170613113914</v>
      </c>
      <c r="AB396" s="238">
        <f t="shared" si="166"/>
        <v>28474.982950082791</v>
      </c>
      <c r="AC396" s="259" t="str">
        <f t="shared" si="161"/>
        <v>*</v>
      </c>
      <c r="AF396" s="236">
        <f t="shared" si="162"/>
        <v>114440.59998860583</v>
      </c>
    </row>
    <row r="397" spans="1:45" x14ac:dyDescent="0.25">
      <c r="B397" s="25">
        <v>37087</v>
      </c>
      <c r="C397" s="26"/>
      <c r="D397" s="27"/>
      <c r="E397" s="27"/>
      <c r="F397" s="225">
        <f t="shared" si="149"/>
        <v>0</v>
      </c>
      <c r="G397" s="213" t="s">
        <v>31</v>
      </c>
      <c r="H397" s="4">
        <f t="shared" si="158"/>
        <v>-1524760</v>
      </c>
      <c r="I397" s="4">
        <f t="shared" si="150"/>
        <v>-36303.809523809527</v>
      </c>
      <c r="J397" s="4">
        <f t="shared" si="151"/>
        <v>-203830.9696104762</v>
      </c>
      <c r="K397" s="36">
        <f t="shared" si="152"/>
        <v>-5771.8446730543546</v>
      </c>
      <c r="L397" s="36">
        <f t="shared" si="153"/>
        <v>-130473.46655769671</v>
      </c>
      <c r="N397" s="4">
        <f t="shared" si="159"/>
        <v>-794000</v>
      </c>
      <c r="O397" s="272">
        <f t="shared" si="154"/>
        <v>-18904.761904761905</v>
      </c>
      <c r="P397" s="272">
        <f t="shared" si="155"/>
        <v>-106142.46823809523</v>
      </c>
      <c r="Q397" s="274">
        <f t="shared" si="156"/>
        <v>-3005.6170613113914</v>
      </c>
      <c r="R397" s="4">
        <f t="shared" si="160"/>
        <v>-67943.714285714275</v>
      </c>
      <c r="X397" s="235">
        <f t="shared" si="157"/>
        <v>37087</v>
      </c>
      <c r="Y397" s="236">
        <f t="shared" si="164"/>
        <v>114440.59998860583</v>
      </c>
      <c r="Z397" s="348">
        <f t="shared" si="163"/>
        <v>53</v>
      </c>
      <c r="AA397" s="237">
        <f t="shared" si="165"/>
        <v>3005.6170613113914</v>
      </c>
      <c r="AB397" s="238">
        <f t="shared" si="166"/>
        <v>31480.600011394185</v>
      </c>
      <c r="AC397" s="239" t="str">
        <f t="shared" si="161"/>
        <v>*</v>
      </c>
      <c r="AF397" s="241">
        <f t="shared" si="162"/>
        <v>111434.98292729443</v>
      </c>
    </row>
    <row r="398" spans="1:45" x14ac:dyDescent="0.25">
      <c r="B398" s="25">
        <v>37088</v>
      </c>
      <c r="C398" s="26"/>
      <c r="D398" s="27"/>
      <c r="E398" s="27"/>
      <c r="F398" s="225">
        <f t="shared" si="149"/>
        <v>0</v>
      </c>
      <c r="G398" s="213" t="s">
        <v>31</v>
      </c>
      <c r="H398" s="4">
        <f t="shared" si="158"/>
        <v>-2318760</v>
      </c>
      <c r="I398" s="4">
        <f t="shared" si="150"/>
        <v>-55208.571428571428</v>
      </c>
      <c r="J398" s="4">
        <f t="shared" si="151"/>
        <v>-309973.4378485714</v>
      </c>
      <c r="K398" s="36">
        <f t="shared" si="152"/>
        <v>-8777.4617343657465</v>
      </c>
      <c r="L398" s="36">
        <f t="shared" si="153"/>
        <v>-198415.91812175346</v>
      </c>
      <c r="N398" s="4">
        <f t="shared" si="159"/>
        <v>-794000</v>
      </c>
      <c r="O398" s="272">
        <f t="shared" si="154"/>
        <v>-18904.761904761905</v>
      </c>
      <c r="P398" s="272">
        <f t="shared" si="155"/>
        <v>-106142.46823809523</v>
      </c>
      <c r="Q398" s="274">
        <f t="shared" si="156"/>
        <v>-3005.6170613113914</v>
      </c>
      <c r="R398" s="4">
        <f t="shared" si="160"/>
        <v>-67943.714285714275</v>
      </c>
      <c r="X398" s="235">
        <f t="shared" si="157"/>
        <v>37088</v>
      </c>
      <c r="Y398" s="236">
        <f t="shared" si="164"/>
        <v>111434.98292729443</v>
      </c>
      <c r="Z398" s="348">
        <f t="shared" si="163"/>
        <v>54</v>
      </c>
      <c r="AA398" s="237">
        <f t="shared" si="165"/>
        <v>3005.6170613113914</v>
      </c>
      <c r="AB398" s="238">
        <f t="shared" si="166"/>
        <v>34486.217072705578</v>
      </c>
      <c r="AC398" s="239" t="str">
        <f t="shared" si="161"/>
        <v>*</v>
      </c>
      <c r="AF398" s="241">
        <f t="shared" si="162"/>
        <v>108429.36586598304</v>
      </c>
    </row>
    <row r="399" spans="1:45" x14ac:dyDescent="0.25">
      <c r="B399" s="25">
        <v>37089</v>
      </c>
      <c r="C399" s="26"/>
      <c r="D399" s="27"/>
      <c r="E399" s="27"/>
      <c r="F399" s="225">
        <f t="shared" si="149"/>
        <v>0</v>
      </c>
      <c r="G399" s="213" t="s">
        <v>31</v>
      </c>
      <c r="H399" s="4">
        <f t="shared" si="158"/>
        <v>-3112760</v>
      </c>
      <c r="I399" s="4">
        <f t="shared" si="150"/>
        <v>-74113.333333333328</v>
      </c>
      <c r="J399" s="4">
        <f t="shared" si="151"/>
        <v>-416115.90608666663</v>
      </c>
      <c r="K399" s="36">
        <f t="shared" si="152"/>
        <v>-11783.078795677136</v>
      </c>
      <c r="L399" s="36">
        <f t="shared" si="153"/>
        <v>-266358.36968581018</v>
      </c>
      <c r="N399" s="4">
        <f t="shared" si="159"/>
        <v>-794000</v>
      </c>
      <c r="O399" s="272">
        <f t="shared" si="154"/>
        <v>-18904.761904761905</v>
      </c>
      <c r="P399" s="272">
        <f t="shared" si="155"/>
        <v>-106142.46823809523</v>
      </c>
      <c r="Q399" s="274">
        <f t="shared" si="156"/>
        <v>-3005.6170613113914</v>
      </c>
      <c r="R399" s="4">
        <f t="shared" si="160"/>
        <v>-67943.714285714275</v>
      </c>
      <c r="X399" s="235">
        <f t="shared" si="157"/>
        <v>37089</v>
      </c>
      <c r="Y399" s="236">
        <f t="shared" si="164"/>
        <v>108429.36586598304</v>
      </c>
      <c r="Z399" s="348">
        <f t="shared" si="163"/>
        <v>55</v>
      </c>
      <c r="AA399" s="237">
        <f t="shared" si="165"/>
        <v>3005.6170613113914</v>
      </c>
      <c r="AB399" s="238">
        <f t="shared" si="166"/>
        <v>37491.834134016972</v>
      </c>
      <c r="AC399" s="239" t="str">
        <f t="shared" si="161"/>
        <v>*</v>
      </c>
      <c r="AF399" s="241">
        <f t="shared" si="162"/>
        <v>105423.74880467165</v>
      </c>
    </row>
    <row r="400" spans="1:45" x14ac:dyDescent="0.25">
      <c r="B400" s="25">
        <v>37090</v>
      </c>
      <c r="C400" s="26"/>
      <c r="D400" s="27"/>
      <c r="E400" s="27"/>
      <c r="F400" s="225">
        <f t="shared" si="149"/>
        <v>0</v>
      </c>
      <c r="G400" s="213" t="s">
        <v>31</v>
      </c>
      <c r="H400" s="4">
        <f t="shared" si="158"/>
        <v>-3906760</v>
      </c>
      <c r="I400" s="4">
        <f t="shared" si="150"/>
        <v>-93018.095238095237</v>
      </c>
      <c r="J400" s="4">
        <f t="shared" si="151"/>
        <v>-522258.37432476185</v>
      </c>
      <c r="K400" s="36">
        <f t="shared" si="152"/>
        <v>-14788.695856988528</v>
      </c>
      <c r="L400" s="36">
        <f t="shared" si="153"/>
        <v>-334300.82124986697</v>
      </c>
      <c r="N400" s="4">
        <f t="shared" si="159"/>
        <v>-794000</v>
      </c>
      <c r="O400" s="272">
        <f t="shared" si="154"/>
        <v>-18904.761904761905</v>
      </c>
      <c r="P400" s="272">
        <f t="shared" si="155"/>
        <v>-106142.46823809523</v>
      </c>
      <c r="Q400" s="274">
        <f t="shared" si="156"/>
        <v>-3005.6170613113914</v>
      </c>
      <c r="R400" s="4">
        <f t="shared" si="160"/>
        <v>-67943.714285714275</v>
      </c>
      <c r="X400" s="235">
        <f t="shared" si="157"/>
        <v>37090</v>
      </c>
      <c r="Y400" s="236">
        <f t="shared" si="164"/>
        <v>105423.74880467165</v>
      </c>
      <c r="Z400" s="348">
        <f t="shared" si="163"/>
        <v>56</v>
      </c>
      <c r="AA400" s="237">
        <f t="shared" si="165"/>
        <v>3005.6170613113914</v>
      </c>
      <c r="AB400" s="238">
        <f t="shared" si="166"/>
        <v>40497.451195328365</v>
      </c>
      <c r="AC400" s="239" t="str">
        <f t="shared" si="161"/>
        <v>*</v>
      </c>
      <c r="AF400" s="241">
        <f t="shared" si="162"/>
        <v>102418.13174336025</v>
      </c>
    </row>
    <row r="401" spans="2:32" x14ac:dyDescent="0.25">
      <c r="B401" s="25">
        <v>37091</v>
      </c>
      <c r="C401" s="26"/>
      <c r="D401" s="27"/>
      <c r="E401" s="27"/>
      <c r="F401" s="225">
        <f t="shared" si="149"/>
        <v>0</v>
      </c>
      <c r="G401" s="213" t="s">
        <v>31</v>
      </c>
      <c r="H401" s="4">
        <f t="shared" si="158"/>
        <v>-4700760</v>
      </c>
      <c r="I401" s="4">
        <f t="shared" si="150"/>
        <v>-111922.85714285714</v>
      </c>
      <c r="J401" s="4">
        <f t="shared" si="151"/>
        <v>-628400.84256285708</v>
      </c>
      <c r="K401" s="36">
        <f t="shared" si="152"/>
        <v>-17794.312918299922</v>
      </c>
      <c r="L401" s="36">
        <f t="shared" si="153"/>
        <v>-402243.27281392377</v>
      </c>
      <c r="N401" s="4">
        <f t="shared" si="159"/>
        <v>-794000</v>
      </c>
      <c r="O401" s="272">
        <f t="shared" si="154"/>
        <v>-18904.761904761905</v>
      </c>
      <c r="P401" s="272">
        <f t="shared" si="155"/>
        <v>-106142.46823809523</v>
      </c>
      <c r="Q401" s="274">
        <f t="shared" si="156"/>
        <v>-3005.6170613113914</v>
      </c>
      <c r="R401" s="4">
        <f t="shared" si="160"/>
        <v>-67943.714285714275</v>
      </c>
      <c r="X401" s="235">
        <f t="shared" si="157"/>
        <v>37091</v>
      </c>
      <c r="Y401" s="236">
        <f t="shared" si="164"/>
        <v>102418.13174336025</v>
      </c>
      <c r="Z401" s="348">
        <f t="shared" si="163"/>
        <v>57</v>
      </c>
      <c r="AA401" s="237">
        <f t="shared" si="165"/>
        <v>3005.6170613113914</v>
      </c>
      <c r="AB401" s="238">
        <f t="shared" si="166"/>
        <v>43503.068256639759</v>
      </c>
      <c r="AC401" s="239" t="str">
        <f t="shared" si="161"/>
        <v>*</v>
      </c>
      <c r="AF401" s="241">
        <f t="shared" si="162"/>
        <v>99412.514682048859</v>
      </c>
    </row>
    <row r="402" spans="2:32" x14ac:dyDescent="0.25">
      <c r="B402" s="25">
        <v>37092</v>
      </c>
      <c r="C402" s="26"/>
      <c r="D402" s="27"/>
      <c r="E402" s="27"/>
      <c r="F402" s="225">
        <f t="shared" si="149"/>
        <v>0</v>
      </c>
      <c r="G402" s="213" t="s">
        <v>31</v>
      </c>
      <c r="H402" s="4">
        <f t="shared" si="158"/>
        <v>-5494760</v>
      </c>
      <c r="I402" s="4">
        <f t="shared" si="150"/>
        <v>-130827.61904761905</v>
      </c>
      <c r="J402" s="4">
        <f t="shared" si="151"/>
        <v>-734543.31080095237</v>
      </c>
      <c r="K402" s="36">
        <f t="shared" si="152"/>
        <v>-20799.929979611312</v>
      </c>
      <c r="L402" s="36">
        <f t="shared" si="153"/>
        <v>-470185.72437798046</v>
      </c>
      <c r="N402" s="4">
        <f t="shared" si="159"/>
        <v>-794000</v>
      </c>
      <c r="O402" s="272">
        <f t="shared" si="154"/>
        <v>-18904.761904761905</v>
      </c>
      <c r="P402" s="272">
        <f t="shared" si="155"/>
        <v>-106142.46823809523</v>
      </c>
      <c r="Q402" s="274">
        <f t="shared" si="156"/>
        <v>-3005.6170613113914</v>
      </c>
      <c r="R402" s="4">
        <f t="shared" si="160"/>
        <v>-67943.714285714275</v>
      </c>
      <c r="X402" s="235">
        <f t="shared" si="157"/>
        <v>37092</v>
      </c>
      <c r="Y402" s="236">
        <f t="shared" si="164"/>
        <v>99412.514682048859</v>
      </c>
      <c r="Z402" s="348">
        <f t="shared" si="163"/>
        <v>58</v>
      </c>
      <c r="AA402" s="237">
        <f t="shared" si="165"/>
        <v>3005.6170613113914</v>
      </c>
      <c r="AB402" s="238">
        <f t="shared" si="166"/>
        <v>46508.685317951153</v>
      </c>
      <c r="AC402" s="239" t="str">
        <f t="shared" si="161"/>
        <v>*</v>
      </c>
      <c r="AF402" s="241">
        <f t="shared" si="162"/>
        <v>96406.897620737465</v>
      </c>
    </row>
    <row r="403" spans="2:32" x14ac:dyDescent="0.25">
      <c r="B403" s="25">
        <v>37093</v>
      </c>
      <c r="C403" s="26"/>
      <c r="D403" s="27"/>
      <c r="E403" s="27"/>
      <c r="F403" s="225">
        <f t="shared" si="149"/>
        <v>0</v>
      </c>
      <c r="G403" s="213" t="s">
        <v>31</v>
      </c>
      <c r="H403" s="4">
        <f t="shared" si="158"/>
        <v>-6288760</v>
      </c>
      <c r="I403" s="4">
        <f t="shared" si="150"/>
        <v>-149732.38095238095</v>
      </c>
      <c r="J403" s="4">
        <f t="shared" si="151"/>
        <v>-840685.77903904754</v>
      </c>
      <c r="K403" s="36">
        <f t="shared" si="152"/>
        <v>-23805.547040922702</v>
      </c>
      <c r="L403" s="36">
        <f t="shared" si="153"/>
        <v>-538128.17594203714</v>
      </c>
      <c r="N403" s="4">
        <f t="shared" si="159"/>
        <v>-794000</v>
      </c>
      <c r="O403" s="272">
        <f t="shared" si="154"/>
        <v>-18904.761904761905</v>
      </c>
      <c r="P403" s="272">
        <f t="shared" si="155"/>
        <v>-106142.46823809523</v>
      </c>
      <c r="Q403" s="274">
        <f t="shared" si="156"/>
        <v>-3005.6170613113914</v>
      </c>
      <c r="R403" s="4">
        <f t="shared" si="160"/>
        <v>-67943.714285714275</v>
      </c>
      <c r="X403" s="235">
        <f t="shared" si="157"/>
        <v>37093</v>
      </c>
      <c r="Y403" s="236">
        <f t="shared" si="164"/>
        <v>96406.897620737465</v>
      </c>
      <c r="Z403" s="348">
        <f t="shared" si="163"/>
        <v>59</v>
      </c>
      <c r="AA403" s="237">
        <f t="shared" si="165"/>
        <v>3005.6170613113914</v>
      </c>
      <c r="AB403" s="238">
        <f t="shared" si="166"/>
        <v>49514.302379262546</v>
      </c>
      <c r="AC403" s="239" t="str">
        <f t="shared" si="161"/>
        <v>*</v>
      </c>
      <c r="AF403" s="241">
        <f t="shared" si="162"/>
        <v>93401.280559426072</v>
      </c>
    </row>
    <row r="404" spans="2:32" x14ac:dyDescent="0.25">
      <c r="B404" s="25">
        <v>37094</v>
      </c>
      <c r="C404" s="26"/>
      <c r="D404" s="27"/>
      <c r="E404" s="27"/>
      <c r="F404" s="225">
        <f t="shared" si="149"/>
        <v>0</v>
      </c>
      <c r="G404" s="213" t="s">
        <v>31</v>
      </c>
      <c r="H404" s="4">
        <f t="shared" si="158"/>
        <v>-7082760</v>
      </c>
      <c r="I404" s="4">
        <f t="shared" si="150"/>
        <v>-168637.14285714287</v>
      </c>
      <c r="J404" s="4">
        <f t="shared" si="151"/>
        <v>-946828.24727714283</v>
      </c>
      <c r="K404" s="36">
        <f t="shared" si="152"/>
        <v>-26811.164102234095</v>
      </c>
      <c r="L404" s="36">
        <f t="shared" si="153"/>
        <v>-606070.62750609405</v>
      </c>
      <c r="N404" s="4">
        <f t="shared" si="159"/>
        <v>-794000</v>
      </c>
      <c r="O404" s="272">
        <f t="shared" si="154"/>
        <v>-18904.761904761905</v>
      </c>
      <c r="P404" s="272">
        <f t="shared" si="155"/>
        <v>-106142.46823809523</v>
      </c>
      <c r="Q404" s="274">
        <f t="shared" si="156"/>
        <v>-3005.6170613113914</v>
      </c>
      <c r="R404" s="4">
        <f t="shared" si="160"/>
        <v>-67943.714285714275</v>
      </c>
      <c r="X404" s="235">
        <f t="shared" si="157"/>
        <v>37094</v>
      </c>
      <c r="Y404" s="236">
        <f t="shared" si="164"/>
        <v>93401.280559426072</v>
      </c>
      <c r="Z404" s="348">
        <f t="shared" si="163"/>
        <v>60</v>
      </c>
      <c r="AA404" s="237">
        <f t="shared" si="165"/>
        <v>3005.6170613113914</v>
      </c>
      <c r="AB404" s="238">
        <f t="shared" si="166"/>
        <v>52519.91944057394</v>
      </c>
      <c r="AC404" s="239" t="str">
        <f t="shared" si="161"/>
        <v>*</v>
      </c>
      <c r="AF404" s="241">
        <f t="shared" si="162"/>
        <v>90395.663498114678</v>
      </c>
    </row>
    <row r="405" spans="2:32" x14ac:dyDescent="0.25">
      <c r="B405" s="25">
        <v>37095</v>
      </c>
      <c r="C405" s="26"/>
      <c r="D405" s="27"/>
      <c r="E405" s="27"/>
      <c r="F405" s="225">
        <f t="shared" si="149"/>
        <v>0</v>
      </c>
      <c r="G405" s="213" t="s">
        <v>31</v>
      </c>
      <c r="H405" s="4">
        <f t="shared" si="158"/>
        <v>-7876760</v>
      </c>
      <c r="I405" s="4">
        <f t="shared" si="150"/>
        <v>-187541.90476190476</v>
      </c>
      <c r="J405" s="4">
        <f t="shared" si="151"/>
        <v>-1052970.715515238</v>
      </c>
      <c r="K405" s="36">
        <f t="shared" si="152"/>
        <v>-29816.781163545485</v>
      </c>
      <c r="L405" s="36">
        <f t="shared" si="153"/>
        <v>-674013.07907015074</v>
      </c>
      <c r="N405" s="4">
        <f t="shared" si="159"/>
        <v>-794000</v>
      </c>
      <c r="O405" s="272">
        <f t="shared" si="154"/>
        <v>-18904.761904761905</v>
      </c>
      <c r="P405" s="272">
        <f t="shared" si="155"/>
        <v>-106142.46823809523</v>
      </c>
      <c r="Q405" s="274">
        <f t="shared" si="156"/>
        <v>-3005.6170613113914</v>
      </c>
      <c r="R405" s="4">
        <f t="shared" si="160"/>
        <v>-67943.714285714275</v>
      </c>
      <c r="X405" s="235">
        <f t="shared" si="157"/>
        <v>37095</v>
      </c>
      <c r="Y405" s="236">
        <f t="shared" si="164"/>
        <v>90395.663498114678</v>
      </c>
      <c r="Z405" s="348">
        <f t="shared" si="163"/>
        <v>61</v>
      </c>
      <c r="AA405" s="237">
        <f t="shared" si="165"/>
        <v>3005.6170613113914</v>
      </c>
      <c r="AB405" s="238">
        <f t="shared" si="166"/>
        <v>55525.536501885334</v>
      </c>
      <c r="AC405" s="239" t="str">
        <f t="shared" si="161"/>
        <v>*</v>
      </c>
      <c r="AF405" s="241">
        <f t="shared" si="162"/>
        <v>87390.046436803284</v>
      </c>
    </row>
    <row r="406" spans="2:32" x14ac:dyDescent="0.25">
      <c r="B406" s="25">
        <v>37096</v>
      </c>
      <c r="C406" s="26"/>
      <c r="D406" s="27"/>
      <c r="E406" s="27"/>
      <c r="F406" s="225">
        <f t="shared" si="149"/>
        <v>0</v>
      </c>
      <c r="G406" s="213" t="s">
        <v>31</v>
      </c>
      <c r="H406" s="4">
        <f t="shared" si="158"/>
        <v>-8670760</v>
      </c>
      <c r="I406" s="4">
        <f t="shared" si="150"/>
        <v>-206446.66666666666</v>
      </c>
      <c r="J406" s="4">
        <f t="shared" si="151"/>
        <v>-1159113.1837533333</v>
      </c>
      <c r="K406" s="36">
        <f t="shared" si="152"/>
        <v>-32822.398224856879</v>
      </c>
      <c r="L406" s="36">
        <f t="shared" si="153"/>
        <v>-741955.53063420753</v>
      </c>
      <c r="N406" s="4">
        <f t="shared" si="159"/>
        <v>-794000</v>
      </c>
      <c r="O406" s="272">
        <f t="shared" si="154"/>
        <v>-18904.761904761905</v>
      </c>
      <c r="P406" s="272">
        <f t="shared" si="155"/>
        <v>-106142.46823809523</v>
      </c>
      <c r="Q406" s="274">
        <f t="shared" si="156"/>
        <v>-3005.6170613113914</v>
      </c>
      <c r="R406" s="4">
        <f t="shared" si="160"/>
        <v>-67943.714285714275</v>
      </c>
      <c r="X406" s="235">
        <f t="shared" si="157"/>
        <v>37096</v>
      </c>
      <c r="Y406" s="236">
        <f t="shared" si="164"/>
        <v>87390.046436803284</v>
      </c>
      <c r="Z406" s="348">
        <f t="shared" si="163"/>
        <v>62</v>
      </c>
      <c r="AA406" s="237">
        <f t="shared" si="165"/>
        <v>3005.6170613113914</v>
      </c>
      <c r="AB406" s="238">
        <f t="shared" si="166"/>
        <v>58531.153563196727</v>
      </c>
      <c r="AC406" s="239" t="str">
        <f t="shared" si="161"/>
        <v>*</v>
      </c>
      <c r="AF406" s="241">
        <f t="shared" si="162"/>
        <v>84384.429375491891</v>
      </c>
    </row>
    <row r="407" spans="2:32" x14ac:dyDescent="0.25">
      <c r="B407" s="25">
        <v>37097</v>
      </c>
      <c r="C407" s="26"/>
      <c r="D407" s="27"/>
      <c r="E407" s="27"/>
      <c r="F407" s="225">
        <f t="shared" si="149"/>
        <v>0</v>
      </c>
      <c r="G407" s="213" t="s">
        <v>31</v>
      </c>
      <c r="H407" s="4">
        <f t="shared" si="158"/>
        <v>-9464760</v>
      </c>
      <c r="I407" s="4">
        <f t="shared" si="150"/>
        <v>-225351.42857142858</v>
      </c>
      <c r="J407" s="4">
        <f t="shared" si="151"/>
        <v>-1265255.6519914286</v>
      </c>
      <c r="K407" s="36">
        <f t="shared" si="152"/>
        <v>-35828.015286168273</v>
      </c>
      <c r="L407" s="36">
        <f t="shared" si="153"/>
        <v>-809897.98219826433</v>
      </c>
      <c r="N407" s="4">
        <f t="shared" si="159"/>
        <v>-794000</v>
      </c>
      <c r="O407" s="272">
        <f t="shared" si="154"/>
        <v>-18904.761904761905</v>
      </c>
      <c r="P407" s="272">
        <f t="shared" si="155"/>
        <v>-106142.46823809523</v>
      </c>
      <c r="Q407" s="274">
        <f t="shared" si="156"/>
        <v>-3005.6170613113914</v>
      </c>
      <c r="R407" s="4">
        <f t="shared" si="160"/>
        <v>-67943.714285714275</v>
      </c>
      <c r="X407" s="235">
        <f t="shared" si="157"/>
        <v>37097</v>
      </c>
      <c r="Y407" s="236">
        <f t="shared" si="164"/>
        <v>84384.429375491891</v>
      </c>
      <c r="Z407" s="348">
        <f t="shared" si="163"/>
        <v>63</v>
      </c>
      <c r="AA407" s="237">
        <f t="shared" si="165"/>
        <v>3005.6170613113914</v>
      </c>
      <c r="AB407" s="238">
        <f t="shared" si="166"/>
        <v>61536.770624508121</v>
      </c>
      <c r="AC407" s="239" t="str">
        <f t="shared" si="161"/>
        <v>*</v>
      </c>
      <c r="AF407" s="241">
        <f t="shared" si="162"/>
        <v>81378.812314180497</v>
      </c>
    </row>
    <row r="408" spans="2:32" x14ac:dyDescent="0.25">
      <c r="B408" s="25">
        <v>37098</v>
      </c>
      <c r="C408" s="26"/>
      <c r="D408" s="27"/>
      <c r="E408" s="27"/>
      <c r="F408" s="225">
        <f t="shared" si="149"/>
        <v>0</v>
      </c>
      <c r="G408" s="213" t="s">
        <v>31</v>
      </c>
      <c r="H408" s="4">
        <f t="shared" si="158"/>
        <v>-10258760</v>
      </c>
      <c r="I408" s="4">
        <f t="shared" si="150"/>
        <v>-244256.19047619047</v>
      </c>
      <c r="J408" s="4">
        <f t="shared" si="151"/>
        <v>-1371398.1202295236</v>
      </c>
      <c r="K408" s="36">
        <f t="shared" si="152"/>
        <v>-38833.632347479659</v>
      </c>
      <c r="L408" s="36">
        <f t="shared" si="153"/>
        <v>-877840.43376232102</v>
      </c>
      <c r="N408" s="4">
        <f t="shared" si="159"/>
        <v>-794000</v>
      </c>
      <c r="O408" s="272">
        <f t="shared" si="154"/>
        <v>-18904.761904761905</v>
      </c>
      <c r="P408" s="272">
        <f t="shared" si="155"/>
        <v>-106142.46823809523</v>
      </c>
      <c r="Q408" s="274">
        <f t="shared" si="156"/>
        <v>-3005.6170613113914</v>
      </c>
      <c r="R408" s="4">
        <f t="shared" si="160"/>
        <v>-67943.714285714275</v>
      </c>
      <c r="X408" s="235">
        <f t="shared" si="157"/>
        <v>37098</v>
      </c>
      <c r="Y408" s="236">
        <f t="shared" si="164"/>
        <v>81378.812314180497</v>
      </c>
      <c r="Z408" s="348">
        <f t="shared" si="163"/>
        <v>64</v>
      </c>
      <c r="AA408" s="237">
        <f t="shared" si="165"/>
        <v>3005.6170613113914</v>
      </c>
      <c r="AB408" s="238">
        <f t="shared" si="166"/>
        <v>64542.387685819514</v>
      </c>
      <c r="AC408" s="239" t="str">
        <f t="shared" si="161"/>
        <v>*</v>
      </c>
      <c r="AF408" s="241">
        <f t="shared" si="162"/>
        <v>78373.195252869104</v>
      </c>
    </row>
    <row r="409" spans="2:32" x14ac:dyDescent="0.25">
      <c r="B409" s="25">
        <v>37099</v>
      </c>
      <c r="C409" s="26"/>
      <c r="D409" s="27"/>
      <c r="E409" s="27"/>
      <c r="F409" s="225">
        <f t="shared" si="149"/>
        <v>0</v>
      </c>
      <c r="G409" s="213" t="s">
        <v>31</v>
      </c>
      <c r="H409" s="4">
        <f t="shared" si="158"/>
        <v>-11052760</v>
      </c>
      <c r="I409" s="4">
        <f t="shared" si="150"/>
        <v>-263160.95238095237</v>
      </c>
      <c r="J409" s="4">
        <f t="shared" si="151"/>
        <v>-1477540.5884676189</v>
      </c>
      <c r="K409" s="36">
        <f t="shared" si="152"/>
        <v>-41839.249408791053</v>
      </c>
      <c r="L409" s="36">
        <f t="shared" si="153"/>
        <v>-945782.88532637781</v>
      </c>
      <c r="N409" s="4">
        <f t="shared" si="159"/>
        <v>-794000</v>
      </c>
      <c r="O409" s="272">
        <f t="shared" si="154"/>
        <v>-18904.761904761905</v>
      </c>
      <c r="P409" s="272">
        <f t="shared" si="155"/>
        <v>-106142.46823809523</v>
      </c>
      <c r="Q409" s="274">
        <f t="shared" si="156"/>
        <v>-3005.6170613113914</v>
      </c>
      <c r="R409" s="4">
        <f t="shared" si="160"/>
        <v>-67943.714285714275</v>
      </c>
      <c r="X409" s="235">
        <f t="shared" si="157"/>
        <v>37099</v>
      </c>
      <c r="Y409" s="236">
        <f t="shared" si="164"/>
        <v>78373.195252869104</v>
      </c>
      <c r="Z409" s="348">
        <f t="shared" si="163"/>
        <v>65</v>
      </c>
      <c r="AA409" s="237">
        <f t="shared" si="165"/>
        <v>3005.6170613113914</v>
      </c>
      <c r="AB409" s="238">
        <f t="shared" si="166"/>
        <v>67548.004747130908</v>
      </c>
      <c r="AC409" s="239" t="str">
        <f t="shared" si="161"/>
        <v>*</v>
      </c>
      <c r="AF409" s="241">
        <f t="shared" si="162"/>
        <v>75367.57819155771</v>
      </c>
    </row>
    <row r="410" spans="2:32" x14ac:dyDescent="0.25">
      <c r="B410" s="25">
        <v>37100</v>
      </c>
      <c r="C410" s="26"/>
      <c r="D410" s="27"/>
      <c r="E410" s="27"/>
      <c r="F410" s="225">
        <f t="shared" si="149"/>
        <v>0</v>
      </c>
      <c r="G410" s="213" t="s">
        <v>31</v>
      </c>
      <c r="H410" s="4">
        <f t="shared" si="158"/>
        <v>-11846760</v>
      </c>
      <c r="I410" s="4">
        <f t="shared" si="150"/>
        <v>-282065.71428571426</v>
      </c>
      <c r="J410" s="4">
        <f t="shared" si="151"/>
        <v>-1583683.056705714</v>
      </c>
      <c r="K410" s="36">
        <f t="shared" si="152"/>
        <v>-44844.866470102439</v>
      </c>
      <c r="L410" s="36">
        <f t="shared" si="153"/>
        <v>-1013725.3368904344</v>
      </c>
      <c r="N410" s="4">
        <f t="shared" si="159"/>
        <v>-794000</v>
      </c>
      <c r="O410" s="272">
        <f t="shared" si="154"/>
        <v>-18904.761904761905</v>
      </c>
      <c r="P410" s="272">
        <f t="shared" si="155"/>
        <v>-106142.46823809523</v>
      </c>
      <c r="Q410" s="274">
        <f t="shared" si="156"/>
        <v>-3005.6170613113914</v>
      </c>
      <c r="R410" s="4">
        <f t="shared" si="160"/>
        <v>-67943.714285714275</v>
      </c>
      <c r="X410" s="235">
        <f t="shared" si="157"/>
        <v>37100</v>
      </c>
      <c r="Y410" s="236">
        <f t="shared" si="164"/>
        <v>75367.57819155771</v>
      </c>
      <c r="Z410" s="348">
        <f t="shared" si="163"/>
        <v>66</v>
      </c>
      <c r="AA410" s="237">
        <f t="shared" si="165"/>
        <v>3005.6170613113914</v>
      </c>
      <c r="AB410" s="238">
        <f t="shared" si="166"/>
        <v>70553.621808442302</v>
      </c>
      <c r="AC410" s="239" t="str">
        <f t="shared" si="161"/>
        <v>*</v>
      </c>
      <c r="AF410" s="241">
        <f t="shared" si="162"/>
        <v>72361.961130246316</v>
      </c>
    </row>
    <row r="411" spans="2:32" x14ac:dyDescent="0.25">
      <c r="B411" s="25">
        <v>37101</v>
      </c>
      <c r="C411" s="26"/>
      <c r="D411" s="27"/>
      <c r="E411" s="27"/>
      <c r="F411" s="225">
        <f t="shared" si="149"/>
        <v>0</v>
      </c>
      <c r="G411" s="213" t="s">
        <v>31</v>
      </c>
      <c r="H411" s="4">
        <f t="shared" si="158"/>
        <v>-12640760</v>
      </c>
      <c r="I411" s="4">
        <f t="shared" si="150"/>
        <v>-300970.47619047621</v>
      </c>
      <c r="J411" s="4">
        <f t="shared" si="151"/>
        <v>-1689825.5249438095</v>
      </c>
      <c r="K411" s="36">
        <f t="shared" si="152"/>
        <v>-47850.48353141384</v>
      </c>
      <c r="L411" s="36">
        <f t="shared" si="153"/>
        <v>-1081667.7884544914</v>
      </c>
      <c r="N411" s="4">
        <f t="shared" si="159"/>
        <v>-794000</v>
      </c>
      <c r="O411" s="272">
        <f t="shared" si="154"/>
        <v>-18904.761904761905</v>
      </c>
      <c r="P411" s="272">
        <f t="shared" si="155"/>
        <v>-106142.46823809523</v>
      </c>
      <c r="Q411" s="274">
        <f t="shared" si="156"/>
        <v>-3005.6170613113914</v>
      </c>
      <c r="R411" s="4">
        <f t="shared" si="160"/>
        <v>-67943.714285714275</v>
      </c>
      <c r="X411" s="235">
        <f t="shared" si="157"/>
        <v>37101</v>
      </c>
      <c r="Y411" s="236">
        <f t="shared" si="164"/>
        <v>72361.961130246316</v>
      </c>
      <c r="Z411" s="348">
        <f t="shared" si="163"/>
        <v>67</v>
      </c>
      <c r="AA411" s="237">
        <f t="shared" si="165"/>
        <v>3005.6170613113914</v>
      </c>
      <c r="AB411" s="238">
        <f t="shared" si="166"/>
        <v>73559.238869753695</v>
      </c>
      <c r="AC411" s="239" t="str">
        <f t="shared" si="161"/>
        <v>*</v>
      </c>
      <c r="AF411" s="241">
        <f t="shared" si="162"/>
        <v>69356.344068934923</v>
      </c>
    </row>
    <row r="412" spans="2:32" x14ac:dyDescent="0.25">
      <c r="B412" s="25">
        <v>37102</v>
      </c>
      <c r="C412" s="26"/>
      <c r="D412" s="27"/>
      <c r="E412" s="27"/>
      <c r="F412" s="225">
        <f t="shared" si="149"/>
        <v>0</v>
      </c>
      <c r="G412" s="213" t="s">
        <v>31</v>
      </c>
      <c r="H412" s="4">
        <f t="shared" si="158"/>
        <v>-13434760</v>
      </c>
      <c r="I412" s="4">
        <f t="shared" si="150"/>
        <v>-319875.23809523811</v>
      </c>
      <c r="J412" s="4">
        <f t="shared" si="151"/>
        <v>-1795967.9931819048</v>
      </c>
      <c r="K412" s="36">
        <f t="shared" si="152"/>
        <v>-50856.100592725234</v>
      </c>
      <c r="L412" s="36">
        <f t="shared" si="153"/>
        <v>-1149610.2400185482</v>
      </c>
      <c r="N412" s="4">
        <f t="shared" si="159"/>
        <v>-794000</v>
      </c>
      <c r="O412" s="272">
        <f t="shared" si="154"/>
        <v>-18904.761904761905</v>
      </c>
      <c r="P412" s="272">
        <f t="shared" si="155"/>
        <v>-106142.46823809523</v>
      </c>
      <c r="Q412" s="274">
        <f t="shared" si="156"/>
        <v>-3005.6170613113914</v>
      </c>
      <c r="R412" s="4">
        <f t="shared" si="160"/>
        <v>-67943.714285714275</v>
      </c>
      <c r="X412" s="235">
        <f t="shared" si="157"/>
        <v>37102</v>
      </c>
      <c r="Y412" s="236">
        <f t="shared" si="164"/>
        <v>69356.344068934923</v>
      </c>
      <c r="Z412" s="348">
        <f t="shared" si="163"/>
        <v>68</v>
      </c>
      <c r="AA412" s="237">
        <f t="shared" si="165"/>
        <v>3005.6170613113914</v>
      </c>
      <c r="AB412" s="238">
        <f t="shared" si="166"/>
        <v>76564.855931065089</v>
      </c>
      <c r="AC412" s="239" t="str">
        <f t="shared" si="161"/>
        <v>*</v>
      </c>
      <c r="AF412" s="241">
        <f t="shared" si="162"/>
        <v>66350.727007623529</v>
      </c>
    </row>
    <row r="413" spans="2:32" x14ac:dyDescent="0.25">
      <c r="B413" s="25">
        <v>37103</v>
      </c>
      <c r="C413" s="26"/>
      <c r="D413" s="27"/>
      <c r="E413" s="27"/>
      <c r="F413" s="225">
        <f t="shared" si="149"/>
        <v>0</v>
      </c>
      <c r="G413" s="213" t="s">
        <v>31</v>
      </c>
      <c r="H413" s="4">
        <f>H412-$AP$2</f>
        <v>-14228760</v>
      </c>
      <c r="I413" s="4">
        <f t="shared" si="150"/>
        <v>-338780</v>
      </c>
      <c r="J413" s="4">
        <f t="shared" si="151"/>
        <v>-1902110.4614199998</v>
      </c>
      <c r="K413" s="36">
        <f t="shared" si="152"/>
        <v>-53861.71765403662</v>
      </c>
      <c r="L413" s="36">
        <f t="shared" si="153"/>
        <v>-1217552.6915826048</v>
      </c>
      <c r="N413" s="4">
        <f>H413-H412</f>
        <v>-794000</v>
      </c>
      <c r="O413" s="272">
        <f t="shared" si="154"/>
        <v>-18904.761904761905</v>
      </c>
      <c r="P413" s="272">
        <f t="shared" si="155"/>
        <v>-106142.46823809523</v>
      </c>
      <c r="Q413" s="274">
        <f t="shared" si="156"/>
        <v>-3005.6170613113914</v>
      </c>
      <c r="R413" s="4">
        <f>O413*3.594</f>
        <v>-67943.714285714275</v>
      </c>
      <c r="X413" s="235">
        <f>B413</f>
        <v>37103</v>
      </c>
      <c r="Y413" s="236">
        <f>IF(AF412&lt;0,"0",AF412)</f>
        <v>66350.727007623529</v>
      </c>
      <c r="Z413" s="348">
        <f t="shared" si="163"/>
        <v>69</v>
      </c>
      <c r="AA413" s="237">
        <f>Q413*-1</f>
        <v>3005.6170613113914</v>
      </c>
      <c r="AB413" s="238">
        <f>$AA$3-Y413</f>
        <v>79570.472992376483</v>
      </c>
      <c r="AC413" s="239" t="str">
        <f>+IF(AF413&gt;$D$3,"*","")</f>
        <v>*</v>
      </c>
      <c r="AF413" s="241">
        <f>Y413+AE413-AA413</f>
        <v>63345.109946312135</v>
      </c>
    </row>
  </sheetData>
  <phoneticPr fontId="0" type="noConversion"/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D12" workbookViewId="0">
      <selection activeCell="E21" sqref="E21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39">
        <f>H20*0.857724326</f>
        <v>2468961.1192217059</v>
      </c>
    </row>
    <row r="21" spans="2:10" ht="16.2" thickBot="1" x14ac:dyDescent="0.3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3">
        <v>68535.759999999995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4"/>
      <c r="F43" s="325"/>
      <c r="G43" s="332" t="s">
        <v>92</v>
      </c>
      <c r="H43" s="334">
        <f>23121*42</f>
        <v>971082</v>
      </c>
      <c r="I43" s="335"/>
    </row>
    <row r="44" spans="2:10" ht="13.8" thickBot="1" x14ac:dyDescent="0.3">
      <c r="E44" s="326"/>
      <c r="F44" s="327"/>
      <c r="G44" s="333" t="s">
        <v>8</v>
      </c>
      <c r="H44" s="336">
        <v>23121</v>
      </c>
      <c r="I44" s="328"/>
    </row>
    <row r="45" spans="2:10" ht="13.8" thickTop="1" x14ac:dyDescent="0.25">
      <c r="E45" s="326"/>
      <c r="F45" s="327"/>
      <c r="G45" s="337"/>
      <c r="H45" s="337"/>
      <c r="I45" s="328"/>
    </row>
    <row r="46" spans="2:10" x14ac:dyDescent="0.25">
      <c r="E46" s="326"/>
      <c r="F46" s="327"/>
      <c r="G46" s="333" t="s">
        <v>93</v>
      </c>
      <c r="H46" s="338">
        <f>H20-H43</f>
        <v>1907419.92</v>
      </c>
      <c r="I46" s="328"/>
      <c r="J46" s="339">
        <f>H46*0.857724326</f>
        <v>1636040.4652809738</v>
      </c>
    </row>
    <row r="47" spans="2:10" x14ac:dyDescent="0.25">
      <c r="E47" s="326"/>
      <c r="F47" s="327"/>
      <c r="G47" s="333" t="s">
        <v>94</v>
      </c>
      <c r="H47" s="338">
        <f>H21-H44</f>
        <v>45414.759999999995</v>
      </c>
      <c r="I47" s="328"/>
    </row>
    <row r="48" spans="2:10" ht="13.8" thickBot="1" x14ac:dyDescent="0.3">
      <c r="E48" s="329"/>
      <c r="F48" s="330"/>
      <c r="G48" s="330"/>
      <c r="H48" s="330"/>
      <c r="I48" s="331"/>
    </row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H16" sqref="H16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37035.479106597224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3263866-86540</f>
        <v>3177326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3265600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</f>
        <v>37035.479106597224</v>
      </c>
      <c r="I15" s="140"/>
      <c r="J15" s="141"/>
      <c r="K15" s="142">
        <f>K13+K14</f>
        <v>2944143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2001-05-17T20:58:25Z</cp:lastPrinted>
  <dcterms:created xsi:type="dcterms:W3CDTF">2000-10-05T08:25:54Z</dcterms:created>
  <dcterms:modified xsi:type="dcterms:W3CDTF">2023-09-10T15:02:19Z</dcterms:modified>
</cp:coreProperties>
</file>