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AU20" i="1"/>
  <c r="AU21" i="1"/>
  <c r="AU22" i="1"/>
  <c r="AG23" i="1"/>
  <c r="AO23" i="1"/>
  <c r="AQ23" i="1"/>
  <c r="AU23" i="1"/>
  <c r="AW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BA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pre-pay through next Wednesday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Thurs, 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<sst xmlns="http://schemas.openxmlformats.org/spreadsheetml/2006/main" count="125" uniqueCount="97">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</sst>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5"/>
  <sheetViews>
    <sheetView tabSelected="1" workbookViewId="0">
      <pane xSplit="3" ySplit="7" topLeftCell="AH8" activePane="bottomRight" state="frozen"/>
      <selection pane="topRight" activeCell="D1" sqref="D1"/>
      <selection pane="bottomLeft" activeCell="A8" sqref="A8"/>
      <selection pane="bottomRight" activeCell="AO19" sqref="AO19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3.109375" customWidth="1"/>
    <col min="28" max="28" width="0.6640625" customWidth="1"/>
    <col min="29" max="29" width="11.88671875" customWidth="1"/>
    <col min="30" max="30" width="0.88671875" customWidth="1"/>
    <col min="31" max="31" width="12.44140625" customWidth="1"/>
    <col min="32" max="32" width="0.88671875" customWidth="1"/>
    <col min="33" max="33" width="11.88671875" customWidth="1"/>
    <col min="34" max="34" width="1" customWidth="1"/>
    <col min="35" max="35" width="11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style="2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  <col min="48" max="48" width="1.5546875" customWidth="1"/>
    <col min="49" max="49" width="12.88671875" customWidth="1"/>
    <col min="50" max="50" width="0.5546875" customWidth="1"/>
    <col min="51" max="51" width="12" customWidth="1"/>
    <col min="52" max="52" width="0.5546875" customWidth="1"/>
    <col min="53" max="53" width="11.6640625" customWidth="1"/>
    <col min="54" max="54" width="0.5546875" customWidth="1"/>
    <col min="56" max="56" width="12.33203125" bestFit="1" customWidth="1"/>
  </cols>
  <sheetData>
    <row r="1" spans="1:54" x14ac:dyDescent="0.25">
      <c r="A1" t="s">
        <v>0</v>
      </c>
      <c r="Y1"/>
    </row>
    <row r="2" spans="1:54" x14ac:dyDescent="0.25">
      <c r="A2" t="s">
        <v>1</v>
      </c>
      <c r="Y2"/>
    </row>
    <row r="3" spans="1:54" x14ac:dyDescent="0.25">
      <c r="A3" t="s">
        <v>2</v>
      </c>
      <c r="C3" s="1">
        <f ca="1">TODAY()</f>
        <v>37251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54" x14ac:dyDescent="0.25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54" x14ac:dyDescent="0.25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4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5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23" t="s">
        <v>25</v>
      </c>
      <c r="AQ6" s="4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</row>
    <row r="7" spans="1:54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4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5">
      <c r="AO8" s="24"/>
    </row>
    <row r="9" spans="1:54" s="2" customFormat="1" x14ac:dyDescent="0.25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25">
        <v>0</v>
      </c>
      <c r="AP9" s="5"/>
      <c r="AQ9" s="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5">
      <c r="A10" s="11"/>
      <c r="AO10" s="24"/>
      <c r="AU10" s="5"/>
    </row>
    <row r="11" spans="1:54" s="2" customFormat="1" x14ac:dyDescent="0.25">
      <c r="A11" s="11" t="s">
        <v>57</v>
      </c>
      <c r="X11"/>
      <c r="Z11" s="32"/>
      <c r="AO11" s="24"/>
    </row>
    <row r="12" spans="1:54" x14ac:dyDescent="0.25">
      <c r="Y12"/>
      <c r="Z12" s="33"/>
    </row>
    <row r="13" spans="1:54" x14ac:dyDescent="0.25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5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26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5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2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5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25">
        <v>0</v>
      </c>
      <c r="AQ16" s="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</row>
    <row r="17" spans="1:54" s="5" customFormat="1" x14ac:dyDescent="0.25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2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5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2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5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25">
        <v>2579200</v>
      </c>
      <c r="AQ19" s="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</row>
    <row r="20" spans="1:54" x14ac:dyDescent="0.25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2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5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25">
        <v>1053000</v>
      </c>
      <c r="AP21" s="5"/>
      <c r="AQ21" s="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5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2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5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25">
        <f>1282525.74+258865.72</f>
        <v>1541391.46</v>
      </c>
      <c r="AP23" s="5"/>
      <c r="AQ23" s="5">
        <f>4575504+1080432+371550</f>
        <v>6027486</v>
      </c>
      <c r="AR23" s="5"/>
      <c r="AS23" s="5">
        <v>0</v>
      </c>
      <c r="AT23" s="5"/>
      <c r="AU23" s="5">
        <f t="shared" si="0"/>
        <v>9020859.4600000009</v>
      </c>
      <c r="AW23" s="5">
        <f>5*240816</f>
        <v>1204080</v>
      </c>
      <c r="AX23" s="5"/>
      <c r="AY23" s="5">
        <v>0</v>
      </c>
      <c r="AZ23" s="5"/>
      <c r="BA23" s="5">
        <v>0</v>
      </c>
      <c r="BB23" s="5"/>
    </row>
    <row r="24" spans="1:54" x14ac:dyDescent="0.25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2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5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2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5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2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5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2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5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2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5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2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5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2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5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2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5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2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5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2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5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25">
        <v>0</v>
      </c>
      <c r="AP34" s="5"/>
      <c r="AQ34" s="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</row>
    <row r="35" spans="1:54" x14ac:dyDescent="0.25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2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5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25">
        <v>0</v>
      </c>
      <c r="AP36" s="5"/>
      <c r="AQ36" s="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</row>
    <row r="37" spans="1:54" x14ac:dyDescent="0.25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25">
        <v>0</v>
      </c>
      <c r="AP37" s="5"/>
      <c r="AQ37" s="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</row>
    <row r="38" spans="1:54" x14ac:dyDescent="0.25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2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734400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5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2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5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2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5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2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23829465.740000002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5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2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-16625587.189999999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2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5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2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5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25">
        <v>0</v>
      </c>
      <c r="AP45" s="5"/>
      <c r="AQ45" s="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5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2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5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2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5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2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5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2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5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2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5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2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5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2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5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25">
        <v>0</v>
      </c>
      <c r="AP53" s="5"/>
      <c r="AQ53" s="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2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</row>
    <row r="55" spans="1:54" x14ac:dyDescent="0.2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5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2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5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25">
        <v>0</v>
      </c>
      <c r="AP57" s="5"/>
      <c r="AQ57" s="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5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25">
        <v>0</v>
      </c>
      <c r="AP58" s="5"/>
      <c r="AQ58" s="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5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2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5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2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2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</row>
    <row r="62" spans="1:54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2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2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s="5" customFormat="1" x14ac:dyDescent="0.25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5242536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27">
        <f>SUM(AO14:AO60)</f>
        <v>6294060.46</v>
      </c>
      <c r="AQ64" s="14">
        <f>SUM(AQ14:AQ60)</f>
        <v>7286305</v>
      </c>
      <c r="AS64" s="14">
        <f>SUM(AS14:AS60)</f>
        <v>4784329</v>
      </c>
      <c r="AU64" s="14">
        <f>SUM(AU14:AU60)</f>
        <v>72051287.980000019</v>
      </c>
      <c r="AW64" s="14">
        <f>SUM(AW14:AW60)</f>
        <v>2324549</v>
      </c>
      <c r="AY64" s="14">
        <f>SUM(AY14:AY60)</f>
        <v>1120469</v>
      </c>
      <c r="BA64" s="14">
        <f>SUM(BA14:BA60)</f>
        <v>5793979</v>
      </c>
    </row>
    <row r="65" spans="1:54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2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:54" ht="13.8" thickBot="1" x14ac:dyDescent="0.3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-2864052.92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28">
        <f>AO9-AO64</f>
        <v>-6294060.46</v>
      </c>
      <c r="AP66" s="5"/>
      <c r="AQ66" s="15">
        <f>AQ9-AQ64</f>
        <v>-7286305</v>
      </c>
      <c r="AR66" s="5"/>
      <c r="AS66" s="15">
        <f>AS9-AS64</f>
        <v>-4784329</v>
      </c>
      <c r="AT66" s="5"/>
      <c r="AU66" s="15">
        <f>AU9-AU64</f>
        <v>10615543.449999988</v>
      </c>
      <c r="AW66" s="15">
        <f>AW9-AW64</f>
        <v>-2324549</v>
      </c>
      <c r="AX66" s="5"/>
      <c r="AY66" s="15">
        <f>AY9-AY64</f>
        <v>-1120469</v>
      </c>
      <c r="AZ66" s="5"/>
      <c r="BA66" s="15">
        <f>BA9-BA64</f>
        <v>-5793979</v>
      </c>
      <c r="BB66" s="5"/>
    </row>
    <row r="67" spans="1:54" ht="13.8" thickTop="1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2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:54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2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2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2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2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2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2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2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2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2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2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2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2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2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2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2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2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2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2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2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2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2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2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2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2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2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2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2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2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2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2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2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2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2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2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2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2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2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2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5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2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5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2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5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2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5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2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5">
      <c r="Y119"/>
    </row>
    <row r="120" spans="11:54" x14ac:dyDescent="0.25">
      <c r="Y120"/>
    </row>
    <row r="121" spans="11:54" x14ac:dyDescent="0.25">
      <c r="Y121"/>
    </row>
    <row r="122" spans="11:54" x14ac:dyDescent="0.25">
      <c r="Y122"/>
    </row>
    <row r="123" spans="11:54" x14ac:dyDescent="0.25">
      <c r="Y123"/>
    </row>
    <row r="124" spans="11:54" x14ac:dyDescent="0.25">
      <c r="Y124"/>
    </row>
    <row r="125" spans="11:54" x14ac:dyDescent="0.25">
      <c r="Y125"/>
    </row>
    <row r="126" spans="11:54" x14ac:dyDescent="0.25">
      <c r="Y126"/>
    </row>
    <row r="127" spans="11:54" x14ac:dyDescent="0.25">
      <c r="Y127"/>
    </row>
    <row r="128" spans="11:54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  <row r="202" spans="25:25" x14ac:dyDescent="0.25">
      <c r="Y202"/>
    </row>
    <row r="203" spans="25:25" x14ac:dyDescent="0.25">
      <c r="Y203"/>
    </row>
    <row r="204" spans="25:25" x14ac:dyDescent="0.25">
      <c r="Y204"/>
    </row>
    <row r="205" spans="25:25" x14ac:dyDescent="0.25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2001-12-21T20:57:21Z</cp:lastPrinted>
  <dcterms:created xsi:type="dcterms:W3CDTF">2001-12-05T05:03:43Z</dcterms:created>
  <dcterms:modified xsi:type="dcterms:W3CDTF">2023-09-10T15:03:03Z</dcterms:modified>
</cp:coreProperties>
</file>