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Sheet1!$A$1:$BA$63</definedName>
  </definedNames>
  <calcPr calcId="92512"/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Q16" i="1"/>
  <c r="AU16" i="1"/>
  <c r="BA16" i="1"/>
  <c r="AU17" i="1"/>
  <c r="AU18" i="1"/>
  <c r="AU19" i="1"/>
  <c r="AU20" i="1"/>
  <c r="AU21" i="1"/>
  <c r="AU22" i="1"/>
  <c r="AU23" i="1"/>
  <c r="AU24" i="1"/>
  <c r="AU25" i="1"/>
  <c r="AU30" i="1"/>
  <c r="AU31" i="1"/>
  <c r="Q32" i="1"/>
  <c r="AU32" i="1"/>
  <c r="M33" i="1"/>
  <c r="O33" i="1"/>
  <c r="AE33" i="1"/>
  <c r="AU33" i="1"/>
  <c r="AU34" i="1"/>
  <c r="Y37" i="1"/>
  <c r="AU37" i="1"/>
  <c r="U38" i="1"/>
  <c r="W38" i="1"/>
  <c r="AA38" i="1"/>
  <c r="AU38" i="1"/>
  <c r="AU41" i="1"/>
  <c r="AU42" i="1"/>
  <c r="AU43" i="1"/>
  <c r="AU44" i="1"/>
  <c r="AU45" i="1"/>
  <c r="AU46" i="1"/>
  <c r="AU47" i="1"/>
  <c r="AU48" i="1"/>
  <c r="AU49" i="1"/>
  <c r="AU50" i="1"/>
  <c r="AU54" i="1"/>
  <c r="AU55" i="1"/>
  <c r="AU56" i="1"/>
  <c r="AU57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K61" i="1"/>
  <c r="AM61" i="1"/>
  <c r="AO61" i="1"/>
  <c r="AQ61" i="1"/>
  <c r="AS61" i="1"/>
  <c r="AU61" i="1"/>
  <c r="AW61" i="1"/>
  <c r="AY61" i="1"/>
  <c r="BA61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K63" i="1"/>
  <c r="AM63" i="1"/>
  <c r="AO63" i="1"/>
  <c r="AQ63" i="1"/>
  <c r="AS63" i="1"/>
  <c r="AU63" i="1"/>
  <c r="AW63" i="1"/>
  <c r="AY63" i="1"/>
  <c r="BA63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AS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Grid charges and security refresh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W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B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M20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Q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1/4/2002 - 1/11/2002
</t>
        </r>
      </text>
    </comment>
    <comment ref="AE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through 12/26 for COH and Northshore and through 12/31 for E-Town</t>
        </r>
      </text>
    </comment>
    <comment ref="AM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W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5 days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AC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Deposit for NUI</t>
        </r>
      </text>
    </comment>
    <comment ref="Y5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<sst xmlns="http://schemas.openxmlformats.org/spreadsheetml/2006/main" count="119" uniqueCount="94">
  <si>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</si>
  <si>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</si>
  <si>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</si>
  <si>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</si>
  <si>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</si>
  <si>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</si>
  <si>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</si>
  <si>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</si>
  <si>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</si>
  <si>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</si>
  <si>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</si>
  <si>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</si>
  <si>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</si>
  <si>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</si>
  <si>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</si>
  <si>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</si>
  <si>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</si>
  <si>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</si>
  <si>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</si>
  <si>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</si>
  <si>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</si>
  <si>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</si>
  <si>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</si>
  <si>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</si>
  <si>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</si>
  <si>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</si>
  <si>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</si>
  <si>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</si>
  <si>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</si>
  <si>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</si>
  <si>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</si>
  <si>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</si>
  <si>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</si>
  <si>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</si>
  <si>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</si>
  <si>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</si>
  <si>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</si>
  <si>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</si>
  <si>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</si>
  <si>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</si>
  <si>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</si>
  <si>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</si>
  <si>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EWS serving EES</t>
  </si>
  <si>
    <t>ENW serving EES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</si>
  <si>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</si>
  <si>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</si>
  <si>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</si>
  <si>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</si>
  <si>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</si>
  <si>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</si>
  <si>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</si>
  <si>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</si>
  <si>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</si>
  <si>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</si>
  <si>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</si>
  <si>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</si>
  <si>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</si>
  <si>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</si>
  <si>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</si>
  <si>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</si>
  <si>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</si>
  <si>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</si>
  <si>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</si>
  <si>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</si>
  <si>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</si>
  <si>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</si>
  <si>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</si>
  <si>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</si>
  <si>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</si>
  <si>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</si>
  <si>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</si>
  <si>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</si>
  <si>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</si>
  <si>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</si>
  <si>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</si>
  <si>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</si>
  <si>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</si>
  <si>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</si>
  <si>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</si>
  <si>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</si>
  <si>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</si>
  <si>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</si>
  <si>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</si>
  <si>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</si>
  <si>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</si>
  <si>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</si>
  <si>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</si>
  <si>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</si>
  <si>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</si>
  <si>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</si>
  <si>
    <t>TransData</t>
  </si>
  <si>
    <t>Ca. Meter Purchase</t>
  </si>
  <si>
    <t>Assume 105 people</t>
  </si>
  <si>
    <t>Assume 82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</si>
</sst>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1" xfId="0" quotePrefix="1" applyNumberFormat="1" applyBorder="1"/>
    <xf numFmtId="14" fontId="0" fillId="0" borderId="1" xfId="0" applyNumberFormat="1" applyBorder="1"/>
    <xf numFmtId="14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202"/>
  <sheetViews>
    <sheetView tabSelected="1" workbookViewId="0">
      <pane xSplit="9" ySplit="6" topLeftCell="AB11" activePane="bottomRight" state="frozen"/>
      <selection pane="topRight" activeCell="J1" sqref="J1"/>
      <selection pane="bottomLeft" activeCell="A7" sqref="A7"/>
      <selection pane="bottomRight" activeCell="AG13" sqref="AG13"/>
    </sheetView>
  </sheetViews>
  <sheetFormatPr defaultRowHeight="13.2" x14ac:dyDescent="0.25"/>
  <cols>
    <col min="1" max="1" width="1.44140625" customWidth="1"/>
    <col min="2" max="2" width="10" customWidth="1"/>
    <col min="3" max="3" width="14.6640625" customWidth="1"/>
    <col min="4" max="4" width="1" customWidth="1"/>
    <col min="5" max="5" width="9.44140625" customWidth="1"/>
    <col min="8" max="8" width="1.33203125" customWidth="1"/>
    <col min="9" max="9" width="12" customWidth="1"/>
    <col min="10" max="10" width="1" customWidth="1"/>
    <col min="11" max="11" width="14.109375" bestFit="1" customWidth="1"/>
    <col min="12" max="12" width="1.109375" customWidth="1"/>
    <col min="13" max="13" width="15" bestFit="1" customWidth="1"/>
    <col min="14" max="14" width="0.6640625" customWidth="1"/>
    <col min="15" max="15" width="14" bestFit="1" customWidth="1"/>
    <col min="16" max="16" width="0.6640625" customWidth="1"/>
    <col min="17" max="17" width="14" bestFit="1" customWidth="1"/>
    <col min="18" max="18" width="0.5546875" customWidth="1"/>
    <col min="19" max="19" width="12.5546875" customWidth="1"/>
    <col min="20" max="20" width="1" customWidth="1"/>
    <col min="21" max="21" width="12.33203125" customWidth="1"/>
    <col min="22" max="22" width="1" customWidth="1"/>
    <col min="23" max="23" width="12.88671875" customWidth="1"/>
    <col min="24" max="24" width="0.88671875" customWidth="1"/>
    <col min="25" max="25" width="13" style="30" customWidth="1"/>
    <col min="26" max="26" width="0.5546875" customWidth="1"/>
    <col min="27" max="27" width="13.109375" customWidth="1"/>
    <col min="28" max="28" width="0.6640625" customWidth="1"/>
    <col min="29" max="29" width="11.88671875" customWidth="1"/>
    <col min="30" max="30" width="0.88671875" customWidth="1"/>
    <col min="31" max="31" width="12.44140625" customWidth="1"/>
    <col min="32" max="32" width="0.88671875" customWidth="1"/>
    <col min="33" max="33" width="12.44140625" style="22" customWidth="1"/>
    <col min="34" max="34" width="1" customWidth="1"/>
    <col min="35" max="35" width="11.88671875" customWidth="1"/>
    <col min="36" max="36" width="0.6640625" customWidth="1"/>
    <col min="37" max="37" width="11" customWidth="1"/>
    <col min="38" max="38" width="0.5546875" customWidth="1"/>
    <col min="39" max="39" width="12.88671875" customWidth="1"/>
    <col min="40" max="40" width="0.5546875" customWidth="1"/>
    <col min="41" max="41" width="12" customWidth="1"/>
    <col min="42" max="42" width="0.5546875" customWidth="1"/>
    <col min="43" max="43" width="11.6640625" customWidth="1"/>
    <col min="44" max="44" width="0.5546875" customWidth="1"/>
    <col min="45" max="45" width="12.44140625" customWidth="1"/>
    <col min="46" max="46" width="0.6640625" customWidth="1"/>
    <col min="47" max="47" width="13.44140625" customWidth="1"/>
    <col min="48" max="48" width="1.5546875" customWidth="1"/>
    <col min="49" max="49" width="12.88671875" customWidth="1"/>
    <col min="50" max="50" width="0.5546875" customWidth="1"/>
    <col min="51" max="51" width="12" customWidth="1"/>
    <col min="52" max="52" width="0.5546875" customWidth="1"/>
    <col min="53" max="53" width="11.6640625" customWidth="1"/>
    <col min="54" max="54" width="0.5546875" customWidth="1"/>
    <col min="56" max="56" width="12.33203125" bestFit="1" customWidth="1"/>
  </cols>
  <sheetData>
    <row r="1" spans="1:54" x14ac:dyDescent="0.25">
      <c r="A1" t="s">
        <v>0</v>
      </c>
      <c r="Y1"/>
    </row>
    <row r="2" spans="1:54" x14ac:dyDescent="0.25">
      <c r="A2" t="s">
        <v>1</v>
      </c>
      <c r="Y2"/>
    </row>
    <row r="3" spans="1:54" x14ac:dyDescent="0.25">
      <c r="A3" t="s">
        <v>2</v>
      </c>
      <c r="C3" s="1">
        <f ca="1">TODAY()</f>
        <v>37245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54" x14ac:dyDescent="0.25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54" x14ac:dyDescent="0.25">
      <c r="C5" s="1"/>
      <c r="D5" s="1"/>
      <c r="E5" s="1"/>
      <c r="F5" s="1"/>
      <c r="G5" s="1"/>
      <c r="H5" s="1"/>
      <c r="I5" s="19" t="s">
        <v>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4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47</v>
      </c>
      <c r="AW5" s="3"/>
      <c r="AX5" s="3"/>
      <c r="AY5" s="3"/>
      <c r="AZ5" s="3"/>
      <c r="BA5" s="3"/>
      <c r="BB5" s="3"/>
    </row>
    <row r="6" spans="1:54" x14ac:dyDescent="0.25">
      <c r="A6" s="39" t="s">
        <v>24</v>
      </c>
      <c r="B6" s="39"/>
      <c r="C6" s="39"/>
      <c r="D6" s="2"/>
      <c r="E6" s="39" t="s">
        <v>27</v>
      </c>
      <c r="F6" s="39"/>
      <c r="G6" s="39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4" t="s">
        <v>17</v>
      </c>
      <c r="AE6" s="4" t="s">
        <v>18</v>
      </c>
      <c r="AG6" s="23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89</v>
      </c>
      <c r="AW6" s="37">
        <v>37258</v>
      </c>
      <c r="AY6" s="36">
        <v>37259</v>
      </c>
      <c r="BA6" s="35">
        <v>37260</v>
      </c>
    </row>
    <row r="7" spans="1:54" s="2" customFormat="1" x14ac:dyDescent="0.25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" t="s">
        <v>5</v>
      </c>
      <c r="AE7" s="2" t="s">
        <v>7</v>
      </c>
      <c r="AG7" s="24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  <c r="AW7" s="2" t="s">
        <v>5</v>
      </c>
      <c r="AY7" s="2" t="s">
        <v>7</v>
      </c>
      <c r="BA7" s="2" t="s">
        <v>3</v>
      </c>
    </row>
    <row r="8" spans="1:54" s="2" customFormat="1" x14ac:dyDescent="0.25">
      <c r="AG8" s="24"/>
    </row>
    <row r="9" spans="1:54" s="2" customFormat="1" x14ac:dyDescent="0.25">
      <c r="A9" s="11" t="s">
        <v>59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2851273</v>
      </c>
      <c r="AB9" s="5"/>
      <c r="AC9" s="5">
        <v>1718473.58</v>
      </c>
      <c r="AD9" s="5"/>
      <c r="AE9" s="5">
        <v>0</v>
      </c>
      <c r="AF9" s="5"/>
      <c r="AG9" s="2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68292463.900000021</v>
      </c>
      <c r="AW9" s="5">
        <v>0</v>
      </c>
      <c r="AX9" s="5"/>
      <c r="AY9" s="5">
        <v>0</v>
      </c>
      <c r="AZ9" s="5"/>
      <c r="BA9" s="5">
        <v>0</v>
      </c>
      <c r="BB9" s="5"/>
    </row>
    <row r="10" spans="1:54" s="2" customFormat="1" x14ac:dyDescent="0.25">
      <c r="A10" s="11"/>
      <c r="AG10" s="24"/>
      <c r="AU10" s="5"/>
    </row>
    <row r="11" spans="1:54" s="2" customFormat="1" x14ac:dyDescent="0.25">
      <c r="A11" s="11" t="s">
        <v>58</v>
      </c>
      <c r="X11"/>
      <c r="Z11" s="32"/>
      <c r="AG11" s="24"/>
    </row>
    <row r="12" spans="1:54" x14ac:dyDescent="0.25">
      <c r="Y12"/>
      <c r="Z12" s="33"/>
    </row>
    <row r="13" spans="1:54" x14ac:dyDescent="0.25">
      <c r="A13" s="6" t="s">
        <v>63</v>
      </c>
      <c r="L13" s="1"/>
      <c r="V13" s="1"/>
      <c r="Y13"/>
      <c r="AF13" s="1"/>
      <c r="AP13" s="1"/>
      <c r="AZ13" s="1"/>
    </row>
    <row r="14" spans="1:54" s="7" customFormat="1" x14ac:dyDescent="0.25">
      <c r="B14" s="8" t="s">
        <v>49</v>
      </c>
      <c r="E14" s="40" t="s">
        <v>28</v>
      </c>
      <c r="F14" s="40"/>
      <c r="G14" s="40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7">
        <v>0</v>
      </c>
      <c r="AE14" s="7">
        <v>0</v>
      </c>
      <c r="AG14" s="26">
        <v>0</v>
      </c>
      <c r="AI14" s="7">
        <v>0</v>
      </c>
      <c r="AK14" s="7">
        <v>0</v>
      </c>
      <c r="AM14" s="7">
        <v>0</v>
      </c>
      <c r="AO14" s="7">
        <v>0</v>
      </c>
      <c r="AQ14" s="7">
        <v>0</v>
      </c>
      <c r="AS14" s="7">
        <v>806807</v>
      </c>
      <c r="AU14" s="7">
        <f t="shared" ref="AU14:AU23" si="0">SUM(K14:AS14)</f>
        <v>2002247</v>
      </c>
      <c r="AW14" s="7">
        <v>0</v>
      </c>
      <c r="AY14" s="7">
        <v>0</v>
      </c>
      <c r="BA14" s="7">
        <v>0</v>
      </c>
    </row>
    <row r="15" spans="1:54" s="5" customFormat="1" x14ac:dyDescent="0.25">
      <c r="B15" s="9" t="s">
        <v>51</v>
      </c>
      <c r="E15" s="41" t="s">
        <v>50</v>
      </c>
      <c r="F15" s="41"/>
      <c r="G15" s="41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5">
        <v>0</v>
      </c>
      <c r="AE15" s="5">
        <v>0</v>
      </c>
      <c r="AG15" s="2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  <c r="AW15" s="5">
        <v>0</v>
      </c>
      <c r="AY15" s="5">
        <v>0</v>
      </c>
      <c r="BA15" s="5">
        <v>0</v>
      </c>
    </row>
    <row r="16" spans="1:54" s="5" customFormat="1" x14ac:dyDescent="0.25">
      <c r="B16" s="9" t="s">
        <v>62</v>
      </c>
      <c r="E16" s="41" t="s">
        <v>50</v>
      </c>
      <c r="F16" s="41"/>
      <c r="G16" s="41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5">
        <v>0</v>
      </c>
      <c r="AE16" s="5">
        <v>0</v>
      </c>
      <c r="AG16" s="2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17777800</v>
      </c>
      <c r="AW16" s="5">
        <v>1980800</v>
      </c>
      <c r="AY16" s="5">
        <v>0</v>
      </c>
      <c r="BA16" s="5">
        <f>1980800/2*3</f>
        <v>2971200</v>
      </c>
    </row>
    <row r="17" spans="1:54" s="5" customFormat="1" x14ac:dyDescent="0.25">
      <c r="B17" s="9" t="s">
        <v>82</v>
      </c>
      <c r="E17" s="41" t="s">
        <v>50</v>
      </c>
      <c r="F17" s="41"/>
      <c r="G17" s="41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5">
        <v>829600</v>
      </c>
      <c r="AE17" s="5">
        <v>0</v>
      </c>
      <c r="AG17" s="2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>SUM(K17:AS17)</f>
        <v>3597200</v>
      </c>
      <c r="AW17" s="5">
        <v>0</v>
      </c>
      <c r="AY17" s="5">
        <v>0</v>
      </c>
      <c r="BA17" s="5">
        <v>0</v>
      </c>
    </row>
    <row r="18" spans="1:54" s="5" customFormat="1" x14ac:dyDescent="0.25">
      <c r="B18" s="9" t="s">
        <v>83</v>
      </c>
      <c r="E18" s="41" t="s">
        <v>50</v>
      </c>
      <c r="F18" s="41"/>
      <c r="G18" s="41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5">
        <v>0</v>
      </c>
      <c r="AE18" s="5">
        <v>0</v>
      </c>
      <c r="AG18" s="2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>SUM(K18:AS18)</f>
        <v>1420800</v>
      </c>
      <c r="AW18" s="5">
        <v>0</v>
      </c>
      <c r="AY18" s="5">
        <v>0</v>
      </c>
      <c r="BA18" s="5">
        <v>0</v>
      </c>
    </row>
    <row r="19" spans="1:54" s="5" customFormat="1" x14ac:dyDescent="0.25">
      <c r="B19" s="9" t="s">
        <v>84</v>
      </c>
      <c r="E19" s="41" t="s">
        <v>50</v>
      </c>
      <c r="F19" s="41"/>
      <c r="G19" s="41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5">
        <v>0</v>
      </c>
      <c r="AE19" s="5">
        <v>0</v>
      </c>
      <c r="AG19" s="25">
        <v>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>SUM(K19:AS19)</f>
        <v>2203200</v>
      </c>
      <c r="AW19" s="5">
        <v>0</v>
      </c>
      <c r="AY19" s="5">
        <v>0</v>
      </c>
      <c r="BA19" s="5">
        <v>0</v>
      </c>
    </row>
    <row r="20" spans="1:54" x14ac:dyDescent="0.25">
      <c r="B20" t="s">
        <v>29</v>
      </c>
      <c r="E20" s="38" t="s">
        <v>72</v>
      </c>
      <c r="F20" s="38"/>
      <c r="G20" s="38"/>
      <c r="H20" s="10"/>
      <c r="I20" s="10"/>
      <c r="K20" s="5">
        <v>0</v>
      </c>
      <c r="L20" s="5"/>
      <c r="M20" s="5">
        <v>750000</v>
      </c>
      <c r="N20" s="5"/>
      <c r="O20" s="5">
        <v>0</v>
      </c>
      <c r="P20" s="5"/>
      <c r="Q20" s="5">
        <v>760500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5">
        <v>0</v>
      </c>
      <c r="AD20" s="5"/>
      <c r="AE20" s="5">
        <v>0</v>
      </c>
      <c r="AF20" s="5"/>
      <c r="AG20" s="2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1510500</v>
      </c>
      <c r="AW20" s="5">
        <v>0</v>
      </c>
      <c r="AX20" s="5"/>
      <c r="AY20" s="5">
        <v>0</v>
      </c>
      <c r="AZ20" s="5"/>
      <c r="BA20" s="5">
        <v>0</v>
      </c>
      <c r="BB20" s="5"/>
    </row>
    <row r="21" spans="1:54" x14ac:dyDescent="0.25">
      <c r="B21" t="s">
        <v>70</v>
      </c>
      <c r="E21" s="38" t="s">
        <v>71</v>
      </c>
      <c r="F21" s="38"/>
      <c r="G21" s="38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345000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5">
        <v>0</v>
      </c>
      <c r="AD21" s="5"/>
      <c r="AE21" s="5">
        <v>0</v>
      </c>
      <c r="AF21" s="5"/>
      <c r="AG21" s="2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345000</v>
      </c>
      <c r="AW21" s="5">
        <v>0</v>
      </c>
      <c r="AX21" s="5"/>
      <c r="AY21" s="5">
        <v>0</v>
      </c>
      <c r="AZ21" s="5"/>
      <c r="BA21" s="5">
        <v>0</v>
      </c>
      <c r="BB21" s="5"/>
    </row>
    <row r="22" spans="1:54" x14ac:dyDescent="0.25">
      <c r="B22" t="s">
        <v>30</v>
      </c>
      <c r="E22" s="38" t="s">
        <v>54</v>
      </c>
      <c r="F22" s="38"/>
      <c r="G22" s="38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5">
        <v>0</v>
      </c>
      <c r="AD22" s="5"/>
      <c r="AE22" s="5">
        <v>0</v>
      </c>
      <c r="AF22" s="5"/>
      <c r="AG22" s="2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0</v>
      </c>
      <c r="AW22" s="5">
        <v>0</v>
      </c>
      <c r="AX22" s="5"/>
      <c r="AY22" s="5">
        <v>0</v>
      </c>
      <c r="AZ22" s="5"/>
      <c r="BA22" s="5">
        <v>0</v>
      </c>
      <c r="BB22" s="5"/>
    </row>
    <row r="23" spans="1:54" x14ac:dyDescent="0.25">
      <c r="B23" t="s">
        <v>48</v>
      </c>
      <c r="E23" s="38" t="s">
        <v>55</v>
      </c>
      <c r="F23" s="38"/>
      <c r="G23" s="38"/>
      <c r="H23" s="10"/>
      <c r="I23" s="10"/>
      <c r="K23" s="5">
        <v>840561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5">
        <v>0</v>
      </c>
      <c r="AD23" s="5"/>
      <c r="AE23" s="5">
        <v>0</v>
      </c>
      <c r="AF23" s="5"/>
      <c r="AG23" s="25">
        <v>0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v>0</v>
      </c>
      <c r="AP23" s="5"/>
      <c r="AQ23" s="5">
        <v>0</v>
      </c>
      <c r="AR23" s="5"/>
      <c r="AS23" s="5">
        <v>0</v>
      </c>
      <c r="AT23" s="5"/>
      <c r="AU23" s="5">
        <f t="shared" si="0"/>
        <v>840561</v>
      </c>
      <c r="AW23" s="5">
        <v>0</v>
      </c>
      <c r="AX23" s="5"/>
      <c r="AY23" s="5">
        <v>0</v>
      </c>
      <c r="AZ23" s="5"/>
      <c r="BA23" s="5">
        <v>0</v>
      </c>
      <c r="BB23" s="5"/>
    </row>
    <row r="24" spans="1:54" x14ac:dyDescent="0.25">
      <c r="B24" t="s">
        <v>56</v>
      </c>
      <c r="E24" s="38" t="s">
        <v>57</v>
      </c>
      <c r="F24" s="38"/>
      <c r="G24" s="38"/>
      <c r="H24" s="10"/>
      <c r="I24" s="10"/>
      <c r="K24" s="5">
        <v>0</v>
      </c>
      <c r="L24" s="5"/>
      <c r="M24" s="5">
        <v>0</v>
      </c>
      <c r="N24" s="5"/>
      <c r="O24" s="5">
        <v>250000</v>
      </c>
      <c r="P24" s="5"/>
      <c r="Q24" s="5">
        <v>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5">
        <v>0</v>
      </c>
      <c r="AD24" s="5"/>
      <c r="AE24" s="5">
        <v>0</v>
      </c>
      <c r="AF24" s="5"/>
      <c r="AG24" s="2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>SUM(K24:AS24)</f>
        <v>250000</v>
      </c>
      <c r="AW24" s="5">
        <v>0</v>
      </c>
      <c r="AX24" s="5"/>
      <c r="AY24" s="5">
        <v>0</v>
      </c>
      <c r="AZ24" s="5"/>
      <c r="BA24" s="5">
        <v>0</v>
      </c>
      <c r="BB24" s="5"/>
    </row>
    <row r="25" spans="1:54" x14ac:dyDescent="0.25">
      <c r="B25" t="s">
        <v>68</v>
      </c>
      <c r="E25" s="38" t="s">
        <v>69</v>
      </c>
      <c r="F25" s="38"/>
      <c r="G25" s="38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5">
        <v>0</v>
      </c>
      <c r="AD25" s="5"/>
      <c r="AE25" s="5">
        <v>0</v>
      </c>
      <c r="AF25" s="5"/>
      <c r="AG25" s="25">
        <v>0</v>
      </c>
      <c r="AH25" s="5"/>
      <c r="AI25" s="5">
        <v>0</v>
      </c>
      <c r="AJ25" s="5"/>
      <c r="AK25" s="5">
        <v>0</v>
      </c>
      <c r="AL25" s="5"/>
      <c r="AM25" s="5">
        <v>15500000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>SUM(K25:AS25)</f>
        <v>15500000</v>
      </c>
      <c r="AW25" s="5">
        <v>0</v>
      </c>
      <c r="AX25" s="5"/>
      <c r="AY25" s="5">
        <v>0</v>
      </c>
      <c r="AZ25" s="5"/>
      <c r="BA25" s="5">
        <v>0</v>
      </c>
      <c r="BB25" s="5"/>
    </row>
    <row r="26" spans="1:54" x14ac:dyDescent="0.25"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W26" s="5"/>
      <c r="AX26" s="5"/>
      <c r="AY26" s="5"/>
      <c r="AZ26" s="5"/>
      <c r="BA26" s="5"/>
      <c r="BB26" s="5"/>
    </row>
    <row r="27" spans="1:54" x14ac:dyDescent="0.25">
      <c r="E27" s="10"/>
      <c r="F27" s="10"/>
      <c r="G27" s="10"/>
      <c r="H27" s="10"/>
      <c r="I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W27" s="5"/>
      <c r="AX27" s="5"/>
      <c r="AY27" s="5"/>
      <c r="AZ27" s="5"/>
      <c r="BA27" s="5"/>
      <c r="BB27" s="5"/>
    </row>
    <row r="28" spans="1:54" x14ac:dyDescent="0.25">
      <c r="A28" s="6" t="s">
        <v>64</v>
      </c>
      <c r="E28" s="10"/>
      <c r="F28" s="10"/>
      <c r="G28" s="10"/>
      <c r="H28" s="10"/>
      <c r="I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W28" s="5"/>
      <c r="AX28" s="5"/>
      <c r="AY28" s="5"/>
      <c r="AZ28" s="5"/>
      <c r="BA28" s="5"/>
      <c r="BB28" s="5"/>
    </row>
    <row r="29" spans="1:54" x14ac:dyDescent="0.25">
      <c r="A29" s="6"/>
      <c r="E29" s="10"/>
      <c r="F29" s="10"/>
      <c r="G29" s="10"/>
      <c r="H29" s="10"/>
      <c r="I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2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W29" s="5"/>
      <c r="AX29" s="5"/>
      <c r="AY29" s="5"/>
      <c r="AZ29" s="5"/>
      <c r="BA29" s="5"/>
      <c r="BB29" s="5"/>
    </row>
    <row r="30" spans="1:54" x14ac:dyDescent="0.25">
      <c r="B30" t="s">
        <v>66</v>
      </c>
      <c r="E30" s="38" t="s">
        <v>73</v>
      </c>
      <c r="F30" s="38"/>
      <c r="G30" s="38"/>
      <c r="H30" s="10"/>
      <c r="I30" s="10"/>
      <c r="K30" s="5">
        <v>0</v>
      </c>
      <c r="L30" s="5"/>
      <c r="M30" s="5">
        <v>225000</v>
      </c>
      <c r="N30" s="5"/>
      <c r="O30" s="5">
        <v>200000</v>
      </c>
      <c r="P30" s="5"/>
      <c r="Q30" s="5">
        <v>1010000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240000</v>
      </c>
      <c r="Z30" s="5"/>
      <c r="AA30" s="5">
        <v>1696000</v>
      </c>
      <c r="AB30" s="5"/>
      <c r="AC30" s="5">
        <v>0</v>
      </c>
      <c r="AD30" s="5"/>
      <c r="AE30" s="5">
        <v>0</v>
      </c>
      <c r="AF30" s="5"/>
      <c r="AG30" s="25">
        <v>0</v>
      </c>
      <c r="AH30" s="5"/>
      <c r="AI30" s="5">
        <v>0</v>
      </c>
      <c r="AJ30" s="5"/>
      <c r="AK30" s="5">
        <v>0</v>
      </c>
      <c r="AL30" s="5"/>
      <c r="AM30" s="5">
        <v>1696000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>SUM(K30:AS30)</f>
        <v>5067000</v>
      </c>
      <c r="AW30" s="5">
        <v>0</v>
      </c>
      <c r="AX30" s="5"/>
      <c r="AY30" s="5">
        <v>1696000</v>
      </c>
      <c r="AZ30" s="5"/>
      <c r="BA30" s="5">
        <v>0</v>
      </c>
      <c r="BB30" s="5"/>
    </row>
    <row r="31" spans="1:54" x14ac:dyDescent="0.25">
      <c r="B31" t="s">
        <v>67</v>
      </c>
      <c r="E31" s="38" t="s">
        <v>73</v>
      </c>
      <c r="F31" s="38"/>
      <c r="G31" s="38"/>
      <c r="H31" s="10"/>
      <c r="I31" s="10"/>
      <c r="K31" s="5">
        <v>0</v>
      </c>
      <c r="L31" s="5"/>
      <c r="M31" s="5">
        <v>765000</v>
      </c>
      <c r="N31" s="5"/>
      <c r="O31" s="5">
        <v>250000</v>
      </c>
      <c r="P31" s="5"/>
      <c r="Q31" s="5">
        <v>0</v>
      </c>
      <c r="R31" s="5"/>
      <c r="S31" s="5">
        <v>0</v>
      </c>
      <c r="T31" s="5"/>
      <c r="U31" s="5">
        <v>0</v>
      </c>
      <c r="V31" s="5"/>
      <c r="W31" s="5">
        <v>663971.32999999996</v>
      </c>
      <c r="X31" s="5"/>
      <c r="Y31" s="5">
        <v>0</v>
      </c>
      <c r="Z31" s="5"/>
      <c r="AA31" s="5">
        <v>0</v>
      </c>
      <c r="AB31" s="5"/>
      <c r="AC31" s="5">
        <v>0</v>
      </c>
      <c r="AD31" s="5"/>
      <c r="AE31" s="5">
        <v>0</v>
      </c>
      <c r="AF31" s="5"/>
      <c r="AG31" s="25">
        <v>28358</v>
      </c>
      <c r="AH31" s="5"/>
      <c r="AI31" s="5">
        <v>0</v>
      </c>
      <c r="AJ31" s="5"/>
      <c r="AK31" s="5">
        <v>0</v>
      </c>
      <c r="AL31" s="5"/>
      <c r="AM31" s="5">
        <v>0</v>
      </c>
      <c r="AN31" s="5"/>
      <c r="AO31" s="5">
        <v>0</v>
      </c>
      <c r="AP31" s="5"/>
      <c r="AQ31" s="5">
        <v>0</v>
      </c>
      <c r="AR31" s="5"/>
      <c r="AS31" s="5">
        <v>0</v>
      </c>
      <c r="AT31" s="5"/>
      <c r="AU31" s="5">
        <f>SUM(K31:AS31)</f>
        <v>1707329.33</v>
      </c>
      <c r="AW31" s="5">
        <v>0</v>
      </c>
      <c r="AX31" s="5"/>
      <c r="AY31" s="5">
        <v>0</v>
      </c>
      <c r="AZ31" s="5"/>
      <c r="BA31" s="5">
        <v>0</v>
      </c>
      <c r="BB31" s="5"/>
    </row>
    <row r="32" spans="1:54" x14ac:dyDescent="0.25">
      <c r="B32" t="s">
        <v>74</v>
      </c>
      <c r="E32" s="38" t="s">
        <v>73</v>
      </c>
      <c r="F32" s="38"/>
      <c r="G32" s="38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f>250000+1020000</f>
        <v>1270000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265000</v>
      </c>
      <c r="Z32" s="5"/>
      <c r="AA32" s="5">
        <v>2048550</v>
      </c>
      <c r="AB32" s="5"/>
      <c r="AC32" s="5">
        <v>0</v>
      </c>
      <c r="AD32" s="5"/>
      <c r="AE32" s="5">
        <v>0</v>
      </c>
      <c r="AF32" s="5"/>
      <c r="AG32" s="25">
        <v>0</v>
      </c>
      <c r="AH32" s="5"/>
      <c r="AI32" s="5">
        <v>0</v>
      </c>
      <c r="AJ32" s="5"/>
      <c r="AK32" s="5">
        <v>0</v>
      </c>
      <c r="AL32" s="5"/>
      <c r="AM32" s="5">
        <v>2048550</v>
      </c>
      <c r="AN32" s="5"/>
      <c r="AO32" s="5">
        <v>0</v>
      </c>
      <c r="AP32" s="5"/>
      <c r="AQ32" s="5">
        <v>0</v>
      </c>
      <c r="AR32" s="5"/>
      <c r="AS32" s="5">
        <v>0</v>
      </c>
      <c r="AT32" s="5"/>
      <c r="AU32" s="5">
        <f>SUM(K32:AS32)</f>
        <v>5632100</v>
      </c>
      <c r="AW32" s="5">
        <v>0</v>
      </c>
      <c r="AX32" s="5"/>
      <c r="AY32" s="5">
        <v>2048550</v>
      </c>
      <c r="AZ32" s="5"/>
      <c r="BA32" s="5">
        <v>0</v>
      </c>
      <c r="BB32" s="5"/>
    </row>
    <row r="33" spans="1:54" x14ac:dyDescent="0.25">
      <c r="B33" t="s">
        <v>65</v>
      </c>
      <c r="E33" s="38" t="s">
        <v>85</v>
      </c>
      <c r="F33" s="38"/>
      <c r="G33" s="38"/>
      <c r="H33" s="10"/>
      <c r="I33" s="10"/>
      <c r="K33" s="5">
        <v>0</v>
      </c>
      <c r="L33" s="5"/>
      <c r="M33" s="5">
        <f>49918.32+16020</f>
        <v>65938.320000000007</v>
      </c>
      <c r="N33" s="5"/>
      <c r="O33" s="5">
        <f>85254.24+70500</f>
        <v>155754.23999999999</v>
      </c>
      <c r="P33" s="5"/>
      <c r="Q33" s="5">
        <v>0</v>
      </c>
      <c r="R33" s="5"/>
      <c r="S33" s="5">
        <v>188172.72</v>
      </c>
      <c r="T33" s="5"/>
      <c r="U33" s="5">
        <v>80342</v>
      </c>
      <c r="V33" s="5"/>
      <c r="W33" s="5">
        <v>200790</v>
      </c>
      <c r="X33" s="5"/>
      <c r="Y33" s="5">
        <v>656140</v>
      </c>
      <c r="Z33" s="5"/>
      <c r="AA33" s="5">
        <v>0</v>
      </c>
      <c r="AB33" s="5"/>
      <c r="AC33" s="5">
        <v>0</v>
      </c>
      <c r="AD33" s="5"/>
      <c r="AE33" s="29">
        <f>961537.5+438850+171600+112200</f>
        <v>1684187.5</v>
      </c>
      <c r="AF33" s="5"/>
      <c r="AG33" s="25">
        <v>0</v>
      </c>
      <c r="AH33" s="5"/>
      <c r="AI33" s="5">
        <v>0</v>
      </c>
      <c r="AJ33" s="5"/>
      <c r="AK33" s="5">
        <v>0</v>
      </c>
      <c r="AL33" s="5"/>
      <c r="AM33" s="29">
        <v>1500000</v>
      </c>
      <c r="AN33" s="5"/>
      <c r="AO33" s="5">
        <v>0</v>
      </c>
      <c r="AP33" s="5"/>
      <c r="AQ33" s="5">
        <v>0</v>
      </c>
      <c r="AR33" s="5"/>
      <c r="AS33" s="29">
        <v>0</v>
      </c>
      <c r="AT33" s="5"/>
      <c r="AU33" s="5">
        <f>SUM(K33:AS33)</f>
        <v>4531324.78</v>
      </c>
      <c r="AW33" s="29">
        <v>1500000</v>
      </c>
      <c r="AX33" s="5"/>
      <c r="AY33" s="5">
        <v>0</v>
      </c>
      <c r="AZ33" s="5"/>
      <c r="BA33" s="5">
        <v>0</v>
      </c>
      <c r="BB33" s="5"/>
    </row>
    <row r="34" spans="1:54" x14ac:dyDescent="0.25">
      <c r="E34" s="38" t="s">
        <v>81</v>
      </c>
      <c r="F34" s="38"/>
      <c r="G34" s="38"/>
      <c r="H34" s="10"/>
      <c r="I34" s="10"/>
      <c r="K34" s="5">
        <v>0</v>
      </c>
      <c r="L34" s="5"/>
      <c r="M34" s="5">
        <v>0</v>
      </c>
      <c r="N34" s="5"/>
      <c r="O34" s="5">
        <v>0</v>
      </c>
      <c r="P34" s="5"/>
      <c r="Q34" s="5">
        <v>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0</v>
      </c>
      <c r="Z34" s="5"/>
      <c r="AA34" s="5">
        <v>117900</v>
      </c>
      <c r="AB34" s="5"/>
      <c r="AC34" s="5">
        <v>250000</v>
      </c>
      <c r="AD34" s="5"/>
      <c r="AE34" s="5">
        <v>0</v>
      </c>
      <c r="AF34" s="5"/>
      <c r="AG34" s="25">
        <v>100000</v>
      </c>
      <c r="AH34" s="5"/>
      <c r="AI34" s="5">
        <v>100000</v>
      </c>
      <c r="AJ34" s="5"/>
      <c r="AK34" s="5"/>
      <c r="AL34" s="5"/>
      <c r="AM34" s="5">
        <v>100000</v>
      </c>
      <c r="AN34" s="5"/>
      <c r="AO34" s="5">
        <v>100000</v>
      </c>
      <c r="AP34" s="5"/>
      <c r="AQ34" s="5">
        <v>100000</v>
      </c>
      <c r="AR34" s="5"/>
      <c r="AS34" s="5">
        <v>100000</v>
      </c>
      <c r="AT34" s="5"/>
      <c r="AU34" s="5">
        <f>SUM(K34:AS34)</f>
        <v>967900</v>
      </c>
      <c r="AW34" s="5">
        <v>100000</v>
      </c>
      <c r="AX34" s="5"/>
      <c r="AY34" s="5">
        <v>100000</v>
      </c>
      <c r="AZ34" s="5"/>
      <c r="BA34" s="5">
        <v>100000</v>
      </c>
      <c r="BB34" s="5"/>
    </row>
    <row r="35" spans="1:54" x14ac:dyDescent="0.25">
      <c r="E35" s="10"/>
      <c r="F35" s="10"/>
      <c r="G35" s="10"/>
      <c r="H35" s="10"/>
      <c r="I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2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W35" s="5"/>
      <c r="AX35" s="5"/>
      <c r="AY35" s="5"/>
      <c r="AZ35" s="5"/>
      <c r="BA35" s="5"/>
      <c r="BB35" s="5"/>
    </row>
    <row r="36" spans="1:54" x14ac:dyDescent="0.25">
      <c r="A36" s="6"/>
      <c r="E36" s="10"/>
      <c r="F36" s="10"/>
      <c r="G36" s="10"/>
      <c r="H36" s="10"/>
      <c r="I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W36" s="5"/>
      <c r="AX36" s="5"/>
      <c r="AY36" s="5"/>
      <c r="AZ36" s="5"/>
      <c r="BA36" s="5"/>
      <c r="BB36" s="5"/>
    </row>
    <row r="37" spans="1:54" x14ac:dyDescent="0.25">
      <c r="A37" s="6" t="s">
        <v>31</v>
      </c>
      <c r="E37" t="s">
        <v>32</v>
      </c>
      <c r="K37" s="5">
        <v>0</v>
      </c>
      <c r="L37" s="5"/>
      <c r="M37" s="5">
        <v>0</v>
      </c>
      <c r="N37" s="5"/>
      <c r="O37" s="5">
        <v>4100000</v>
      </c>
      <c r="P37" s="5"/>
      <c r="Q37" s="5">
        <v>0</v>
      </c>
      <c r="R37" s="5"/>
      <c r="S37" s="5">
        <v>0</v>
      </c>
      <c r="T37" s="5"/>
      <c r="U37" s="5">
        <v>0</v>
      </c>
      <c r="V37" s="5"/>
      <c r="W37" s="5">
        <v>839215.85</v>
      </c>
      <c r="X37" s="5"/>
      <c r="Y37" s="5">
        <f>2600000+3100000</f>
        <v>5700000</v>
      </c>
      <c r="Z37" s="5"/>
      <c r="AA37" s="5">
        <v>1847018.89</v>
      </c>
      <c r="AB37" s="5"/>
      <c r="AC37" s="5">
        <v>1037666</v>
      </c>
      <c r="AD37" s="5"/>
      <c r="AE37" s="5">
        <v>1000000</v>
      </c>
      <c r="AF37" s="5"/>
      <c r="AG37" s="25">
        <v>0</v>
      </c>
      <c r="AH37" s="5"/>
      <c r="AI37" s="5">
        <v>3101855</v>
      </c>
      <c r="AJ37" s="5"/>
      <c r="AK37" s="5">
        <v>0</v>
      </c>
      <c r="AL37" s="5"/>
      <c r="AM37" s="5">
        <v>3101855</v>
      </c>
      <c r="AN37" s="5"/>
      <c r="AO37" s="5">
        <v>3101855</v>
      </c>
      <c r="AP37" s="5"/>
      <c r="AQ37" s="5">
        <v>3101855</v>
      </c>
      <c r="AR37" s="5"/>
      <c r="AS37" s="5">
        <v>3101855</v>
      </c>
      <c r="AT37" s="5"/>
      <c r="AU37" s="5">
        <f>SUM(K37:AS37)</f>
        <v>30033175.740000002</v>
      </c>
      <c r="AW37" s="5">
        <v>3101855</v>
      </c>
      <c r="AX37" s="5"/>
      <c r="AY37" s="5">
        <v>3101855</v>
      </c>
      <c r="AZ37" s="5"/>
      <c r="BA37" s="5">
        <v>3101855</v>
      </c>
      <c r="BB37" s="5"/>
    </row>
    <row r="38" spans="1:54" x14ac:dyDescent="0.25">
      <c r="A38" s="6"/>
      <c r="E38" t="s">
        <v>88</v>
      </c>
      <c r="I38" s="5">
        <v>0</v>
      </c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f>+-1272094</f>
        <v>-1272094</v>
      </c>
      <c r="V38" s="5"/>
      <c r="W38" s="5">
        <f>+-1068076</f>
        <v>-1068076</v>
      </c>
      <c r="X38" s="5"/>
      <c r="Y38" s="5">
        <v>0</v>
      </c>
      <c r="Z38" s="5"/>
      <c r="AA38" s="5">
        <f>+-1865886.1</f>
        <v>-1865886.1</v>
      </c>
      <c r="AB38" s="5"/>
      <c r="AC38" s="5">
        <v>-6175373.0899999999</v>
      </c>
      <c r="AD38" s="5"/>
      <c r="AE38" s="5">
        <v>0</v>
      </c>
      <c r="AF38" s="5"/>
      <c r="AG38" s="25">
        <v>-2081386</v>
      </c>
      <c r="AH38" s="5"/>
      <c r="AI38" s="5">
        <v>-2081386</v>
      </c>
      <c r="AJ38" s="5"/>
      <c r="AK38" s="5">
        <v>0</v>
      </c>
      <c r="AL38" s="5"/>
      <c r="AM38" s="5">
        <v>-2081386</v>
      </c>
      <c r="AN38" s="5"/>
      <c r="AO38" s="5">
        <v>-2081386</v>
      </c>
      <c r="AP38" s="5"/>
      <c r="AQ38" s="5">
        <v>-2081386</v>
      </c>
      <c r="AR38" s="5"/>
      <c r="AS38" s="5">
        <v>-2081386</v>
      </c>
      <c r="AT38" s="5"/>
      <c r="AU38" s="5">
        <f>SUM(K38:AS38)</f>
        <v>-22869745.189999998</v>
      </c>
      <c r="AW38" s="5">
        <v>-2081386</v>
      </c>
      <c r="AX38" s="5"/>
      <c r="AY38" s="5">
        <v>-2081386</v>
      </c>
      <c r="AZ38" s="5"/>
      <c r="BA38" s="5">
        <v>-2081386</v>
      </c>
      <c r="BB38" s="5"/>
    </row>
    <row r="39" spans="1:54" x14ac:dyDescent="0.25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</row>
    <row r="40" spans="1:54" x14ac:dyDescent="0.25">
      <c r="A40" s="6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2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/>
    </row>
    <row r="41" spans="1:54" x14ac:dyDescent="0.25">
      <c r="B41" t="s">
        <v>34</v>
      </c>
      <c r="E41" t="s">
        <v>35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4126754</v>
      </c>
      <c r="X41" s="5"/>
      <c r="Y41" s="5">
        <v>0</v>
      </c>
      <c r="Z41" s="5"/>
      <c r="AA41" s="5">
        <v>0</v>
      </c>
      <c r="AB41" s="5"/>
      <c r="AC41" s="5">
        <v>0</v>
      </c>
      <c r="AD41" s="5"/>
      <c r="AE41" s="5">
        <v>0</v>
      </c>
      <c r="AF41" s="5"/>
      <c r="AG41" s="2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 t="shared" ref="AU41:AU50" si="1">SUM(K41:AS41)</f>
        <v>4126754</v>
      </c>
      <c r="AW41" s="5">
        <v>0</v>
      </c>
      <c r="AX41" s="5"/>
      <c r="AY41" s="5">
        <v>0</v>
      </c>
      <c r="AZ41" s="5"/>
      <c r="BA41" s="5">
        <v>0</v>
      </c>
      <c r="BB41" s="5"/>
    </row>
    <row r="42" spans="1:54" x14ac:dyDescent="0.25">
      <c r="B42" t="s">
        <v>39</v>
      </c>
      <c r="E42" t="s">
        <v>35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5">
        <v>0</v>
      </c>
      <c r="AB42" s="5"/>
      <c r="AC42" s="5">
        <v>0</v>
      </c>
      <c r="AD42" s="5"/>
      <c r="AE42" s="5">
        <v>0</v>
      </c>
      <c r="AF42" s="5"/>
      <c r="AG42" s="2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5">
        <v>0</v>
      </c>
      <c r="AT42" s="5"/>
      <c r="AU42" s="5">
        <f t="shared" si="1"/>
        <v>0</v>
      </c>
      <c r="AW42" s="5">
        <v>0</v>
      </c>
      <c r="AX42" s="5"/>
      <c r="AY42" s="5">
        <v>0</v>
      </c>
      <c r="AZ42" s="5"/>
      <c r="BA42" s="5">
        <v>0</v>
      </c>
      <c r="BB42" s="5"/>
    </row>
    <row r="43" spans="1:54" x14ac:dyDescent="0.25">
      <c r="B43" t="s">
        <v>36</v>
      </c>
      <c r="E43" t="s">
        <v>38</v>
      </c>
      <c r="K43" s="5">
        <v>0</v>
      </c>
      <c r="L43" s="5"/>
      <c r="M43" s="5">
        <v>0</v>
      </c>
      <c r="N43" s="5"/>
      <c r="O43" s="5">
        <v>0</v>
      </c>
      <c r="P43" s="5"/>
      <c r="Q43" s="5">
        <v>2310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5">
        <v>1890</v>
      </c>
      <c r="AB43" s="5"/>
      <c r="AC43" s="5">
        <v>0</v>
      </c>
      <c r="AD43" s="5"/>
      <c r="AE43" s="5">
        <v>0</v>
      </c>
      <c r="AF43" s="5"/>
      <c r="AG43" s="25">
        <v>2310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5000</v>
      </c>
      <c r="AR43" s="5"/>
      <c r="AS43" s="5">
        <v>0</v>
      </c>
      <c r="AT43" s="5"/>
      <c r="AU43" s="5">
        <f t="shared" si="1"/>
        <v>11510</v>
      </c>
      <c r="AW43" s="5">
        <v>0</v>
      </c>
      <c r="AX43" s="5"/>
      <c r="AY43" s="5">
        <v>0</v>
      </c>
      <c r="AZ43" s="5"/>
      <c r="BA43" s="5">
        <v>5000</v>
      </c>
      <c r="BB43" s="5"/>
    </row>
    <row r="44" spans="1:54" x14ac:dyDescent="0.25">
      <c r="B44" t="s">
        <v>37</v>
      </c>
      <c r="E44" t="s">
        <v>38</v>
      </c>
      <c r="K44" s="5">
        <v>0</v>
      </c>
      <c r="L44" s="5"/>
      <c r="M44" s="5">
        <v>2280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0</v>
      </c>
      <c r="X44" s="5"/>
      <c r="Y44" s="5">
        <v>0</v>
      </c>
      <c r="Z44" s="5"/>
      <c r="AA44" s="5">
        <v>0</v>
      </c>
      <c r="AB44" s="5"/>
      <c r="AC44" s="5">
        <v>0</v>
      </c>
      <c r="AD44" s="5"/>
      <c r="AE44" s="5">
        <v>0</v>
      </c>
      <c r="AF44" s="5"/>
      <c r="AG44" s="25">
        <v>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5000</v>
      </c>
      <c r="AR44" s="5"/>
      <c r="AS44" s="5">
        <v>0</v>
      </c>
      <c r="AT44" s="5"/>
      <c r="AU44" s="5">
        <f t="shared" si="1"/>
        <v>7280</v>
      </c>
      <c r="AW44" s="5">
        <v>0</v>
      </c>
      <c r="AX44" s="5"/>
      <c r="AY44" s="5">
        <v>0</v>
      </c>
      <c r="AZ44" s="5"/>
      <c r="BA44" s="5">
        <v>5000</v>
      </c>
      <c r="BB44" s="5"/>
    </row>
    <row r="45" spans="1:54" x14ac:dyDescent="0.25">
      <c r="B45" t="s">
        <v>52</v>
      </c>
      <c r="E45" t="s">
        <v>53</v>
      </c>
      <c r="K45" s="5">
        <v>0</v>
      </c>
      <c r="L45" s="5"/>
      <c r="M45" s="5">
        <v>16769</v>
      </c>
      <c r="N45" s="5"/>
      <c r="O45" s="5">
        <v>6408.4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5">
        <v>0</v>
      </c>
      <c r="AB45" s="5"/>
      <c r="AC45" s="5">
        <v>0</v>
      </c>
      <c r="AD45" s="5"/>
      <c r="AE45" s="5">
        <v>0</v>
      </c>
      <c r="AF45" s="5"/>
      <c r="AG45" s="2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23177.4</v>
      </c>
      <c r="AW45" s="5">
        <v>0</v>
      </c>
      <c r="AX45" s="5"/>
      <c r="AY45" s="5">
        <v>0</v>
      </c>
      <c r="AZ45" s="5"/>
      <c r="BA45" s="5">
        <v>0</v>
      </c>
      <c r="BB45" s="5"/>
    </row>
    <row r="46" spans="1:54" x14ac:dyDescent="0.25">
      <c r="B46" t="s">
        <v>76</v>
      </c>
      <c r="E46" t="s">
        <v>77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55000</v>
      </c>
      <c r="X46" s="5"/>
      <c r="Y46" s="5">
        <v>0</v>
      </c>
      <c r="Z46" s="5"/>
      <c r="AA46" s="5">
        <v>0</v>
      </c>
      <c r="AB46" s="5"/>
      <c r="AC46" s="5">
        <v>0</v>
      </c>
      <c r="AD46" s="5"/>
      <c r="AE46" s="5">
        <v>0</v>
      </c>
      <c r="AF46" s="5"/>
      <c r="AG46" s="25">
        <v>20000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55000</v>
      </c>
      <c r="AR46" s="5"/>
      <c r="AS46" s="5">
        <v>0</v>
      </c>
      <c r="AT46" s="5"/>
      <c r="AU46" s="5">
        <f t="shared" si="1"/>
        <v>130000</v>
      </c>
      <c r="AW46" s="5">
        <v>0</v>
      </c>
      <c r="AX46" s="5"/>
      <c r="AY46" s="5">
        <v>0</v>
      </c>
      <c r="AZ46" s="5"/>
      <c r="BA46" s="5">
        <v>55000</v>
      </c>
      <c r="BB46" s="5"/>
    </row>
    <row r="47" spans="1:54" x14ac:dyDescent="0.25">
      <c r="B47" t="s">
        <v>90</v>
      </c>
      <c r="E47" t="s">
        <v>91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0</v>
      </c>
      <c r="V47" s="5"/>
      <c r="W47" s="5">
        <v>0</v>
      </c>
      <c r="X47" s="5"/>
      <c r="Y47" s="5">
        <v>0</v>
      </c>
      <c r="Z47" s="5"/>
      <c r="AA47" s="5">
        <v>0</v>
      </c>
      <c r="AB47" s="5"/>
      <c r="AC47" s="5">
        <v>0</v>
      </c>
      <c r="AD47" s="5"/>
      <c r="AE47" s="5">
        <v>0</v>
      </c>
      <c r="AF47" s="5"/>
      <c r="AG47" s="25">
        <v>73350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73350</v>
      </c>
      <c r="AR47" s="5"/>
      <c r="AS47" s="5">
        <v>0</v>
      </c>
      <c r="AT47" s="5"/>
      <c r="AU47" s="5">
        <f>SUM(K47:AS47)</f>
        <v>146700</v>
      </c>
      <c r="AW47" s="5">
        <v>0</v>
      </c>
      <c r="AX47" s="5"/>
      <c r="AY47" s="5">
        <v>0</v>
      </c>
      <c r="AZ47" s="5"/>
      <c r="BA47" s="5">
        <v>73350</v>
      </c>
      <c r="BB47" s="5"/>
    </row>
    <row r="48" spans="1:54" x14ac:dyDescent="0.25">
      <c r="B48" t="s">
        <v>68</v>
      </c>
      <c r="E48" t="s">
        <v>78</v>
      </c>
      <c r="K48" s="5">
        <v>0</v>
      </c>
      <c r="L48" s="5"/>
      <c r="M48" s="5">
        <v>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1000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5">
        <v>0</v>
      </c>
      <c r="AD48" s="5"/>
      <c r="AE48" s="5">
        <v>0</v>
      </c>
      <c r="AF48" s="5"/>
      <c r="AG48" s="25">
        <v>0</v>
      </c>
      <c r="AH48" s="5"/>
      <c r="AI48" s="5">
        <v>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 t="shared" si="1"/>
        <v>1000</v>
      </c>
      <c r="AW48" s="5">
        <v>0</v>
      </c>
      <c r="AX48" s="5"/>
      <c r="AY48" s="5">
        <v>0</v>
      </c>
      <c r="AZ48" s="5"/>
      <c r="BA48" s="5">
        <v>0</v>
      </c>
      <c r="BB48" s="5"/>
    </row>
    <row r="49" spans="1:54" x14ac:dyDescent="0.25">
      <c r="B49" t="s">
        <v>79</v>
      </c>
      <c r="E49" t="s">
        <v>80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0</v>
      </c>
      <c r="AB49" s="5"/>
      <c r="AC49" s="5">
        <v>0</v>
      </c>
      <c r="AD49" s="5"/>
      <c r="AE49" s="5">
        <v>0</v>
      </c>
      <c r="AF49" s="5"/>
      <c r="AG49" s="25">
        <v>0</v>
      </c>
      <c r="AH49" s="5"/>
      <c r="AI49" s="5">
        <v>100000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>SUM(K49:AS49)</f>
        <v>100000</v>
      </c>
      <c r="AW49" s="5">
        <v>0</v>
      </c>
      <c r="AX49" s="5"/>
      <c r="AY49" s="5">
        <v>0</v>
      </c>
      <c r="AZ49" s="5"/>
      <c r="BA49" s="5">
        <v>0</v>
      </c>
      <c r="BB49" s="5"/>
    </row>
    <row r="50" spans="1:54" x14ac:dyDescent="0.25">
      <c r="B50" t="s">
        <v>86</v>
      </c>
      <c r="E50" t="s">
        <v>87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0</v>
      </c>
      <c r="X50" s="5"/>
      <c r="Y50" s="5">
        <v>0</v>
      </c>
      <c r="Z50" s="5"/>
      <c r="AA50" s="5">
        <v>1000</v>
      </c>
      <c r="AB50" s="5"/>
      <c r="AC50" s="5">
        <v>0</v>
      </c>
      <c r="AD50" s="5"/>
      <c r="AE50" s="5">
        <v>0</v>
      </c>
      <c r="AF50" s="5"/>
      <c r="AG50" s="25">
        <v>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0</v>
      </c>
      <c r="AR50" s="5"/>
      <c r="AS50" s="5">
        <v>0</v>
      </c>
      <c r="AT50" s="5"/>
      <c r="AU50" s="5">
        <f t="shared" si="1"/>
        <v>1000</v>
      </c>
      <c r="AW50" s="5">
        <v>0</v>
      </c>
      <c r="AX50" s="5"/>
      <c r="AY50" s="5">
        <v>0</v>
      </c>
      <c r="AZ50" s="5"/>
      <c r="BA50" s="5">
        <v>0</v>
      </c>
      <c r="BB50" s="5"/>
    </row>
    <row r="51" spans="1:54" x14ac:dyDescent="0.25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2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W51" s="5"/>
      <c r="AX51" s="5"/>
      <c r="AY51" s="5"/>
      <c r="AZ51" s="5"/>
      <c r="BA51" s="5"/>
      <c r="BB51" s="5"/>
    </row>
    <row r="52" spans="1:54" x14ac:dyDescent="0.25"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2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W52" s="5"/>
      <c r="AX52" s="5"/>
      <c r="AY52" s="5"/>
      <c r="AZ52" s="5"/>
      <c r="BA52" s="5"/>
      <c r="BB52" s="5"/>
    </row>
    <row r="53" spans="1:54" x14ac:dyDescent="0.25">
      <c r="A53" s="6" t="s">
        <v>40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2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W53" s="5"/>
      <c r="AX53" s="5"/>
      <c r="AY53" s="5"/>
      <c r="AZ53" s="5"/>
      <c r="BA53" s="5"/>
      <c r="BB53" s="5"/>
    </row>
    <row r="54" spans="1:54" x14ac:dyDescent="0.25">
      <c r="B54" t="s">
        <v>41</v>
      </c>
      <c r="E54" t="s">
        <v>92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584500</v>
      </c>
      <c r="X54" s="5"/>
      <c r="Y54" s="5">
        <v>50000</v>
      </c>
      <c r="Z54" s="5"/>
      <c r="AA54" s="5">
        <v>0</v>
      </c>
      <c r="AB54" s="5"/>
      <c r="AC54" s="5">
        <v>0</v>
      </c>
      <c r="AD54" s="5"/>
      <c r="AE54" s="5">
        <v>0</v>
      </c>
      <c r="AF54" s="5"/>
      <c r="AG54" s="2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584500</v>
      </c>
      <c r="AT54" s="5"/>
      <c r="AU54" s="5">
        <f>SUM(K54:AS54)</f>
        <v>1219000</v>
      </c>
      <c r="AW54" s="5">
        <v>0</v>
      </c>
      <c r="AX54" s="5"/>
      <c r="AY54" s="5">
        <v>0</v>
      </c>
      <c r="AZ54" s="5"/>
      <c r="BA54" s="5">
        <v>0</v>
      </c>
      <c r="BB54" s="5"/>
    </row>
    <row r="55" spans="1:54" x14ac:dyDescent="0.25">
      <c r="B55" t="s">
        <v>42</v>
      </c>
      <c r="E55" t="s">
        <v>93</v>
      </c>
      <c r="K55" s="5">
        <v>0</v>
      </c>
      <c r="L55" s="5"/>
      <c r="M55" s="5">
        <v>0</v>
      </c>
      <c r="N55" s="5"/>
      <c r="O55" s="5">
        <v>0</v>
      </c>
      <c r="P55" s="5"/>
      <c r="Q55" s="5">
        <v>0</v>
      </c>
      <c r="R55" s="5"/>
      <c r="S55" s="5">
        <v>0</v>
      </c>
      <c r="T55" s="5"/>
      <c r="U55" s="5">
        <v>0</v>
      </c>
      <c r="V55" s="5"/>
      <c r="W55" s="5">
        <v>325000</v>
      </c>
      <c r="X55" s="5"/>
      <c r="Y55" s="5">
        <v>0</v>
      </c>
      <c r="Z55" s="5"/>
      <c r="AA55" s="5">
        <v>0</v>
      </c>
      <c r="AB55" s="5"/>
      <c r="AC55" s="5">
        <v>0</v>
      </c>
      <c r="AD55" s="5"/>
      <c r="AE55" s="5">
        <v>0</v>
      </c>
      <c r="AF55" s="5"/>
      <c r="AG55" s="25">
        <v>0</v>
      </c>
      <c r="AH55" s="5"/>
      <c r="AI55" s="5">
        <v>0</v>
      </c>
      <c r="AJ55" s="5"/>
      <c r="AK55" s="5">
        <v>0</v>
      </c>
      <c r="AL55" s="5"/>
      <c r="AM55" s="5">
        <v>0</v>
      </c>
      <c r="AN55" s="5"/>
      <c r="AO55" s="5">
        <v>0</v>
      </c>
      <c r="AP55" s="5"/>
      <c r="AQ55" s="5">
        <v>0</v>
      </c>
      <c r="AR55" s="5"/>
      <c r="AS55" s="5">
        <v>325000</v>
      </c>
      <c r="AT55" s="5"/>
      <c r="AU55" s="5">
        <f>SUM(K55:AS55)</f>
        <v>650000</v>
      </c>
      <c r="AW55" s="5">
        <v>0</v>
      </c>
      <c r="AX55" s="5"/>
      <c r="AY55" s="5">
        <v>0</v>
      </c>
      <c r="AZ55" s="5"/>
      <c r="BA55" s="5">
        <v>0</v>
      </c>
      <c r="BB55" s="5"/>
    </row>
    <row r="56" spans="1:54" x14ac:dyDescent="0.25">
      <c r="B56" t="s">
        <v>43</v>
      </c>
      <c r="E56" t="s">
        <v>44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0</v>
      </c>
      <c r="X56" s="5"/>
      <c r="Y56" s="5">
        <v>0</v>
      </c>
      <c r="Z56" s="5"/>
      <c r="AA56" s="5">
        <v>0</v>
      </c>
      <c r="AB56" s="5"/>
      <c r="AC56" s="5">
        <v>0</v>
      </c>
      <c r="AD56" s="5"/>
      <c r="AE56" s="5">
        <v>0</v>
      </c>
      <c r="AF56" s="5"/>
      <c r="AG56" s="2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0</v>
      </c>
      <c r="AT56" s="5"/>
      <c r="AU56" s="5">
        <f>SUM(K56:AS56)</f>
        <v>0</v>
      </c>
      <c r="AW56" s="5">
        <v>0</v>
      </c>
      <c r="AX56" s="5"/>
      <c r="AY56" s="5">
        <v>0</v>
      </c>
      <c r="AZ56" s="5"/>
      <c r="BA56" s="5">
        <v>0</v>
      </c>
      <c r="BB56" s="5"/>
    </row>
    <row r="57" spans="1:54" x14ac:dyDescent="0.25">
      <c r="B57" t="s">
        <v>45</v>
      </c>
      <c r="E57" t="s">
        <v>46</v>
      </c>
      <c r="K57" s="5">
        <v>0</v>
      </c>
      <c r="L57" s="5"/>
      <c r="M57" s="5">
        <v>0</v>
      </c>
      <c r="N57" s="5"/>
      <c r="O57" s="5">
        <v>0</v>
      </c>
      <c r="P57" s="5"/>
      <c r="Q57" s="5">
        <v>0</v>
      </c>
      <c r="R57" s="5"/>
      <c r="S57" s="5">
        <v>0</v>
      </c>
      <c r="T57" s="5"/>
      <c r="U57" s="5">
        <v>0</v>
      </c>
      <c r="V57" s="5"/>
      <c r="W57" s="5">
        <v>0</v>
      </c>
      <c r="X57" s="5"/>
      <c r="Y57" s="5">
        <v>0</v>
      </c>
      <c r="Z57" s="5"/>
      <c r="AA57" s="5">
        <v>0</v>
      </c>
      <c r="AB57" s="5"/>
      <c r="AC57" s="5">
        <v>0</v>
      </c>
      <c r="AD57" s="5"/>
      <c r="AE57" s="5">
        <v>0</v>
      </c>
      <c r="AF57" s="5"/>
      <c r="AG57" s="25">
        <v>0</v>
      </c>
      <c r="AH57" s="5"/>
      <c r="AI57" s="5">
        <v>0</v>
      </c>
      <c r="AJ57" s="5"/>
      <c r="AK57" s="5">
        <v>0</v>
      </c>
      <c r="AL57" s="5"/>
      <c r="AM57" s="5">
        <v>0</v>
      </c>
      <c r="AN57" s="5"/>
      <c r="AO57" s="5">
        <v>0</v>
      </c>
      <c r="AP57" s="5"/>
      <c r="AQ57" s="5">
        <v>0</v>
      </c>
      <c r="AR57" s="5"/>
      <c r="AS57" s="5">
        <v>0</v>
      </c>
      <c r="AT57" s="5"/>
      <c r="AU57" s="5">
        <f>SUM(K57:AS57)</f>
        <v>0</v>
      </c>
      <c r="AW57" s="5">
        <v>0</v>
      </c>
      <c r="AX57" s="5"/>
      <c r="AY57" s="5">
        <v>0</v>
      </c>
      <c r="AZ57" s="5"/>
      <c r="BA57" s="5">
        <v>0</v>
      </c>
      <c r="BB57" s="5"/>
    </row>
    <row r="58" spans="1:54" x14ac:dyDescent="0.25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W58" s="5"/>
      <c r="AX58" s="5"/>
      <c r="AY58" s="5"/>
      <c r="AZ58" s="5"/>
      <c r="BA58" s="5"/>
      <c r="BB58" s="5"/>
    </row>
    <row r="59" spans="1:54" x14ac:dyDescent="0.25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2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W59" s="5"/>
      <c r="AX59" s="5"/>
      <c r="AY59" s="5"/>
      <c r="AZ59" s="5"/>
      <c r="BA59" s="5"/>
      <c r="BB59" s="5"/>
    </row>
    <row r="60" spans="1:54" x14ac:dyDescent="0.25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2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W60" s="5"/>
      <c r="AX60" s="5"/>
      <c r="AY60" s="5"/>
      <c r="AZ60" s="5"/>
      <c r="BA60" s="5"/>
      <c r="BB60" s="5"/>
    </row>
    <row r="61" spans="1:54" s="5" customFormat="1" x14ac:dyDescent="0.25">
      <c r="A61" s="13" t="s">
        <v>60</v>
      </c>
      <c r="I61" s="14">
        <f>SUM(I14:I57)</f>
        <v>0</v>
      </c>
      <c r="K61" s="14">
        <f>SUM(K14:K57)</f>
        <v>3490561</v>
      </c>
      <c r="M61" s="14">
        <f>SUM(M14:M57)</f>
        <v>4011787.32</v>
      </c>
      <c r="O61" s="14">
        <f>SUM(O14:O57)</f>
        <v>5909962.6400000006</v>
      </c>
      <c r="Q61" s="14">
        <f>SUM(Q14:Q57)</f>
        <v>4335610</v>
      </c>
      <c r="S61" s="14">
        <f>SUM(S14:S57)</f>
        <v>1406772.72</v>
      </c>
      <c r="U61" s="14">
        <f>SUM(U14:U57)</f>
        <v>4559248</v>
      </c>
      <c r="W61" s="14">
        <f>SUM(W14:W57)</f>
        <v>5727155.1799999997</v>
      </c>
      <c r="Y61" s="14">
        <f>SUM(Y14:Y57)</f>
        <v>6911140</v>
      </c>
      <c r="AA61" s="14">
        <f>SUM(AA14:AA57)</f>
        <v>10238072.790000001</v>
      </c>
      <c r="AC61" s="14">
        <f>SUM(AC14:AC57)</f>
        <v>-4058107.09</v>
      </c>
      <c r="AE61" s="14">
        <f>SUM(AE14:AE57)</f>
        <v>2684187.5</v>
      </c>
      <c r="AG61" s="27">
        <f>SUM(AG14:AG57)</f>
        <v>-1857368</v>
      </c>
      <c r="AI61" s="14">
        <f>SUM(AI14:AI57)</f>
        <v>1220469</v>
      </c>
      <c r="AK61" s="14">
        <f>SUM(AK14:AK57)</f>
        <v>0</v>
      </c>
      <c r="AM61" s="14">
        <f>SUM(AM14:AM57)</f>
        <v>23845819</v>
      </c>
      <c r="AO61" s="14">
        <f>SUM(AO14:AO57)</f>
        <v>1120469</v>
      </c>
      <c r="AQ61" s="14">
        <f>SUM(AQ14:AQ57)</f>
        <v>4230019</v>
      </c>
      <c r="AS61" s="14">
        <f>SUM(AS14:AS57)</f>
        <v>4817576</v>
      </c>
      <c r="AU61" s="14">
        <f>SUM(AU14:AU57)</f>
        <v>78593374.060000002</v>
      </c>
      <c r="AW61" s="14">
        <f>SUM(AW14:AW57)</f>
        <v>4601269</v>
      </c>
      <c r="AY61" s="14">
        <f>SUM(AY14:AY57)</f>
        <v>4865019</v>
      </c>
      <c r="BA61" s="14">
        <f>SUM(BA14:BA57)</f>
        <v>4230019</v>
      </c>
    </row>
    <row r="62" spans="1:54" x14ac:dyDescent="0.25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2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</row>
    <row r="63" spans="1:54" ht="13.8" thickBot="1" x14ac:dyDescent="0.3">
      <c r="A63" s="6" t="s">
        <v>61</v>
      </c>
      <c r="I63" s="15">
        <f>I9-I61</f>
        <v>21561127.32</v>
      </c>
      <c r="K63" s="15">
        <f>K9-K61</f>
        <v>889022.27999999933</v>
      </c>
      <c r="L63" s="5"/>
      <c r="M63" s="15">
        <f>M9-M61</f>
        <v>-1702288.3299999996</v>
      </c>
      <c r="N63" s="5"/>
      <c r="O63" s="15">
        <f>O9-O61</f>
        <v>1219657.3399999999</v>
      </c>
      <c r="P63" s="5"/>
      <c r="Q63" s="15">
        <f>Q9-Q61</f>
        <v>1066955.4500000002</v>
      </c>
      <c r="R63" s="5"/>
      <c r="S63" s="15">
        <f>S9-S61</f>
        <v>4306771.04</v>
      </c>
      <c r="T63" s="5"/>
      <c r="U63" s="15">
        <f>U9-U61</f>
        <v>-1313005.3599999999</v>
      </c>
      <c r="V63" s="5"/>
      <c r="W63" s="15">
        <f>W9-W61</f>
        <v>4258505.4800000004</v>
      </c>
      <c r="X63" s="5"/>
      <c r="Y63" s="15">
        <f>Y9-Y61</f>
        <v>-2916264.76</v>
      </c>
      <c r="Z63" s="5"/>
      <c r="AA63" s="15">
        <f>AA9-AA61</f>
        <v>-7386799.790000001</v>
      </c>
      <c r="AB63" s="5"/>
      <c r="AC63" s="15">
        <f>AC9-AC61</f>
        <v>5776580.6699999999</v>
      </c>
      <c r="AD63" s="5"/>
      <c r="AE63" s="15">
        <f>AE9-AE61</f>
        <v>-2684187.5</v>
      </c>
      <c r="AF63" s="5"/>
      <c r="AG63" s="28">
        <f>AG9-AG61</f>
        <v>1857368</v>
      </c>
      <c r="AH63" s="5"/>
      <c r="AI63" s="15">
        <f>AI9-AI61</f>
        <v>-1220469</v>
      </c>
      <c r="AJ63" s="5"/>
      <c r="AK63" s="15">
        <f>AK9-AK61</f>
        <v>0</v>
      </c>
      <c r="AL63" s="5"/>
      <c r="AM63" s="15">
        <f>AM9-AM61</f>
        <v>-23845819</v>
      </c>
      <c r="AN63" s="5"/>
      <c r="AO63" s="15">
        <f>AO9-AO61</f>
        <v>-1120469</v>
      </c>
      <c r="AP63" s="5"/>
      <c r="AQ63" s="15">
        <f>AQ9-AQ61</f>
        <v>-4230019</v>
      </c>
      <c r="AR63" s="5"/>
      <c r="AS63" s="15">
        <f>AS9-AS61</f>
        <v>-4817576</v>
      </c>
      <c r="AT63" s="5"/>
      <c r="AU63" s="15">
        <f>AU9-AU61</f>
        <v>-10300910.159999982</v>
      </c>
      <c r="AW63" s="15">
        <f>AW9-AW61</f>
        <v>-4601269</v>
      </c>
      <c r="AX63" s="5"/>
      <c r="AY63" s="15">
        <f>AY9-AY61</f>
        <v>-4865019</v>
      </c>
      <c r="AZ63" s="5"/>
      <c r="BA63" s="15">
        <f>BA9-BA61</f>
        <v>-4230019</v>
      </c>
      <c r="BB63" s="5"/>
    </row>
    <row r="64" spans="1:54" ht="13.8" thickTop="1" x14ac:dyDescent="0.25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2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W64" s="5"/>
      <c r="AX64" s="5"/>
      <c r="AY64" s="5"/>
      <c r="AZ64" s="5"/>
      <c r="BA64" s="5"/>
      <c r="BB64" s="5"/>
    </row>
    <row r="65" spans="11:54" x14ac:dyDescent="0.25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2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W65" s="5"/>
      <c r="AX65" s="5"/>
      <c r="AY65" s="5"/>
      <c r="AZ65" s="5"/>
      <c r="BA65" s="5"/>
      <c r="BB65" s="5"/>
    </row>
    <row r="66" spans="11:54" x14ac:dyDescent="0.25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2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W66" s="5"/>
      <c r="AX66" s="5"/>
      <c r="AY66" s="5"/>
      <c r="AZ66" s="5"/>
      <c r="BA66" s="5"/>
      <c r="BB66" s="5"/>
    </row>
    <row r="67" spans="11:54" x14ac:dyDescent="0.25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2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W67" s="5"/>
      <c r="AX67" s="5"/>
      <c r="AY67" s="5"/>
      <c r="AZ67" s="5"/>
      <c r="BA67" s="5"/>
      <c r="BB67" s="5"/>
    </row>
    <row r="68" spans="11:54" x14ac:dyDescent="0.25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2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W68" s="5"/>
      <c r="AX68" s="5"/>
      <c r="AY68" s="5"/>
      <c r="AZ68" s="5"/>
      <c r="BA68" s="5"/>
      <c r="BB68" s="5"/>
    </row>
    <row r="69" spans="11:54" x14ac:dyDescent="0.25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2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W69" s="5"/>
      <c r="AX69" s="5"/>
      <c r="AY69" s="5"/>
      <c r="AZ69" s="5"/>
      <c r="BA69" s="5"/>
      <c r="BB69" s="5"/>
    </row>
    <row r="70" spans="11:54" x14ac:dyDescent="0.25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2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W70" s="5"/>
      <c r="AX70" s="5"/>
      <c r="AY70" s="5"/>
      <c r="AZ70" s="5"/>
      <c r="BA70" s="5"/>
      <c r="BB70" s="5"/>
    </row>
    <row r="71" spans="11:54" x14ac:dyDescent="0.25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2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</row>
    <row r="72" spans="11:54" x14ac:dyDescent="0.25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2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W72" s="5"/>
      <c r="AX72" s="5"/>
      <c r="AY72" s="5"/>
      <c r="AZ72" s="5"/>
      <c r="BA72" s="5"/>
      <c r="BB72" s="5"/>
    </row>
    <row r="73" spans="11:54" x14ac:dyDescent="0.25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2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</row>
    <row r="74" spans="11:54" x14ac:dyDescent="0.25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2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</row>
    <row r="75" spans="11:54" x14ac:dyDescent="0.25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2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</row>
    <row r="76" spans="11:54" x14ac:dyDescent="0.25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</row>
    <row r="77" spans="11:54" x14ac:dyDescent="0.25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W77" s="5"/>
      <c r="AX77" s="5"/>
      <c r="AY77" s="5"/>
      <c r="AZ77" s="5"/>
      <c r="BA77" s="5"/>
      <c r="BB77" s="5"/>
    </row>
    <row r="78" spans="11:54" x14ac:dyDescent="0.25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W78" s="5"/>
      <c r="AX78" s="5"/>
      <c r="AY78" s="5"/>
      <c r="AZ78" s="5"/>
      <c r="BA78" s="5"/>
      <c r="BB78" s="5"/>
    </row>
    <row r="79" spans="11:54" x14ac:dyDescent="0.25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2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</row>
    <row r="80" spans="11:54" x14ac:dyDescent="0.25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2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</row>
    <row r="81" spans="11:54" x14ac:dyDescent="0.25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2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</row>
    <row r="82" spans="11:54" x14ac:dyDescent="0.2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2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</row>
    <row r="83" spans="11:54" x14ac:dyDescent="0.25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2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W83" s="5"/>
      <c r="AX83" s="5"/>
      <c r="AY83" s="5"/>
      <c r="AZ83" s="5"/>
      <c r="BA83" s="5"/>
      <c r="BB83" s="5"/>
    </row>
    <row r="84" spans="11:54" x14ac:dyDescent="0.25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</row>
    <row r="85" spans="11:54" x14ac:dyDescent="0.25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2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</row>
    <row r="86" spans="11:54" x14ac:dyDescent="0.25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2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</row>
    <row r="87" spans="11:54" x14ac:dyDescent="0.25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2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</row>
    <row r="88" spans="11:54" x14ac:dyDescent="0.25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</row>
    <row r="89" spans="11:54" x14ac:dyDescent="0.25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</row>
    <row r="90" spans="11:54" x14ac:dyDescent="0.25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</row>
    <row r="91" spans="11:54" x14ac:dyDescent="0.25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2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</row>
    <row r="92" spans="11:54" x14ac:dyDescent="0.25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2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</row>
    <row r="93" spans="11:54" x14ac:dyDescent="0.25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2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</row>
    <row r="94" spans="11:54" x14ac:dyDescent="0.25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2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</row>
    <row r="95" spans="11:54" x14ac:dyDescent="0.25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2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</row>
    <row r="96" spans="11:54" x14ac:dyDescent="0.25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2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</row>
    <row r="97" spans="11:54" x14ac:dyDescent="0.25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2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</row>
    <row r="98" spans="11:54" x14ac:dyDescent="0.25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2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</row>
    <row r="99" spans="11:54" x14ac:dyDescent="0.25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</row>
    <row r="100" spans="11:54" x14ac:dyDescent="0.25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</row>
    <row r="101" spans="11:54" x14ac:dyDescent="0.25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W101" s="5"/>
      <c r="AX101" s="5"/>
      <c r="AY101" s="5"/>
      <c r="AZ101" s="5"/>
      <c r="BA101" s="5"/>
      <c r="BB101" s="5"/>
    </row>
    <row r="102" spans="11:54" x14ac:dyDescent="0.25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2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</row>
    <row r="103" spans="11:54" x14ac:dyDescent="0.25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2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</row>
    <row r="104" spans="11:54" x14ac:dyDescent="0.25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2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</row>
    <row r="105" spans="11:54" x14ac:dyDescent="0.25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2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</row>
    <row r="106" spans="11:54" x14ac:dyDescent="0.25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2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</row>
    <row r="107" spans="11:54" x14ac:dyDescent="0.25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2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</row>
    <row r="108" spans="11:54" x14ac:dyDescent="0.25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2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</row>
    <row r="109" spans="11:54" x14ac:dyDescent="0.25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2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W109" s="5"/>
      <c r="AX109" s="5"/>
      <c r="AY109" s="5"/>
      <c r="AZ109" s="5"/>
      <c r="BA109" s="5"/>
      <c r="BB109" s="5"/>
    </row>
    <row r="110" spans="11:54" x14ac:dyDescent="0.25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2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</row>
    <row r="111" spans="11:54" x14ac:dyDescent="0.25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</row>
    <row r="112" spans="11:54" x14ac:dyDescent="0.25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</row>
    <row r="113" spans="11:54" x14ac:dyDescent="0.25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</row>
    <row r="114" spans="11:54" x14ac:dyDescent="0.25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2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</row>
    <row r="115" spans="11:54" x14ac:dyDescent="0.25"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2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</row>
    <row r="116" spans="11:54" x14ac:dyDescent="0.25">
      <c r="Y116"/>
    </row>
    <row r="117" spans="11:54" x14ac:dyDescent="0.25">
      <c r="Y117"/>
    </row>
    <row r="118" spans="11:54" x14ac:dyDescent="0.25">
      <c r="Y118"/>
    </row>
    <row r="119" spans="11:54" x14ac:dyDescent="0.25">
      <c r="Y119"/>
    </row>
    <row r="120" spans="11:54" x14ac:dyDescent="0.25">
      <c r="Y120"/>
    </row>
    <row r="121" spans="11:54" x14ac:dyDescent="0.25">
      <c r="Y121"/>
    </row>
    <row r="122" spans="11:54" x14ac:dyDescent="0.25">
      <c r="Y122"/>
    </row>
    <row r="123" spans="11:54" x14ac:dyDescent="0.25">
      <c r="Y123"/>
    </row>
    <row r="124" spans="11:54" x14ac:dyDescent="0.25">
      <c r="Y124"/>
    </row>
    <row r="125" spans="11:54" x14ac:dyDescent="0.25">
      <c r="Y125"/>
    </row>
    <row r="126" spans="11:54" x14ac:dyDescent="0.25">
      <c r="Y126"/>
    </row>
    <row r="127" spans="11:54" x14ac:dyDescent="0.25">
      <c r="Y127"/>
    </row>
    <row r="128" spans="11:54" x14ac:dyDescent="0.25">
      <c r="Y128"/>
    </row>
    <row r="129" spans="25:25" x14ac:dyDescent="0.25">
      <c r="Y129"/>
    </row>
    <row r="130" spans="25:25" x14ac:dyDescent="0.25">
      <c r="Y130"/>
    </row>
    <row r="131" spans="25:25" x14ac:dyDescent="0.25">
      <c r="Y131"/>
    </row>
    <row r="132" spans="25:25" x14ac:dyDescent="0.25">
      <c r="Y132"/>
    </row>
    <row r="133" spans="25:25" x14ac:dyDescent="0.25">
      <c r="Y133"/>
    </row>
    <row r="134" spans="25:25" x14ac:dyDescent="0.25">
      <c r="Y134"/>
    </row>
    <row r="135" spans="25:25" x14ac:dyDescent="0.25">
      <c r="Y135"/>
    </row>
    <row r="136" spans="25:25" x14ac:dyDescent="0.25">
      <c r="Y136"/>
    </row>
    <row r="137" spans="25:25" x14ac:dyDescent="0.25">
      <c r="Y137"/>
    </row>
    <row r="138" spans="25:25" x14ac:dyDescent="0.25">
      <c r="Y138"/>
    </row>
    <row r="139" spans="25:25" x14ac:dyDescent="0.25">
      <c r="Y139"/>
    </row>
    <row r="140" spans="25:25" x14ac:dyDescent="0.25">
      <c r="Y140"/>
    </row>
    <row r="141" spans="25:25" x14ac:dyDescent="0.25">
      <c r="Y141"/>
    </row>
    <row r="142" spans="25:25" x14ac:dyDescent="0.25">
      <c r="Y142"/>
    </row>
    <row r="143" spans="25:25" x14ac:dyDescent="0.25">
      <c r="Y143"/>
    </row>
    <row r="144" spans="25:25" x14ac:dyDescent="0.25">
      <c r="Y144"/>
    </row>
    <row r="145" spans="25:25" x14ac:dyDescent="0.25">
      <c r="Y145"/>
    </row>
    <row r="146" spans="25:25" x14ac:dyDescent="0.25">
      <c r="Y146"/>
    </row>
    <row r="147" spans="25:25" x14ac:dyDescent="0.25">
      <c r="Y147"/>
    </row>
    <row r="148" spans="25:25" x14ac:dyDescent="0.25">
      <c r="Y148"/>
    </row>
    <row r="149" spans="25:25" x14ac:dyDescent="0.25">
      <c r="Y149"/>
    </row>
    <row r="150" spans="25:25" x14ac:dyDescent="0.25">
      <c r="Y150"/>
    </row>
    <row r="151" spans="25:25" x14ac:dyDescent="0.25">
      <c r="Y151"/>
    </row>
    <row r="152" spans="25:25" x14ac:dyDescent="0.25">
      <c r="Y152"/>
    </row>
    <row r="153" spans="25:25" x14ac:dyDescent="0.25">
      <c r="Y153"/>
    </row>
    <row r="154" spans="25:25" x14ac:dyDescent="0.25">
      <c r="Y154"/>
    </row>
    <row r="155" spans="25:25" x14ac:dyDescent="0.25">
      <c r="Y155"/>
    </row>
    <row r="156" spans="25:25" x14ac:dyDescent="0.25">
      <c r="Y156"/>
    </row>
    <row r="157" spans="25:25" x14ac:dyDescent="0.25">
      <c r="Y157"/>
    </row>
    <row r="158" spans="25:25" x14ac:dyDescent="0.25">
      <c r="Y158"/>
    </row>
    <row r="159" spans="25:25" x14ac:dyDescent="0.25">
      <c r="Y159"/>
    </row>
    <row r="160" spans="25:25" x14ac:dyDescent="0.25">
      <c r="Y160"/>
    </row>
    <row r="161" spans="25:25" x14ac:dyDescent="0.25">
      <c r="Y161"/>
    </row>
    <row r="162" spans="25:25" x14ac:dyDescent="0.25">
      <c r="Y162"/>
    </row>
    <row r="163" spans="25:25" x14ac:dyDescent="0.25">
      <c r="Y163"/>
    </row>
    <row r="164" spans="25:25" x14ac:dyDescent="0.25">
      <c r="Y164"/>
    </row>
    <row r="165" spans="25:25" x14ac:dyDescent="0.25">
      <c r="Y165"/>
    </row>
    <row r="166" spans="25:25" x14ac:dyDescent="0.25">
      <c r="Y166"/>
    </row>
    <row r="167" spans="25:25" x14ac:dyDescent="0.25">
      <c r="Y167"/>
    </row>
    <row r="168" spans="25:25" x14ac:dyDescent="0.25">
      <c r="Y168"/>
    </row>
    <row r="169" spans="25:25" x14ac:dyDescent="0.25">
      <c r="Y169"/>
    </row>
    <row r="170" spans="25:25" x14ac:dyDescent="0.25">
      <c r="Y170"/>
    </row>
    <row r="171" spans="25:25" x14ac:dyDescent="0.25">
      <c r="Y171"/>
    </row>
    <row r="172" spans="25:25" x14ac:dyDescent="0.25">
      <c r="Y172"/>
    </row>
    <row r="173" spans="25:25" x14ac:dyDescent="0.25">
      <c r="Y173"/>
    </row>
    <row r="174" spans="25:25" x14ac:dyDescent="0.25">
      <c r="Y174"/>
    </row>
    <row r="175" spans="25:25" x14ac:dyDescent="0.25">
      <c r="Y175"/>
    </row>
    <row r="176" spans="25:25" x14ac:dyDescent="0.25">
      <c r="Y176"/>
    </row>
    <row r="177" spans="25:25" x14ac:dyDescent="0.25">
      <c r="Y177"/>
    </row>
    <row r="178" spans="25:25" x14ac:dyDescent="0.25">
      <c r="Y178"/>
    </row>
    <row r="179" spans="25:25" x14ac:dyDescent="0.25">
      <c r="Y179"/>
    </row>
    <row r="180" spans="25:25" x14ac:dyDescent="0.25">
      <c r="Y180"/>
    </row>
    <row r="181" spans="25:25" x14ac:dyDescent="0.25">
      <c r="Y181"/>
    </row>
    <row r="182" spans="25:25" x14ac:dyDescent="0.25">
      <c r="Y182"/>
    </row>
    <row r="183" spans="25:25" x14ac:dyDescent="0.25">
      <c r="Y183"/>
    </row>
    <row r="184" spans="25:25" x14ac:dyDescent="0.25">
      <c r="Y184"/>
    </row>
    <row r="185" spans="25:25" x14ac:dyDescent="0.25">
      <c r="Y185"/>
    </row>
    <row r="186" spans="25:25" x14ac:dyDescent="0.25">
      <c r="Y186"/>
    </row>
    <row r="187" spans="25:25" x14ac:dyDescent="0.25">
      <c r="Y187"/>
    </row>
    <row r="188" spans="25:25" x14ac:dyDescent="0.25">
      <c r="Y188"/>
    </row>
    <row r="189" spans="25:25" x14ac:dyDescent="0.25">
      <c r="Y189"/>
    </row>
    <row r="190" spans="25:25" x14ac:dyDescent="0.25">
      <c r="Y190"/>
    </row>
    <row r="191" spans="25:25" x14ac:dyDescent="0.25">
      <c r="Y191"/>
    </row>
    <row r="192" spans="25:25" x14ac:dyDescent="0.25">
      <c r="Y192"/>
    </row>
    <row r="193" spans="25:25" x14ac:dyDescent="0.25">
      <c r="Y193"/>
    </row>
    <row r="194" spans="25:25" x14ac:dyDescent="0.25">
      <c r="Y194"/>
    </row>
    <row r="195" spans="25:25" x14ac:dyDescent="0.25">
      <c r="Y195"/>
    </row>
    <row r="196" spans="25:25" x14ac:dyDescent="0.25">
      <c r="Y196"/>
    </row>
    <row r="197" spans="25:25" x14ac:dyDescent="0.25">
      <c r="Y197"/>
    </row>
    <row r="198" spans="25:25" x14ac:dyDescent="0.25">
      <c r="Y198"/>
    </row>
    <row r="199" spans="25:25" x14ac:dyDescent="0.25">
      <c r="Y199"/>
    </row>
    <row r="200" spans="25:25" x14ac:dyDescent="0.25">
      <c r="Y200"/>
    </row>
    <row r="201" spans="25:25" x14ac:dyDescent="0.25">
      <c r="Y201"/>
    </row>
    <row r="202" spans="25:25" x14ac:dyDescent="0.25">
      <c r="Y202"/>
    </row>
  </sheetData>
  <mergeCells count="19">
    <mergeCell ref="E19:G19"/>
    <mergeCell ref="E18:G18"/>
    <mergeCell ref="E17:G17"/>
    <mergeCell ref="E30:G30"/>
    <mergeCell ref="E25:G25"/>
    <mergeCell ref="E20:G20"/>
    <mergeCell ref="E22:G22"/>
    <mergeCell ref="E24:G24"/>
    <mergeCell ref="E21:G21"/>
    <mergeCell ref="E31:G31"/>
    <mergeCell ref="E34:G34"/>
    <mergeCell ref="E32:G32"/>
    <mergeCell ref="E33:G33"/>
    <mergeCell ref="A6:C6"/>
    <mergeCell ref="E6:G6"/>
    <mergeCell ref="E14:G14"/>
    <mergeCell ref="E23:G23"/>
    <mergeCell ref="E15:G15"/>
    <mergeCell ref="E16:G16"/>
  </mergeCells>
  <phoneticPr fontId="0" type="noConversion"/>
  <pageMargins left="0.25" right="0.25" top="0.5" bottom="0.5" header="0.5" footer="0.5"/>
  <pageSetup paperSize="5" scale="48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Havlíček Jan</cp:lastModifiedBy>
  <cp:lastPrinted>2001-12-20T20:14:23Z</cp:lastPrinted>
  <dcterms:created xsi:type="dcterms:W3CDTF">2001-12-05T05:03:43Z</dcterms:created>
  <dcterms:modified xsi:type="dcterms:W3CDTF">2023-09-10T15:03:06Z</dcterms:modified>
</cp:coreProperties>
</file>