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1880" windowHeight="7836"/>
  </bookViews>
  <sheets>
    <sheet name="ACR-Template" sheetId="1" r:id="rId1"/>
  </sheets>
  <definedNames>
    <definedName name="_1995_COSTS">#REF!</definedName>
    <definedName name="PRINT_AREA_MI">#REF!</definedName>
    <definedName name="_xlnm.Print_Titles" localSheetId="0">'ACR-Template'!$1:$7</definedName>
    <definedName name="RELAMP">#REF!</definedName>
  </definedNames>
  <calcPr calcId="0" fullCalcOnLoad="1"/>
</workbook>
</file>

<file path=xl/calcChain.xml><?xml version="1.0" encoding="utf-8"?>
<calcChain xmlns="http://schemas.openxmlformats.org/spreadsheetml/2006/main">
  <c r="D11" i="1" l="1"/>
  <c r="D12" i="1"/>
  <c r="D13" i="1"/>
  <c r="D14" i="1"/>
  <c r="D16" i="1"/>
  <c r="D17" i="1"/>
  <c r="C18" i="1"/>
  <c r="D18" i="1"/>
  <c r="D22" i="1"/>
  <c r="D23" i="1"/>
  <c r="D24" i="1"/>
  <c r="D25" i="1"/>
  <c r="D27" i="1"/>
  <c r="D28" i="1"/>
  <c r="C29" i="1"/>
  <c r="D29" i="1"/>
  <c r="B31" i="1"/>
  <c r="C31" i="1"/>
  <c r="D31" i="1"/>
  <c r="E42" i="1"/>
  <c r="H42" i="1"/>
  <c r="E43" i="1"/>
  <c r="H43" i="1"/>
  <c r="E44" i="1"/>
  <c r="H44" i="1"/>
  <c r="E45" i="1"/>
  <c r="H45" i="1"/>
  <c r="E46" i="1"/>
  <c r="H46" i="1"/>
  <c r="D48" i="1"/>
  <c r="D49" i="1"/>
  <c r="D50" i="1"/>
  <c r="D51" i="1"/>
  <c r="B52" i="1"/>
  <c r="C52" i="1"/>
  <c r="D52" i="1"/>
  <c r="D56" i="1"/>
  <c r="E56" i="1"/>
  <c r="H56" i="1"/>
  <c r="D57" i="1"/>
  <c r="E57" i="1"/>
  <c r="H57" i="1"/>
  <c r="D58" i="1"/>
  <c r="E58" i="1"/>
  <c r="H58" i="1"/>
  <c r="D59" i="1"/>
  <c r="E59" i="1"/>
  <c r="H59" i="1"/>
  <c r="D60" i="1"/>
  <c r="E60" i="1"/>
  <c r="H60" i="1"/>
  <c r="D62" i="1"/>
  <c r="F62" i="1"/>
  <c r="D63" i="1"/>
  <c r="F63" i="1"/>
  <c r="D64" i="1"/>
  <c r="F64" i="1"/>
  <c r="D65" i="1"/>
  <c r="F65" i="1"/>
  <c r="B66" i="1"/>
  <c r="C66" i="1"/>
  <c r="D66" i="1"/>
  <c r="D70" i="1"/>
  <c r="E70" i="1"/>
  <c r="H70" i="1"/>
  <c r="D71" i="1"/>
  <c r="E71" i="1"/>
  <c r="H71" i="1"/>
  <c r="D72" i="1"/>
  <c r="E72" i="1"/>
  <c r="H72" i="1"/>
  <c r="D73" i="1"/>
  <c r="E73" i="1"/>
  <c r="H73" i="1"/>
  <c r="D74" i="1"/>
  <c r="E74" i="1"/>
  <c r="H74" i="1"/>
  <c r="D76" i="1"/>
  <c r="F76" i="1"/>
  <c r="D77" i="1"/>
  <c r="F77" i="1"/>
  <c r="D78" i="1"/>
  <c r="F78" i="1"/>
  <c r="D79" i="1"/>
  <c r="F79" i="1"/>
  <c r="B80" i="1"/>
  <c r="C80" i="1"/>
  <c r="D80" i="1"/>
</calcChain>
</file>

<file path=xl/sharedStrings.xml><?xml version="1.0" encoding="utf-8"?>
<sst xmlns="http://schemas.openxmlformats.org/spreadsheetml/2006/main" count="82" uniqueCount="51">
  <si>
    <t>Rate Group</t>
  </si>
  <si>
    <t>2001 Sales Forecast</t>
  </si>
  <si>
    <t>Total Revenue ($MM)</t>
  </si>
  <si>
    <t>Revenue Increase ($MM)</t>
  </si>
  <si>
    <t>Increase in Class Average</t>
  </si>
  <si>
    <t>Residential</t>
  </si>
  <si>
    <t xml:space="preserve">   NON-CARE</t>
  </si>
  <si>
    <t>Energy Charges - ¢/kWh</t>
  </si>
  <si>
    <t>Baseline</t>
  </si>
  <si>
    <t>130 % of Baseline</t>
  </si>
  <si>
    <t>130% - 200% of BL</t>
  </si>
  <si>
    <t>Over 200% of BL</t>
  </si>
  <si>
    <t>Fixed Charges</t>
  </si>
  <si>
    <t>Single Family Basic Charge - $/month</t>
  </si>
  <si>
    <t>Multi. Family Basic Charge - $/month</t>
  </si>
  <si>
    <t>Total NON-CARE</t>
  </si>
  <si>
    <t xml:space="preserve">   CARE</t>
  </si>
  <si>
    <t>Total CARE</t>
  </si>
  <si>
    <t>Total Residential</t>
  </si>
  <si>
    <t>Customer Charge - $/month</t>
  </si>
  <si>
    <t>Facility-Related - $/kW</t>
  </si>
  <si>
    <t>Summer - On Peak</t>
  </si>
  <si>
    <t>Mid Peak</t>
  </si>
  <si>
    <t>Off-Peak</t>
  </si>
  <si>
    <t>Winter - Mid Peak</t>
  </si>
  <si>
    <t>Time-Related (On Peak) - $/kW</t>
  </si>
  <si>
    <t>Time-Related (Mid Peak) - $/kW</t>
  </si>
  <si>
    <t>Large Power</t>
  </si>
  <si>
    <t xml:space="preserve">   TOU-8-Sec</t>
  </si>
  <si>
    <t>Current Structure</t>
  </si>
  <si>
    <t>Total TOU-8-Sec</t>
  </si>
  <si>
    <t xml:space="preserve">   TOU-8-Pri (Includes special contracts sales)</t>
  </si>
  <si>
    <t>Total TOU-8-Pri</t>
  </si>
  <si>
    <t xml:space="preserve">   TOU-8-Sub (Includes special contracts sales)</t>
  </si>
  <si>
    <t>Total TOU-8-Sub</t>
  </si>
  <si>
    <t>Agriculture &amp; Pumping</t>
  </si>
  <si>
    <t>Total Agriculture &amp; Pumping</t>
  </si>
  <si>
    <t>Street and Area Lighting</t>
  </si>
  <si>
    <t>Total Street Light</t>
  </si>
  <si>
    <t>TOTAL SYSTEM</t>
  </si>
  <si>
    <r>
      <t xml:space="preserve">Based on 1/05/2001 rate </t>
    </r>
    <r>
      <rPr>
        <b/>
        <u/>
        <sz val="14"/>
        <rFont val="Times New Roman"/>
        <family val="1"/>
      </rPr>
      <t xml:space="preserve">without </t>
    </r>
    <r>
      <rPr>
        <sz val="14"/>
        <rFont val="Times New Roman"/>
        <family val="1"/>
      </rPr>
      <t>the 1¢/kWh EPS</t>
    </r>
  </si>
  <si>
    <t>TOP 100 HOURS ALLOCATION</t>
  </si>
  <si>
    <t>New Revenue ($MM)</t>
  </si>
  <si>
    <t>New Rate (Cents)</t>
  </si>
  <si>
    <t>Existing Rates (Cents)</t>
  </si>
  <si>
    <t>TOTAL SMALL L&amp;P</t>
  </si>
  <si>
    <t>TOTAL MEDIUM L&amp;P</t>
  </si>
  <si>
    <t>Small Commercial</t>
  </si>
  <si>
    <t>Mdium Light &amp; Power</t>
  </si>
  <si>
    <t>Max</t>
  </si>
  <si>
    <t>CLECA ACR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</si>
</sst>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8" formatCode="&quot;$&quot;#,##0.00_);[Red]\(&quot;$&quot;#,##0.00\)"/>
    <numFmt numFmtId="43" formatCode="_(* #,##0.00_);_(* \(#,##0.00\);_(* &quot;-&quot;??_);_(@_)"/>
    <numFmt numFmtId="166" formatCode="0.000"/>
    <numFmt numFmtId="168" formatCode="0.0"/>
    <numFmt numFmtId="182" formatCode="_(* #,##0_);_(* \(#,##0\);_(* &quot;-&quot;??_);_(@_)"/>
    <numFmt numFmtId="183" formatCode="_(* #,##0.0_);_(* \(#,##0.0\);_(* &quot;-&quot;??_);_(@_)"/>
    <numFmt numFmtId="187" formatCode="#,##0.0_);[Red]\(#,##0.0\)"/>
    <numFmt numFmtId="188" formatCode="&quot;$&quot;#,##0.0_);[Red]\(&quot;$&quot;#,##0.0\)"/>
    <numFmt numFmtId="189" formatCode="&quot;$&quot;#,##0\ ;\(&quot;$&quot;#,##0\)"/>
    <numFmt numFmtId="192" formatCode="#,##0.00&quot; $&quot;;\-#,##0.00&quot; $&quot;"/>
    <numFmt numFmtId="193" formatCode="m\-d\-yy"/>
    <numFmt numFmtId="194" formatCode="0.00_)"/>
    <numFmt numFmtId="211" formatCode="0.0000"/>
    <numFmt numFmtId="212" formatCode="_(* #,##0.000_);_(* \(#,##0.000\);_(* &quot;-&quot;??_);_(@_)"/>
  </numFmts>
  <fonts count="25" x14ac:knownFonts="1">
    <font>
      <sz val="10"/>
      <name val="MS Sans Serif"/>
    </font>
    <font>
      <b/>
      <sz val="10"/>
      <name val="Arial"/>
    </font>
    <font>
      <sz val="10"/>
      <name val="MS Sans Serif"/>
    </font>
    <font>
      <sz val="10"/>
      <name val="Arial"/>
    </font>
    <font>
      <sz val="12"/>
      <color indexed="24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8"/>
      <color indexed="24"/>
      <name val="Arial"/>
    </font>
    <font>
      <sz val="8"/>
      <color indexed="24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Times New Roman"/>
    </font>
    <font>
      <sz val="9"/>
      <name val="Helv"/>
    </font>
    <font>
      <sz val="8"/>
      <name val="Arial"/>
    </font>
    <font>
      <sz val="8"/>
      <color indexed="12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9">
    <xf numFmtId="0" fontId="0" fillId="0" borderId="0"/>
    <xf numFmtId="193" fontId="1" fillId="2" borderId="1">
      <alignment horizontal="center" vertical="center"/>
    </xf>
    <xf numFmtId="43" fontId="3" fillId="0" borderId="0" applyFont="0" applyFill="0" applyBorder="0" applyAlignment="0" applyProtection="0"/>
    <xf numFmtId="3" fontId="4" fillId="0" borderId="0" applyFont="0" applyFill="0" applyBorder="0" applyAlignment="0" applyProtection="0"/>
    <xf numFmtId="8" fontId="2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92" fontId="3" fillId="0" borderId="0">
      <protection locked="0"/>
    </xf>
    <xf numFmtId="192" fontId="3" fillId="0" borderId="0">
      <protection locked="0"/>
    </xf>
    <xf numFmtId="0" fontId="9" fillId="0" borderId="2" applyNumberFormat="0" applyFill="0" applyAlignment="0" applyProtection="0"/>
    <xf numFmtId="10" fontId="5" fillId="4" borderId="3" applyNumberFormat="0" applyBorder="0" applyAlignment="0" applyProtection="0"/>
    <xf numFmtId="37" fontId="10" fillId="0" borderId="0"/>
    <xf numFmtId="194" fontId="11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3" fillId="0" borderId="0" applyProtection="0"/>
    <xf numFmtId="9" fontId="2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4" fillId="0" borderId="4" applyNumberFormat="0" applyFont="0" applyFill="0" applyAlignment="0" applyProtection="0"/>
    <xf numFmtId="37" fontId="5" fillId="5" borderId="0" applyNumberFormat="0" applyBorder="0" applyAlignment="0" applyProtection="0"/>
    <xf numFmtId="37" fontId="14" fillId="0" borderId="0"/>
    <xf numFmtId="3" fontId="15" fillId="0" borderId="2" applyProtection="0"/>
  </cellStyleXfs>
  <cellXfs count="104">
    <xf numFmtId="0" fontId="0" fillId="0" borderId="0" xfId="0"/>
    <xf numFmtId="0" fontId="17" fillId="0" borderId="0" xfId="18" applyFont="1"/>
    <xf numFmtId="0" fontId="19" fillId="0" borderId="0" xfId="18" applyFont="1"/>
    <xf numFmtId="0" fontId="17" fillId="0" borderId="0" xfId="19" applyFont="1"/>
    <xf numFmtId="43" fontId="17" fillId="0" borderId="0" xfId="2" applyFont="1"/>
    <xf numFmtId="0" fontId="17" fillId="0" borderId="5" xfId="20" applyFont="1" applyBorder="1" applyAlignment="1">
      <alignment horizontal="left" wrapText="1"/>
    </xf>
    <xf numFmtId="0" fontId="17" fillId="0" borderId="5" xfId="20" applyFont="1" applyBorder="1" applyAlignment="1">
      <alignment horizontal="center" wrapText="1"/>
    </xf>
    <xf numFmtId="43" fontId="17" fillId="0" borderId="5" xfId="2" applyFont="1" applyBorder="1" applyAlignment="1">
      <alignment horizontal="center" wrapText="1"/>
    </xf>
    <xf numFmtId="0" fontId="21" fillId="0" borderId="6" xfId="20" applyFont="1" applyFill="1" applyBorder="1" applyAlignment="1">
      <alignment horizontal="center" wrapText="1"/>
    </xf>
    <xf numFmtId="0" fontId="22" fillId="0" borderId="0" xfId="20" applyFont="1" applyBorder="1" applyAlignment="1">
      <alignment horizontal="left" wrapText="1"/>
    </xf>
    <xf numFmtId="0" fontId="22" fillId="0" borderId="0" xfId="20" applyFont="1" applyBorder="1" applyAlignment="1">
      <alignment horizontal="center" wrapText="1"/>
    </xf>
    <xf numFmtId="43" fontId="22" fillId="0" borderId="0" xfId="2" applyFont="1" applyBorder="1" applyAlignment="1">
      <alignment horizontal="center" wrapText="1"/>
    </xf>
    <xf numFmtId="0" fontId="22" fillId="0" borderId="0" xfId="20" applyFont="1"/>
    <xf numFmtId="0" fontId="23" fillId="0" borderId="0" xfId="20" applyFont="1"/>
    <xf numFmtId="43" fontId="23" fillId="0" borderId="0" xfId="2" applyFont="1"/>
    <xf numFmtId="0" fontId="22" fillId="0" borderId="0" xfId="20" applyFont="1" applyAlignment="1">
      <alignment horizontal="left"/>
    </xf>
    <xf numFmtId="0" fontId="22" fillId="0" borderId="0" xfId="20" applyFont="1" applyAlignment="1">
      <alignment horizontal="center"/>
    </xf>
    <xf numFmtId="183" fontId="17" fillId="0" borderId="0" xfId="2" applyNumberFormat="1" applyFont="1"/>
    <xf numFmtId="43" fontId="17" fillId="0" borderId="0" xfId="2" applyNumberFormat="1" applyFont="1" applyFill="1" applyBorder="1" applyAlignment="1">
      <alignment horizontal="right"/>
    </xf>
    <xf numFmtId="188" fontId="17" fillId="0" borderId="0" xfId="22" applyNumberFormat="1" applyFont="1" applyFill="1" applyBorder="1"/>
    <xf numFmtId="0" fontId="22" fillId="0" borderId="0" xfId="20" applyFont="1" applyAlignment="1">
      <alignment horizontal="right"/>
    </xf>
    <xf numFmtId="0" fontId="17" fillId="0" borderId="0" xfId="20" applyFont="1" applyAlignment="1">
      <alignment horizontal="right"/>
    </xf>
    <xf numFmtId="212" fontId="17" fillId="0" borderId="0" xfId="2" applyNumberFormat="1" applyFont="1" applyFill="1" applyBorder="1" applyAlignment="1">
      <alignment horizontal="right"/>
    </xf>
    <xf numFmtId="0" fontId="17" fillId="0" borderId="0" xfId="19" applyFont="1" applyAlignment="1">
      <alignment horizontal="right"/>
    </xf>
    <xf numFmtId="182" fontId="17" fillId="0" borderId="0" xfId="2" applyNumberFormat="1" applyFont="1"/>
    <xf numFmtId="182" fontId="22" fillId="0" borderId="0" xfId="2" applyNumberFormat="1" applyFont="1" applyBorder="1" applyAlignment="1">
      <alignment horizontal="right"/>
    </xf>
    <xf numFmtId="188" fontId="22" fillId="0" borderId="0" xfId="21" applyNumberFormat="1" applyFont="1" applyFill="1" applyBorder="1"/>
    <xf numFmtId="188" fontId="17" fillId="0" borderId="0" xfId="19" applyNumberFormat="1" applyFont="1"/>
    <xf numFmtId="0" fontId="17" fillId="0" borderId="0" xfId="18" applyFont="1" applyBorder="1"/>
    <xf numFmtId="43" fontId="22" fillId="0" borderId="0" xfId="2" applyFont="1"/>
    <xf numFmtId="188" fontId="22" fillId="0" borderId="0" xfId="19" applyNumberFormat="1" applyFont="1"/>
    <xf numFmtId="0" fontId="22" fillId="0" borderId="0" xfId="19" applyFont="1"/>
    <xf numFmtId="0" fontId="22" fillId="0" borderId="0" xfId="18" applyFont="1" applyAlignment="1">
      <alignment horizontal="left"/>
    </xf>
    <xf numFmtId="43" fontId="22" fillId="0" borderId="0" xfId="2" applyFont="1" applyAlignment="1">
      <alignment horizontal="right"/>
    </xf>
    <xf numFmtId="38" fontId="17" fillId="0" borderId="0" xfId="20" applyNumberFormat="1" applyFont="1"/>
    <xf numFmtId="43" fontId="17" fillId="0" borderId="0" xfId="2" applyFont="1" applyBorder="1" applyAlignment="1">
      <alignment horizontal="right"/>
    </xf>
    <xf numFmtId="0" fontId="23" fillId="0" borderId="0" xfId="19" applyFont="1" applyAlignment="1">
      <alignment horizontal="center"/>
    </xf>
    <xf numFmtId="0" fontId="22" fillId="0" borderId="0" xfId="19" applyFont="1" applyAlignment="1">
      <alignment horizontal="left"/>
    </xf>
    <xf numFmtId="43" fontId="17" fillId="0" borderId="0" xfId="2" applyFont="1" applyFill="1" applyBorder="1" applyAlignment="1">
      <alignment horizontal="right"/>
    </xf>
    <xf numFmtId="0" fontId="22" fillId="0" borderId="0" xfId="20" applyFont="1" applyBorder="1" applyAlignment="1">
      <alignment horizontal="right"/>
    </xf>
    <xf numFmtId="182" fontId="22" fillId="0" borderId="0" xfId="2" applyNumberFormat="1" applyFont="1" applyBorder="1" applyAlignment="1">
      <alignment horizontal="left"/>
    </xf>
    <xf numFmtId="183" fontId="22" fillId="0" borderId="2" xfId="2" applyNumberFormat="1" applyFont="1" applyBorder="1"/>
    <xf numFmtId="43" fontId="22" fillId="0" borderId="2" xfId="2" applyFont="1" applyBorder="1" applyAlignment="1">
      <alignment horizontal="right"/>
    </xf>
    <xf numFmtId="182" fontId="22" fillId="0" borderId="0" xfId="2" applyNumberFormat="1" applyFont="1" applyBorder="1"/>
    <xf numFmtId="43" fontId="22" fillId="0" borderId="0" xfId="2" applyFont="1" applyBorder="1" applyAlignment="1">
      <alignment horizontal="right"/>
    </xf>
    <xf numFmtId="9" fontId="22" fillId="0" borderId="0" xfId="20" applyNumberFormat="1" applyFont="1" applyBorder="1"/>
    <xf numFmtId="0" fontId="17" fillId="0" borderId="0" xfId="18" applyFont="1" applyFill="1"/>
    <xf numFmtId="8" fontId="17" fillId="0" borderId="0" xfId="18" applyNumberFormat="1" applyFont="1"/>
    <xf numFmtId="9" fontId="17" fillId="0" borderId="0" xfId="23" applyFont="1"/>
    <xf numFmtId="0" fontId="17" fillId="0" borderId="0" xfId="18" applyFont="1" applyAlignment="1">
      <alignment horizontal="center"/>
    </xf>
    <xf numFmtId="8" fontId="17" fillId="0" borderId="0" xfId="18" applyNumberFormat="1" applyFont="1" applyBorder="1"/>
    <xf numFmtId="43" fontId="17" fillId="0" borderId="0" xfId="18" applyNumberFormat="1" applyFont="1"/>
    <xf numFmtId="43" fontId="17" fillId="0" borderId="0" xfId="18" applyNumberFormat="1" applyFont="1" applyBorder="1"/>
    <xf numFmtId="9" fontId="17" fillId="0" borderId="0" xfId="23" applyFont="1" applyBorder="1"/>
    <xf numFmtId="9" fontId="19" fillId="0" borderId="0" xfId="23" applyFont="1"/>
    <xf numFmtId="9" fontId="17" fillId="0" borderId="5" xfId="23" applyFont="1" applyBorder="1" applyAlignment="1">
      <alignment horizontal="left" wrapText="1" indent="1"/>
    </xf>
    <xf numFmtId="2" fontId="17" fillId="0" borderId="0" xfId="18" applyNumberFormat="1" applyFont="1"/>
    <xf numFmtId="168" fontId="17" fillId="0" borderId="0" xfId="18" applyNumberFormat="1" applyFont="1" applyAlignment="1">
      <alignment horizontal="left" indent="4"/>
    </xf>
    <xf numFmtId="168" fontId="17" fillId="0" borderId="0" xfId="18" applyNumberFormat="1" applyFont="1" applyAlignment="1">
      <alignment horizontal="right"/>
    </xf>
    <xf numFmtId="212" fontId="17" fillId="0" borderId="0" xfId="18" applyNumberFormat="1" applyFont="1"/>
    <xf numFmtId="188" fontId="17" fillId="0" borderId="0" xfId="18" applyNumberFormat="1" applyFont="1"/>
    <xf numFmtId="8" fontId="17" fillId="0" borderId="0" xfId="4" applyFont="1"/>
    <xf numFmtId="8" fontId="17" fillId="0" borderId="0" xfId="4" applyNumberFormat="1" applyFont="1"/>
    <xf numFmtId="211" fontId="17" fillId="0" borderId="0" xfId="18" applyNumberFormat="1" applyFont="1"/>
    <xf numFmtId="8" fontId="17" fillId="0" borderId="0" xfId="4" applyFont="1" applyBorder="1"/>
    <xf numFmtId="9" fontId="17" fillId="0" borderId="0" xfId="18" applyNumberFormat="1" applyFont="1"/>
    <xf numFmtId="43" fontId="24" fillId="0" borderId="0" xfId="18" applyNumberFormat="1" applyFont="1"/>
    <xf numFmtId="166" fontId="17" fillId="0" borderId="0" xfId="18" applyNumberFormat="1" applyFont="1"/>
    <xf numFmtId="10" fontId="17" fillId="0" borderId="0" xfId="23" applyNumberFormat="1" applyFont="1"/>
    <xf numFmtId="10" fontId="17" fillId="0" borderId="0" xfId="18" applyNumberFormat="1" applyFont="1"/>
    <xf numFmtId="10" fontId="17" fillId="0" borderId="0" xfId="23" applyNumberFormat="1" applyFont="1" applyBorder="1"/>
    <xf numFmtId="183" fontId="22" fillId="0" borderId="0" xfId="2" applyNumberFormat="1" applyFont="1" applyBorder="1"/>
    <xf numFmtId="183" fontId="22" fillId="0" borderId="3" xfId="2" applyNumberFormat="1" applyFont="1" applyBorder="1"/>
    <xf numFmtId="43" fontId="22" fillId="0" borderId="3" xfId="2" applyFont="1" applyBorder="1" applyAlignment="1">
      <alignment horizontal="right"/>
    </xf>
    <xf numFmtId="188" fontId="22" fillId="0" borderId="3" xfId="21" applyNumberFormat="1" applyFont="1" applyFill="1" applyBorder="1"/>
    <xf numFmtId="8" fontId="22" fillId="0" borderId="3" xfId="18" applyNumberFormat="1" applyFont="1" applyBorder="1"/>
    <xf numFmtId="43" fontId="22" fillId="0" borderId="3" xfId="18" applyNumberFormat="1" applyFont="1" applyBorder="1"/>
    <xf numFmtId="10" fontId="22" fillId="0" borderId="3" xfId="23" applyNumberFormat="1" applyFont="1" applyBorder="1"/>
    <xf numFmtId="187" fontId="22" fillId="0" borderId="3" xfId="20" applyNumberFormat="1" applyFont="1" applyBorder="1"/>
    <xf numFmtId="188" fontId="22" fillId="0" borderId="3" xfId="22" applyNumberFormat="1" applyFont="1" applyFill="1" applyBorder="1"/>
    <xf numFmtId="2" fontId="22" fillId="0" borderId="3" xfId="18" applyNumberFormat="1" applyFont="1" applyBorder="1"/>
    <xf numFmtId="188" fontId="22" fillId="0" borderId="3" xfId="2" applyNumberFormat="1" applyFont="1" applyBorder="1"/>
    <xf numFmtId="0" fontId="22" fillId="0" borderId="3" xfId="18" applyFont="1" applyBorder="1"/>
    <xf numFmtId="188" fontId="22" fillId="0" borderId="2" xfId="2" applyNumberFormat="1" applyFont="1" applyBorder="1"/>
    <xf numFmtId="8" fontId="22" fillId="0" borderId="2" xfId="18" applyNumberFormat="1" applyFont="1" applyBorder="1"/>
    <xf numFmtId="43" fontId="22" fillId="0" borderId="2" xfId="18" applyNumberFormat="1" applyFont="1" applyBorder="1"/>
    <xf numFmtId="10" fontId="22" fillId="0" borderId="2" xfId="23" applyNumberFormat="1" applyFont="1" applyBorder="1"/>
    <xf numFmtId="0" fontId="21" fillId="0" borderId="0" xfId="20" applyFont="1" applyFill="1" applyBorder="1" applyAlignment="1">
      <alignment horizontal="center" wrapText="1"/>
    </xf>
    <xf numFmtId="43" fontId="17" fillId="0" borderId="0" xfId="2" applyFont="1" applyBorder="1" applyAlignment="1">
      <alignment horizontal="center" wrapText="1"/>
    </xf>
    <xf numFmtId="9" fontId="17" fillId="0" borderId="0" xfId="23" applyFont="1" applyBorder="1" applyAlignment="1">
      <alignment horizontal="left" wrapText="1" indent="1"/>
    </xf>
    <xf numFmtId="183" fontId="22" fillId="0" borderId="3" xfId="19" applyNumberFormat="1" applyFont="1" applyBorder="1"/>
    <xf numFmtId="39" fontId="22" fillId="0" borderId="3" xfId="18" applyNumberFormat="1" applyFont="1" applyBorder="1"/>
    <xf numFmtId="0" fontId="22" fillId="0" borderId="0" xfId="19" applyFont="1" applyBorder="1" applyAlignment="1">
      <alignment horizontal="right"/>
    </xf>
    <xf numFmtId="0" fontId="17" fillId="0" borderId="0" xfId="19" applyFont="1" applyBorder="1"/>
    <xf numFmtId="187" fontId="22" fillId="0" borderId="5" xfId="20" applyNumberFormat="1" applyFont="1" applyBorder="1"/>
    <xf numFmtId="43" fontId="22" fillId="0" borderId="5" xfId="2" applyFont="1" applyBorder="1" applyAlignment="1">
      <alignment horizontal="right"/>
    </xf>
    <xf numFmtId="188" fontId="22" fillId="0" borderId="5" xfId="22" applyNumberFormat="1" applyFont="1" applyFill="1" applyBorder="1"/>
    <xf numFmtId="8" fontId="22" fillId="0" borderId="5" xfId="18" applyNumberFormat="1" applyFont="1" applyBorder="1"/>
    <xf numFmtId="2" fontId="22" fillId="0" borderId="5" xfId="18" applyNumberFormat="1" applyFont="1" applyBorder="1" applyAlignment="1">
      <alignment horizontal="left" indent="4"/>
    </xf>
    <xf numFmtId="10" fontId="22" fillId="0" borderId="5" xfId="23" applyNumberFormat="1" applyFont="1" applyBorder="1"/>
    <xf numFmtId="2" fontId="22" fillId="0" borderId="3" xfId="18" applyNumberFormat="1" applyFont="1" applyBorder="1" applyAlignment="1">
      <alignment horizontal="left" indent="4"/>
    </xf>
    <xf numFmtId="0" fontId="16" fillId="0" borderId="0" xfId="18" applyFont="1" applyAlignment="1">
      <alignment horizontal="center"/>
    </xf>
    <xf numFmtId="0" fontId="18" fillId="0" borderId="0" xfId="18" applyFont="1" applyAlignment="1">
      <alignment horizontal="center"/>
    </xf>
    <xf numFmtId="0" fontId="19" fillId="0" borderId="0" xfId="18" applyFont="1" applyAlignment="1">
      <alignment horizontal="center"/>
    </xf>
  </cellXfs>
  <cellStyles count="29">
    <cellStyle name="Actual Date" xfId="1"/>
    <cellStyle name="Comma_Commissioner" xfId="2"/>
    <cellStyle name="Comma0" xfId="3"/>
    <cellStyle name="Currency" xfId="4" builtinId="4"/>
    <cellStyle name="Currency0" xfId="5"/>
    <cellStyle name="Date" xfId="6"/>
    <cellStyle name="Fixed" xfId="7"/>
    <cellStyle name="Grey" xfId="8"/>
    <cellStyle name="HEADER" xfId="9"/>
    <cellStyle name="Heading 1" xfId="10" builtinId="16" customBuiltin="1"/>
    <cellStyle name="Heading 2" xfId="11" builtinId="17" customBuiltin="1"/>
    <cellStyle name="Heading1" xfId="12"/>
    <cellStyle name="Heading2" xfId="13"/>
    <cellStyle name="HIGHLIGHT" xfId="14"/>
    <cellStyle name="Input [yellow]" xfId="15"/>
    <cellStyle name="no dec" xfId="16"/>
    <cellStyle name="Normal" xfId="0" builtinId="0"/>
    <cellStyle name="Normal - Style1" xfId="17"/>
    <cellStyle name="Normal_Commissioner" xfId="18"/>
    <cellStyle name="Normal_Edison Tiered Ratesmud" xfId="19"/>
    <cellStyle name="Normal_SDGE Tiered ratesmud" xfId="20"/>
    <cellStyle name="Normal_Tiered UDC Rate Model_equal_cents" xfId="21"/>
    <cellStyle name="Normal_Total RRQ including ICIP" xfId="22"/>
    <cellStyle name="Percent" xfId="23" builtinId="5"/>
    <cellStyle name="Percent [2]" xfId="24"/>
    <cellStyle name="Total" xfId="25" builtinId="25" customBuiltin="1"/>
    <cellStyle name="Unprot" xfId="26"/>
    <cellStyle name="Unprot$" xfId="27"/>
    <cellStyle name="Unprotect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4"/>
  <sheetViews>
    <sheetView tabSelected="1" topLeftCell="B74" zoomScaleNormal="100" workbookViewId="0">
      <selection activeCell="B96" sqref="B96"/>
    </sheetView>
  </sheetViews>
  <sheetFormatPr defaultColWidth="9.109375" defaultRowHeight="13.2" x14ac:dyDescent="0.25"/>
  <cols>
    <col min="1" max="1" width="31.44140625" style="1" customWidth="1"/>
    <col min="2" max="2" width="13.109375" style="1" customWidth="1"/>
    <col min="3" max="3" width="11.6640625" style="1" customWidth="1"/>
    <col min="4" max="4" width="10.88671875" style="1" customWidth="1"/>
    <col min="5" max="5" width="11.109375" style="46" customWidth="1"/>
    <col min="6" max="6" width="13" style="1" customWidth="1"/>
    <col min="7" max="7" width="12.6640625" style="1" customWidth="1"/>
    <col min="8" max="8" width="10.88671875" style="1" customWidth="1"/>
    <col min="9" max="10" width="11.6640625" style="1" customWidth="1"/>
    <col min="11" max="13" width="12.5546875" style="1" customWidth="1"/>
    <col min="14" max="14" width="10.109375" style="48" customWidth="1"/>
    <col min="15" max="16384" width="9.109375" style="1"/>
  </cols>
  <sheetData>
    <row r="1" spans="1:14" ht="20.399999999999999" x14ac:dyDescent="0.35">
      <c r="A1" s="101"/>
      <c r="B1" s="101"/>
      <c r="C1" s="101"/>
      <c r="D1" s="101"/>
      <c r="E1" s="101"/>
      <c r="F1" s="101"/>
      <c r="G1" s="101"/>
      <c r="H1" s="101"/>
    </row>
    <row r="2" spans="1:14" s="2" customFormat="1" ht="18" x14ac:dyDescent="0.35">
      <c r="A2" s="102" t="s">
        <v>50</v>
      </c>
      <c r="B2" s="102"/>
      <c r="C2" s="102"/>
      <c r="D2" s="102"/>
      <c r="E2" s="102"/>
      <c r="F2" s="102"/>
      <c r="G2" s="102"/>
      <c r="H2" s="102"/>
      <c r="N2" s="54"/>
    </row>
    <row r="3" spans="1:14" s="2" customFormat="1" ht="18" x14ac:dyDescent="0.35">
      <c r="A3" s="103" t="s">
        <v>40</v>
      </c>
      <c r="B3" s="103"/>
      <c r="C3" s="103"/>
      <c r="D3" s="103"/>
      <c r="E3" s="103"/>
      <c r="F3" s="103"/>
      <c r="G3" s="103"/>
      <c r="H3" s="103"/>
      <c r="N3" s="54"/>
    </row>
    <row r="4" spans="1:14" x14ac:dyDescent="0.25">
      <c r="E4" s="1"/>
    </row>
    <row r="5" spans="1:14" ht="13.8" thickBot="1" x14ac:dyDescent="0.3">
      <c r="A5" s="3"/>
      <c r="B5" s="3"/>
      <c r="C5" s="4"/>
      <c r="D5" s="3"/>
      <c r="E5" s="1" t="s">
        <v>41</v>
      </c>
      <c r="H5" s="48"/>
      <c r="I5" s="28"/>
      <c r="J5" s="28"/>
      <c r="K5" s="28"/>
      <c r="L5" s="28"/>
      <c r="M5" s="28"/>
      <c r="N5" s="53"/>
    </row>
    <row r="6" spans="1:14" ht="40.200000000000003" thickBot="1" x14ac:dyDescent="0.3">
      <c r="A6" s="5" t="s">
        <v>0</v>
      </c>
      <c r="B6" s="6" t="s">
        <v>1</v>
      </c>
      <c r="C6" s="7" t="s">
        <v>44</v>
      </c>
      <c r="D6" s="6" t="s">
        <v>2</v>
      </c>
      <c r="E6" s="8" t="s">
        <v>3</v>
      </c>
      <c r="F6" s="8" t="s">
        <v>42</v>
      </c>
      <c r="G6" s="7" t="s">
        <v>43</v>
      </c>
      <c r="H6" s="55" t="s">
        <v>4</v>
      </c>
      <c r="I6" s="87"/>
      <c r="J6" s="87"/>
      <c r="K6" s="88"/>
      <c r="L6" s="88"/>
      <c r="M6" s="88"/>
      <c r="N6" s="89"/>
    </row>
    <row r="7" spans="1:14" x14ac:dyDescent="0.25">
      <c r="A7" s="9"/>
      <c r="B7" s="10"/>
      <c r="C7" s="11"/>
      <c r="D7" s="10"/>
      <c r="E7" s="1"/>
      <c r="F7" s="49"/>
      <c r="H7" s="48"/>
      <c r="J7" s="49"/>
    </row>
    <row r="8" spans="1:14" x14ac:dyDescent="0.25">
      <c r="A8" s="12" t="s">
        <v>5</v>
      </c>
      <c r="B8" s="13"/>
      <c r="C8" s="14"/>
      <c r="D8" s="13"/>
      <c r="E8" s="1"/>
      <c r="H8" s="68"/>
    </row>
    <row r="9" spans="1:14" x14ac:dyDescent="0.25">
      <c r="A9" s="15" t="s">
        <v>6</v>
      </c>
      <c r="B9" s="13"/>
      <c r="C9" s="14"/>
      <c r="D9" s="13"/>
      <c r="E9" s="1"/>
      <c r="H9" s="68"/>
    </row>
    <row r="10" spans="1:14" x14ac:dyDescent="0.25">
      <c r="A10" s="16" t="s">
        <v>7</v>
      </c>
      <c r="B10" s="17"/>
      <c r="C10" s="18"/>
      <c r="D10" s="19"/>
      <c r="E10" s="1"/>
      <c r="H10" s="68"/>
    </row>
    <row r="11" spans="1:14" x14ac:dyDescent="0.25">
      <c r="A11" s="21" t="s">
        <v>8</v>
      </c>
      <c r="B11" s="17">
        <v>11799.078546308156</v>
      </c>
      <c r="C11" s="22">
        <v>12.008999999999999</v>
      </c>
      <c r="D11" s="19">
        <f>B11*C11/100</f>
        <v>1416.9513426261462</v>
      </c>
      <c r="E11" s="47"/>
      <c r="F11" s="61"/>
      <c r="G11" s="51"/>
      <c r="H11" s="68"/>
      <c r="I11" s="47"/>
      <c r="J11" s="61"/>
      <c r="K11" s="51"/>
      <c r="L11" s="51"/>
      <c r="M11" s="51"/>
    </row>
    <row r="12" spans="1:14" x14ac:dyDescent="0.25">
      <c r="A12" s="21" t="s">
        <v>9</v>
      </c>
      <c r="B12" s="17">
        <v>2372.4786064678678</v>
      </c>
      <c r="C12" s="22">
        <v>14.157</v>
      </c>
      <c r="D12" s="19">
        <f>B12*C12/100</f>
        <v>335.87179631765605</v>
      </c>
      <c r="E12" s="47"/>
      <c r="F12" s="51"/>
      <c r="G12" s="51"/>
      <c r="H12" s="68"/>
      <c r="I12" s="47"/>
      <c r="J12" s="51"/>
      <c r="K12" s="51"/>
      <c r="L12" s="51"/>
      <c r="M12" s="51"/>
    </row>
    <row r="13" spans="1:14" x14ac:dyDescent="0.25">
      <c r="A13" s="21" t="s">
        <v>10</v>
      </c>
      <c r="B13" s="17">
        <v>3615.3012801305408</v>
      </c>
      <c r="C13" s="22">
        <v>14.157</v>
      </c>
      <c r="D13" s="19">
        <f>B13*C13/100</f>
        <v>511.81820222808068</v>
      </c>
      <c r="E13" s="47"/>
      <c r="F13" s="47"/>
      <c r="G13" s="51"/>
      <c r="H13" s="68"/>
      <c r="I13" s="47"/>
      <c r="J13" s="47"/>
      <c r="K13" s="51"/>
      <c r="L13" s="51"/>
      <c r="M13" s="51"/>
    </row>
    <row r="14" spans="1:14" x14ac:dyDescent="0.25">
      <c r="A14" s="21" t="s">
        <v>11</v>
      </c>
      <c r="B14" s="17">
        <v>4474.9813775966622</v>
      </c>
      <c r="C14" s="22">
        <v>14.157</v>
      </c>
      <c r="D14" s="19">
        <f>B14*C14/100</f>
        <v>633.52311362635953</v>
      </c>
      <c r="E14" s="47"/>
      <c r="F14" s="47"/>
      <c r="G14" s="51"/>
      <c r="H14" s="68"/>
      <c r="I14" s="47"/>
      <c r="J14" s="47"/>
      <c r="K14" s="51"/>
      <c r="L14" s="51"/>
      <c r="M14" s="51"/>
    </row>
    <row r="15" spans="1:14" x14ac:dyDescent="0.25">
      <c r="A15" s="16" t="s">
        <v>12</v>
      </c>
      <c r="B15" s="17"/>
      <c r="C15" s="18"/>
      <c r="D15" s="19"/>
      <c r="E15" s="1"/>
      <c r="F15" s="47"/>
      <c r="H15" s="68"/>
      <c r="J15" s="47"/>
    </row>
    <row r="16" spans="1:14" x14ac:dyDescent="0.25">
      <c r="A16" s="23" t="s">
        <v>13</v>
      </c>
      <c r="B16" s="24">
        <v>21027996.116099458</v>
      </c>
      <c r="C16" s="18">
        <v>1</v>
      </c>
      <c r="D16" s="19">
        <f>(B16*C16)/10^6</f>
        <v>21.027996116099459</v>
      </c>
      <c r="E16" s="47"/>
      <c r="F16" s="19"/>
      <c r="H16" s="69"/>
      <c r="I16" s="47"/>
      <c r="J16" s="19"/>
      <c r="N16" s="65"/>
    </row>
    <row r="17" spans="1:14" x14ac:dyDescent="0.25">
      <c r="A17" s="23" t="s">
        <v>14</v>
      </c>
      <c r="B17" s="24">
        <v>18782674.304384179</v>
      </c>
      <c r="C17" s="18">
        <v>0.76</v>
      </c>
      <c r="D17" s="19">
        <f>(B17*C17)/10^6</f>
        <v>14.274832471331976</v>
      </c>
      <c r="E17" s="47"/>
      <c r="F17" s="60"/>
      <c r="H17" s="69"/>
      <c r="I17" s="47"/>
      <c r="J17" s="60"/>
      <c r="N17" s="65"/>
    </row>
    <row r="18" spans="1:14" x14ac:dyDescent="0.25">
      <c r="A18" s="25" t="s">
        <v>15</v>
      </c>
      <c r="B18" s="71">
        <v>22261.839810503225</v>
      </c>
      <c r="C18" s="44">
        <f>D18/$B18*100</f>
        <v>13.177110734583819</v>
      </c>
      <c r="D18" s="26">
        <f>SUM(D11:D17)</f>
        <v>2933.4672833856744</v>
      </c>
      <c r="E18" s="47"/>
      <c r="F18" s="47"/>
      <c r="G18" s="51"/>
      <c r="H18" s="68"/>
      <c r="I18" s="47"/>
      <c r="J18" s="47"/>
      <c r="K18" s="51"/>
      <c r="L18" s="51"/>
      <c r="M18" s="51"/>
    </row>
    <row r="19" spans="1:14" x14ac:dyDescent="0.25">
      <c r="A19" s="3"/>
      <c r="B19" s="3"/>
      <c r="C19" s="4"/>
      <c r="D19" s="27"/>
      <c r="E19" s="1"/>
      <c r="H19" s="68"/>
    </row>
    <row r="20" spans="1:14" x14ac:dyDescent="0.25">
      <c r="A20" s="12" t="s">
        <v>16</v>
      </c>
      <c r="B20" s="3"/>
      <c r="C20" s="4"/>
      <c r="D20" s="27"/>
      <c r="E20" s="1"/>
      <c r="H20" s="68"/>
    </row>
    <row r="21" spans="1:14" x14ac:dyDescent="0.25">
      <c r="A21" s="16" t="s">
        <v>7</v>
      </c>
      <c r="B21" s="17"/>
      <c r="C21" s="18"/>
      <c r="D21" s="19"/>
      <c r="E21" s="1"/>
      <c r="H21" s="68"/>
    </row>
    <row r="22" spans="1:14" x14ac:dyDescent="0.25">
      <c r="A22" s="21" t="s">
        <v>8</v>
      </c>
      <c r="B22" s="17">
        <v>1837.9004181566811</v>
      </c>
      <c r="C22" s="22">
        <v>10.141999999999999</v>
      </c>
      <c r="D22" s="19">
        <f>B22*C22/100</f>
        <v>186.39986040945058</v>
      </c>
      <c r="E22" s="1"/>
      <c r="G22" s="22"/>
      <c r="H22" s="68"/>
      <c r="K22" s="22"/>
      <c r="L22" s="22"/>
      <c r="M22" s="22"/>
    </row>
    <row r="23" spans="1:14" x14ac:dyDescent="0.25">
      <c r="A23" s="21" t="s">
        <v>9</v>
      </c>
      <c r="B23" s="17">
        <v>278.54991268654447</v>
      </c>
      <c r="C23" s="22">
        <v>11.968</v>
      </c>
      <c r="D23" s="19">
        <f>B23*C23/100</f>
        <v>33.336853550325642</v>
      </c>
      <c r="E23" s="1"/>
      <c r="G23" s="22"/>
      <c r="H23" s="68"/>
      <c r="K23" s="22"/>
      <c r="L23" s="22"/>
      <c r="M23" s="22"/>
    </row>
    <row r="24" spans="1:14" x14ac:dyDescent="0.25">
      <c r="A24" s="21" t="s">
        <v>10</v>
      </c>
      <c r="B24" s="17">
        <v>331.02048743403947</v>
      </c>
      <c r="C24" s="22">
        <v>11.968</v>
      </c>
      <c r="D24" s="19">
        <f>B24*C24/100</f>
        <v>39.616531936105844</v>
      </c>
      <c r="E24" s="1"/>
      <c r="G24" s="22"/>
      <c r="H24" s="68"/>
      <c r="K24" s="22"/>
      <c r="L24" s="22"/>
      <c r="M24" s="22"/>
    </row>
    <row r="25" spans="1:14" x14ac:dyDescent="0.25">
      <c r="A25" s="21" t="s">
        <v>11</v>
      </c>
      <c r="B25" s="17">
        <v>209.05253942852408</v>
      </c>
      <c r="C25" s="22">
        <v>11.968</v>
      </c>
      <c r="D25" s="19">
        <f>B25*C25/100</f>
        <v>25.019407918805765</v>
      </c>
      <c r="E25" s="1"/>
      <c r="G25" s="22"/>
      <c r="H25" s="68"/>
      <c r="K25" s="22"/>
      <c r="L25" s="22"/>
      <c r="M25" s="22"/>
    </row>
    <row r="26" spans="1:14" x14ac:dyDescent="0.25">
      <c r="A26" s="16" t="s">
        <v>12</v>
      </c>
      <c r="B26" s="17"/>
      <c r="C26" s="18"/>
      <c r="D26" s="19"/>
      <c r="E26" s="1"/>
      <c r="G26" s="18"/>
      <c r="H26" s="68"/>
      <c r="K26" s="18"/>
      <c r="L26" s="18"/>
      <c r="M26" s="18"/>
    </row>
    <row r="27" spans="1:14" x14ac:dyDescent="0.25">
      <c r="A27" s="23" t="s">
        <v>13</v>
      </c>
      <c r="B27" s="24">
        <v>3160668.8385412768</v>
      </c>
      <c r="C27" s="18">
        <v>0.85</v>
      </c>
      <c r="D27" s="19">
        <f>(B27*C27)/10^6</f>
        <v>2.6865685127600849</v>
      </c>
      <c r="E27" s="1"/>
      <c r="G27" s="18"/>
      <c r="H27" s="68"/>
      <c r="K27" s="18"/>
      <c r="L27" s="18"/>
      <c r="M27" s="18"/>
    </row>
    <row r="28" spans="1:14" x14ac:dyDescent="0.25">
      <c r="A28" s="23" t="s">
        <v>14</v>
      </c>
      <c r="B28" s="24">
        <v>2823179.7766447831</v>
      </c>
      <c r="C28" s="18">
        <v>0.65</v>
      </c>
      <c r="D28" s="19">
        <f>(B28*C28)/10^6</f>
        <v>1.8350668548191089</v>
      </c>
      <c r="E28" s="1"/>
      <c r="G28" s="18"/>
      <c r="H28" s="68"/>
      <c r="K28" s="18"/>
      <c r="L28" s="18"/>
      <c r="M28" s="18"/>
    </row>
    <row r="29" spans="1:14" s="28" customFormat="1" x14ac:dyDescent="0.25">
      <c r="A29" s="25" t="s">
        <v>17</v>
      </c>
      <c r="B29" s="71">
        <v>2656.5233577057888</v>
      </c>
      <c r="C29" s="44">
        <f>D29/$B29*100</f>
        <v>10.87490115019204</v>
      </c>
      <c r="D29" s="26">
        <f>SUM(D22:D28)</f>
        <v>288.89428918226702</v>
      </c>
      <c r="E29" s="50"/>
      <c r="F29" s="64"/>
      <c r="H29" s="70"/>
      <c r="I29" s="50"/>
      <c r="J29" s="64"/>
      <c r="N29" s="53"/>
    </row>
    <row r="30" spans="1:14" x14ac:dyDescent="0.25">
      <c r="A30" s="20"/>
      <c r="B30" s="3"/>
      <c r="C30" s="4"/>
      <c r="D30" s="27"/>
      <c r="E30" s="1"/>
      <c r="H30" s="68"/>
    </row>
    <row r="31" spans="1:14" s="28" customFormat="1" x14ac:dyDescent="0.25">
      <c r="A31" s="12" t="s">
        <v>18</v>
      </c>
      <c r="B31" s="72">
        <f>B29+B18</f>
        <v>24918.363168209013</v>
      </c>
      <c r="C31" s="73">
        <f>D31/$B31*100</f>
        <v>12.931674327144604</v>
      </c>
      <c r="D31" s="74">
        <f>D29+D18</f>
        <v>3222.3615725679415</v>
      </c>
      <c r="E31" s="75">
        <v>1199.71</v>
      </c>
      <c r="F31" s="75">
        <v>4422.12</v>
      </c>
      <c r="G31" s="76">
        <v>17.75</v>
      </c>
      <c r="H31" s="77">
        <v>0.3725</v>
      </c>
      <c r="I31" s="50"/>
      <c r="J31" s="50"/>
      <c r="K31" s="52"/>
      <c r="L31" s="52"/>
      <c r="M31" s="52"/>
      <c r="N31" s="53"/>
    </row>
    <row r="32" spans="1:14" x14ac:dyDescent="0.25">
      <c r="A32" s="3"/>
      <c r="B32" s="3"/>
      <c r="C32" s="29"/>
      <c r="D32" s="30"/>
      <c r="E32" s="1"/>
      <c r="H32" s="68"/>
    </row>
    <row r="33" spans="1:13" x14ac:dyDescent="0.25">
      <c r="A33" s="31" t="s">
        <v>47</v>
      </c>
      <c r="B33" s="3"/>
      <c r="C33" s="29"/>
      <c r="D33" s="30"/>
      <c r="E33" s="1"/>
      <c r="H33" s="68"/>
    </row>
    <row r="34" spans="1:13" x14ac:dyDescent="0.25">
      <c r="A34" s="15" t="s">
        <v>45</v>
      </c>
      <c r="B34" s="90">
        <v>5138.2</v>
      </c>
      <c r="C34" s="73">
        <v>13.06</v>
      </c>
      <c r="D34" s="79">
        <v>670.9</v>
      </c>
      <c r="E34" s="75">
        <v>245.23</v>
      </c>
      <c r="F34" s="75">
        <v>916.14</v>
      </c>
      <c r="G34" s="76">
        <v>17.829999999999998</v>
      </c>
      <c r="H34" s="77">
        <v>0.36330000000000001</v>
      </c>
    </row>
    <row r="35" spans="1:13" x14ac:dyDescent="0.25">
      <c r="A35" s="20"/>
      <c r="B35" s="92"/>
      <c r="C35" s="44"/>
      <c r="D35" s="92"/>
      <c r="E35" s="28"/>
      <c r="F35" s="28"/>
      <c r="G35" s="28"/>
      <c r="H35" s="70"/>
    </row>
    <row r="36" spans="1:13" x14ac:dyDescent="0.25">
      <c r="A36" s="32" t="s">
        <v>48</v>
      </c>
      <c r="B36" s="93"/>
      <c r="C36" s="44"/>
      <c r="D36" s="93"/>
      <c r="E36" s="28"/>
      <c r="F36" s="28"/>
      <c r="G36" s="28"/>
      <c r="H36" s="70"/>
      <c r="I36" s="47"/>
      <c r="J36" s="61"/>
      <c r="K36" s="51"/>
      <c r="L36" s="51"/>
      <c r="M36" s="51"/>
    </row>
    <row r="37" spans="1:13" x14ac:dyDescent="0.25">
      <c r="A37" s="31" t="s">
        <v>46</v>
      </c>
      <c r="B37" s="72">
        <v>25233.5</v>
      </c>
      <c r="C37" s="73">
        <v>10.02</v>
      </c>
      <c r="D37" s="81">
        <v>2529</v>
      </c>
      <c r="E37" s="75">
        <v>1048.3499999999999</v>
      </c>
      <c r="F37" s="75">
        <v>3577.35</v>
      </c>
      <c r="G37" s="91">
        <v>14.18</v>
      </c>
      <c r="H37" s="77">
        <v>0.41449999999999998</v>
      </c>
      <c r="J37" s="47"/>
      <c r="K37" s="51"/>
      <c r="L37" s="51"/>
      <c r="M37" s="51"/>
    </row>
    <row r="38" spans="1:13" x14ac:dyDescent="0.25">
      <c r="A38" s="3"/>
      <c r="B38" s="3"/>
      <c r="C38" s="4"/>
      <c r="D38" s="3"/>
      <c r="E38" s="47"/>
      <c r="H38" s="68"/>
      <c r="I38" s="47"/>
      <c r="J38" s="61"/>
      <c r="K38" s="51"/>
      <c r="L38" s="51"/>
      <c r="M38" s="51"/>
    </row>
    <row r="39" spans="1:13" x14ac:dyDescent="0.25">
      <c r="A39" s="31" t="s">
        <v>27</v>
      </c>
      <c r="B39" s="3"/>
      <c r="C39" s="29"/>
      <c r="D39" s="31"/>
      <c r="E39" s="1"/>
      <c r="H39" s="68"/>
      <c r="J39" s="47"/>
      <c r="K39" s="66"/>
      <c r="L39" s="66"/>
      <c r="M39" s="66"/>
    </row>
    <row r="40" spans="1:13" x14ac:dyDescent="0.25">
      <c r="A40" s="32" t="s">
        <v>28</v>
      </c>
      <c r="B40" s="3"/>
      <c r="C40" s="29"/>
      <c r="D40" s="31"/>
      <c r="E40" s="1"/>
      <c r="H40" s="68"/>
      <c r="J40" s="47"/>
    </row>
    <row r="41" spans="1:13" x14ac:dyDescent="0.25">
      <c r="A41" s="36" t="s">
        <v>29</v>
      </c>
      <c r="B41" s="3"/>
      <c r="C41" s="33"/>
      <c r="D41" s="30"/>
      <c r="E41" s="1"/>
      <c r="H41" s="68"/>
      <c r="J41" s="60"/>
    </row>
    <row r="42" spans="1:13" x14ac:dyDescent="0.25">
      <c r="A42" s="21" t="s">
        <v>21</v>
      </c>
      <c r="B42" s="17">
        <v>716.50365083264774</v>
      </c>
      <c r="C42" s="22">
        <v>9.4849999999999994</v>
      </c>
      <c r="D42" s="19">
        <v>67.959999999999994</v>
      </c>
      <c r="E42" s="51">
        <f>F42-D42</f>
        <v>215.24</v>
      </c>
      <c r="F42" s="51">
        <v>283.2</v>
      </c>
      <c r="G42" s="67">
        <v>39.53</v>
      </c>
      <c r="H42" s="68">
        <f>+(G42-C42)/C42</f>
        <v>3.1676331049024782</v>
      </c>
      <c r="J42" s="47"/>
      <c r="K42" s="51"/>
      <c r="L42" s="51"/>
      <c r="M42" s="51"/>
    </row>
    <row r="43" spans="1:13" x14ac:dyDescent="0.25">
      <c r="A43" s="21" t="s">
        <v>22</v>
      </c>
      <c r="B43" s="17">
        <v>949.29288630786527</v>
      </c>
      <c r="C43" s="22">
        <v>5.988999999999999</v>
      </c>
      <c r="D43" s="19">
        <v>56.85</v>
      </c>
      <c r="E43" s="51">
        <f>F43-D43</f>
        <v>18.990000000000002</v>
      </c>
      <c r="F43" s="51">
        <v>75.84</v>
      </c>
      <c r="G43" s="59">
        <v>7.9889999999999999</v>
      </c>
      <c r="H43" s="68">
        <f>+(G43-C43)/C43</f>
        <v>0.33394556687259996</v>
      </c>
    </row>
    <row r="44" spans="1:13" x14ac:dyDescent="0.25">
      <c r="A44" s="21" t="s">
        <v>49</v>
      </c>
      <c r="B44" s="17">
        <v>1433.6863310375954</v>
      </c>
      <c r="C44" s="22">
        <v>3.81</v>
      </c>
      <c r="D44" s="19">
        <v>54.62</v>
      </c>
      <c r="E44" s="51">
        <f>F44-D44</f>
        <v>7.1700000000000017</v>
      </c>
      <c r="F44" s="51">
        <v>61.79</v>
      </c>
      <c r="G44" s="59">
        <v>4.3099999999999996</v>
      </c>
      <c r="H44" s="68">
        <f>+(G44-C44)/C44</f>
        <v>0.13123359580052482</v>
      </c>
    </row>
    <row r="45" spans="1:13" x14ac:dyDescent="0.25">
      <c r="A45" s="21" t="s">
        <v>24</v>
      </c>
      <c r="B45" s="17">
        <v>2785.3442029031908</v>
      </c>
      <c r="C45" s="22">
        <v>7.3359999999999994</v>
      </c>
      <c r="D45" s="19">
        <v>204.33</v>
      </c>
      <c r="E45" s="51">
        <f>F45-D45</f>
        <v>55.710000000000008</v>
      </c>
      <c r="F45" s="51">
        <v>260.04000000000002</v>
      </c>
      <c r="G45" s="59">
        <v>9.3360000000000003</v>
      </c>
      <c r="H45" s="68">
        <f>+(G45-C45)/C45</f>
        <v>0.27262813522355522</v>
      </c>
    </row>
    <row r="46" spans="1:13" x14ac:dyDescent="0.25">
      <c r="A46" s="21" t="s">
        <v>23</v>
      </c>
      <c r="B46" s="17">
        <v>3005.6546791958181</v>
      </c>
      <c r="C46" s="22">
        <v>3.9249999999999998</v>
      </c>
      <c r="D46" s="19">
        <v>117.97</v>
      </c>
      <c r="E46" s="51">
        <f>F46-D46</f>
        <v>0</v>
      </c>
      <c r="F46" s="51">
        <v>117.97</v>
      </c>
      <c r="G46" s="59">
        <v>3.9249999999999998</v>
      </c>
      <c r="H46" s="68">
        <f>+(G46-C46)/C46</f>
        <v>0</v>
      </c>
    </row>
    <row r="47" spans="1:13" x14ac:dyDescent="0.25">
      <c r="A47" s="16" t="s">
        <v>12</v>
      </c>
      <c r="B47" s="17"/>
      <c r="C47" s="18"/>
      <c r="D47" s="19"/>
      <c r="E47" s="1"/>
      <c r="H47" s="68"/>
    </row>
    <row r="48" spans="1:13" x14ac:dyDescent="0.25">
      <c r="A48" s="23" t="s">
        <v>19</v>
      </c>
      <c r="B48" s="34">
        <v>29936.935858705794</v>
      </c>
      <c r="C48" s="18">
        <v>298.64999999999998</v>
      </c>
      <c r="D48" s="19">
        <f>(C48*B48)/10^6</f>
        <v>8.9406658942024837</v>
      </c>
      <c r="E48" s="18">
        <v>0</v>
      </c>
      <c r="F48" s="18">
        <v>298.64999999999998</v>
      </c>
      <c r="G48" s="18">
        <v>298.64999999999998</v>
      </c>
      <c r="H48" s="68">
        <v>0</v>
      </c>
    </row>
    <row r="49" spans="1:13" x14ac:dyDescent="0.25">
      <c r="A49" s="23" t="s">
        <v>20</v>
      </c>
      <c r="B49" s="34">
        <v>22037.504966826578</v>
      </c>
      <c r="C49" s="18">
        <v>6.4</v>
      </c>
      <c r="D49" s="19">
        <f>C49*B49/1000</f>
        <v>141.04003178769008</v>
      </c>
      <c r="E49" s="18">
        <v>0</v>
      </c>
      <c r="F49" s="18">
        <v>6.4</v>
      </c>
      <c r="G49" s="18">
        <v>6.4</v>
      </c>
      <c r="H49" s="68">
        <v>0</v>
      </c>
      <c r="J49" s="47"/>
      <c r="K49" s="51"/>
      <c r="L49" s="51"/>
      <c r="M49" s="51"/>
    </row>
    <row r="50" spans="1:13" x14ac:dyDescent="0.25">
      <c r="A50" s="23" t="s">
        <v>25</v>
      </c>
      <c r="B50" s="34">
        <v>7212.9367444033714</v>
      </c>
      <c r="C50" s="18">
        <v>17.55</v>
      </c>
      <c r="D50" s="19">
        <f>B50*C50/1000</f>
        <v>126.58703986427916</v>
      </c>
      <c r="E50" s="18">
        <v>0</v>
      </c>
      <c r="F50" s="18">
        <v>17.55</v>
      </c>
      <c r="G50" s="18">
        <v>17.55</v>
      </c>
      <c r="H50" s="68">
        <v>0</v>
      </c>
      <c r="J50" s="47"/>
      <c r="K50" s="51"/>
      <c r="L50" s="51"/>
      <c r="M50" s="51"/>
    </row>
    <row r="51" spans="1:13" ht="13.8" thickBot="1" x14ac:dyDescent="0.3">
      <c r="A51" s="23" t="s">
        <v>26</v>
      </c>
      <c r="B51" s="34">
        <v>7458.1144450588927</v>
      </c>
      <c r="C51" s="18">
        <v>2.8</v>
      </c>
      <c r="D51" s="19">
        <f>B51*C51/1000</f>
        <v>20.8827204461649</v>
      </c>
      <c r="E51" s="18">
        <v>0</v>
      </c>
      <c r="F51" s="18">
        <v>0</v>
      </c>
      <c r="G51" s="18">
        <v>0</v>
      </c>
      <c r="H51" s="68">
        <v>0</v>
      </c>
      <c r="J51" s="47"/>
      <c r="K51" s="51"/>
      <c r="L51" s="51"/>
      <c r="M51" s="51"/>
    </row>
    <row r="52" spans="1:13" ht="13.8" thickBot="1" x14ac:dyDescent="0.3">
      <c r="A52" s="20" t="s">
        <v>30</v>
      </c>
      <c r="B52" s="94">
        <f>SUM(B42:B46)</f>
        <v>8890.4817502771184</v>
      </c>
      <c r="C52" s="95">
        <f>D52/$B52*100</f>
        <v>8.9891693210823593</v>
      </c>
      <c r="D52" s="96">
        <f>SUM(D42:D51)</f>
        <v>799.18045799233664</v>
      </c>
      <c r="E52" s="97">
        <v>297.12</v>
      </c>
      <c r="F52" s="97">
        <v>1096.32</v>
      </c>
      <c r="G52" s="98">
        <v>12.33</v>
      </c>
      <c r="H52" s="99">
        <v>0.37169999999999997</v>
      </c>
      <c r="I52" s="47"/>
    </row>
    <row r="53" spans="1:13" x14ac:dyDescent="0.25">
      <c r="A53" s="20"/>
      <c r="B53" s="34"/>
      <c r="C53" s="35"/>
      <c r="D53" s="19"/>
      <c r="E53" s="1"/>
      <c r="H53" s="68"/>
    </row>
    <row r="54" spans="1:13" x14ac:dyDescent="0.25">
      <c r="A54" s="32" t="s">
        <v>31</v>
      </c>
      <c r="B54" s="3"/>
      <c r="C54" s="29"/>
      <c r="D54" s="31"/>
      <c r="E54" s="1"/>
      <c r="H54" s="68"/>
      <c r="I54" s="50"/>
    </row>
    <row r="55" spans="1:13" x14ac:dyDescent="0.25">
      <c r="A55" s="16" t="s">
        <v>7</v>
      </c>
      <c r="B55" s="17"/>
      <c r="C55" s="18"/>
      <c r="D55" s="19"/>
      <c r="E55" s="1"/>
      <c r="H55" s="68"/>
      <c r="I55" s="47"/>
      <c r="J55" s="61"/>
      <c r="K55" s="51"/>
      <c r="L55" s="51"/>
      <c r="M55" s="51"/>
    </row>
    <row r="56" spans="1:13" x14ac:dyDescent="0.25">
      <c r="A56" s="21" t="s">
        <v>21</v>
      </c>
      <c r="B56" s="17">
        <v>542.06322202304341</v>
      </c>
      <c r="C56" s="22">
        <v>9.4219999999999988</v>
      </c>
      <c r="D56" s="19">
        <f>B56*C56/100</f>
        <v>51.073196779011141</v>
      </c>
      <c r="E56" s="51">
        <f>F56-D56</f>
        <v>161.27680322098885</v>
      </c>
      <c r="F56" s="51">
        <v>212.35</v>
      </c>
      <c r="G56" s="67">
        <v>39.17</v>
      </c>
      <c r="H56" s="68">
        <f>+(G56-C56)/C56</f>
        <v>3.1572914455529619</v>
      </c>
      <c r="J56" s="47"/>
      <c r="K56" s="51"/>
      <c r="L56" s="51"/>
      <c r="M56" s="51"/>
    </row>
    <row r="57" spans="1:13" x14ac:dyDescent="0.25">
      <c r="A57" s="21" t="s">
        <v>22</v>
      </c>
      <c r="B57" s="17">
        <v>768.36006794238813</v>
      </c>
      <c r="C57" s="22">
        <v>5.8470000000000013</v>
      </c>
      <c r="D57" s="19">
        <f>B57*C57/100</f>
        <v>44.926013172591446</v>
      </c>
      <c r="E57" s="51">
        <f>F57-D57</f>
        <v>15.373986827408551</v>
      </c>
      <c r="F57" s="51">
        <v>60.3</v>
      </c>
      <c r="G57" s="59">
        <v>7.8470000000000004</v>
      </c>
      <c r="H57" s="68">
        <f>+(G57-C57)/C57</f>
        <v>0.34205575508807912</v>
      </c>
      <c r="J57" s="61"/>
      <c r="K57" s="51"/>
      <c r="L57" s="51"/>
      <c r="M57" s="51"/>
    </row>
    <row r="58" spans="1:13" x14ac:dyDescent="0.25">
      <c r="A58" s="21" t="s">
        <v>23</v>
      </c>
      <c r="B58" s="17">
        <v>1323.9617620424262</v>
      </c>
      <c r="C58" s="22">
        <v>3.758</v>
      </c>
      <c r="D58" s="19">
        <f>B58*C58/100</f>
        <v>49.754483017554378</v>
      </c>
      <c r="E58" s="51">
        <f>F58-D58</f>
        <v>6.6255169824456246</v>
      </c>
      <c r="F58" s="51">
        <v>56.38</v>
      </c>
      <c r="G58" s="59">
        <v>4.258</v>
      </c>
      <c r="H58" s="68">
        <f>+(G58-C58)/C58</f>
        <v>0.13304949441192124</v>
      </c>
      <c r="J58" s="47"/>
      <c r="K58" s="51"/>
      <c r="L58" s="51"/>
      <c r="M58" s="51"/>
    </row>
    <row r="59" spans="1:13" x14ac:dyDescent="0.25">
      <c r="A59" s="21" t="s">
        <v>24</v>
      </c>
      <c r="B59" s="17">
        <v>2189.0856673763601</v>
      </c>
      <c r="C59" s="22">
        <v>7.0710000000000006</v>
      </c>
      <c r="D59" s="19">
        <f>B59*C59/100</f>
        <v>154.79024754018243</v>
      </c>
      <c r="E59" s="51">
        <f>F59-D59</f>
        <v>43.779752459817558</v>
      </c>
      <c r="F59" s="51">
        <v>198.57</v>
      </c>
      <c r="G59" s="59">
        <v>9.0709999999999997</v>
      </c>
      <c r="H59" s="68">
        <f>+(G59-C59)/C59</f>
        <v>0.28284542497525089</v>
      </c>
      <c r="I59" s="47"/>
    </row>
    <row r="60" spans="1:13" x14ac:dyDescent="0.25">
      <c r="A60" s="21" t="s">
        <v>23</v>
      </c>
      <c r="B60" s="17">
        <v>2799.8593885480227</v>
      </c>
      <c r="C60" s="22">
        <v>3.8740000000000006</v>
      </c>
      <c r="D60" s="19">
        <f>B60*C60/100</f>
        <v>108.46655271235042</v>
      </c>
      <c r="E60" s="51">
        <f>F60-D60</f>
        <v>-1.3965527123504273</v>
      </c>
      <c r="F60" s="51">
        <v>107.07</v>
      </c>
      <c r="G60" s="59">
        <v>3.8740000000000001</v>
      </c>
      <c r="H60" s="68">
        <f>+(G60-C60)/C60</f>
        <v>-1.1463324983223091E-16</v>
      </c>
      <c r="I60" s="47"/>
      <c r="J60" s="19"/>
    </row>
    <row r="61" spans="1:13" x14ac:dyDescent="0.25">
      <c r="A61" s="16" t="s">
        <v>12</v>
      </c>
      <c r="B61" s="17"/>
      <c r="C61" s="18"/>
      <c r="D61" s="19"/>
      <c r="E61" s="1"/>
      <c r="H61" s="68"/>
      <c r="I61" s="47"/>
      <c r="J61" s="60"/>
    </row>
    <row r="62" spans="1:13" x14ac:dyDescent="0.25">
      <c r="A62" s="23" t="s">
        <v>19</v>
      </c>
      <c r="B62" s="34">
        <v>10437.79127109525</v>
      </c>
      <c r="C62" s="18">
        <v>299</v>
      </c>
      <c r="D62" s="19">
        <f>(C62*B62)/10^6</f>
        <v>3.1208995900574799</v>
      </c>
      <c r="E62" s="1">
        <v>0</v>
      </c>
      <c r="F62" s="19">
        <f>(G62*B62)/10^6</f>
        <v>3.1208995900574799</v>
      </c>
      <c r="G62" s="18">
        <v>299</v>
      </c>
      <c r="H62" s="68">
        <v>0</v>
      </c>
      <c r="I62" s="47"/>
      <c r="J62" s="60"/>
    </row>
    <row r="63" spans="1:13" x14ac:dyDescent="0.25">
      <c r="A63" s="23" t="s">
        <v>20</v>
      </c>
      <c r="B63" s="34">
        <v>15833.123555442609</v>
      </c>
      <c r="C63" s="18">
        <v>6.6</v>
      </c>
      <c r="D63" s="19">
        <f>C63*B63/1000</f>
        <v>104.49861546592122</v>
      </c>
      <c r="E63" s="1">
        <v>0</v>
      </c>
      <c r="F63" s="19">
        <f>(G63*B63)/1000</f>
        <v>104.49861546592122</v>
      </c>
      <c r="G63" s="18">
        <v>6.6</v>
      </c>
      <c r="H63" s="68">
        <v>0</v>
      </c>
      <c r="I63" s="47"/>
      <c r="J63" s="47"/>
      <c r="K63" s="56"/>
      <c r="L63" s="56"/>
      <c r="M63" s="56"/>
    </row>
    <row r="64" spans="1:13" x14ac:dyDescent="0.25">
      <c r="A64" s="23" t="s">
        <v>25</v>
      </c>
      <c r="B64" s="34">
        <v>5106.7067008885078</v>
      </c>
      <c r="C64" s="18">
        <v>17.95</v>
      </c>
      <c r="D64" s="19">
        <f>B64*C64/1000</f>
        <v>91.665385280948712</v>
      </c>
      <c r="E64" s="1">
        <v>0</v>
      </c>
      <c r="F64" s="19">
        <f>(G64*B64)/1000</f>
        <v>91.665385280948712</v>
      </c>
      <c r="G64" s="18">
        <v>17.95</v>
      </c>
      <c r="H64" s="68">
        <v>0</v>
      </c>
    </row>
    <row r="65" spans="1:14" x14ac:dyDescent="0.25">
      <c r="A65" s="23" t="s">
        <v>26</v>
      </c>
      <c r="B65" s="34">
        <v>5403.8181480546145</v>
      </c>
      <c r="C65" s="18">
        <v>2.7</v>
      </c>
      <c r="D65" s="19">
        <f>B65*C65/1000</f>
        <v>14.59030899974746</v>
      </c>
      <c r="E65" s="1">
        <v>0</v>
      </c>
      <c r="F65" s="19">
        <f>(G65*B65)/1000</f>
        <v>14.59030899974746</v>
      </c>
      <c r="G65" s="18">
        <v>2.7</v>
      </c>
      <c r="H65" s="68">
        <v>0</v>
      </c>
    </row>
    <row r="66" spans="1:14" x14ac:dyDescent="0.25">
      <c r="A66" s="20" t="s">
        <v>32</v>
      </c>
      <c r="B66" s="78">
        <f>SUM(B56:B60)</f>
        <v>7623.3301079322409</v>
      </c>
      <c r="C66" s="73">
        <f>D66/$B66*100</f>
        <v>8.1707822400375711</v>
      </c>
      <c r="D66" s="79">
        <f>SUM(D56:D65)</f>
        <v>622.88570255836464</v>
      </c>
      <c r="E66" s="75">
        <v>226.72</v>
      </c>
      <c r="F66" s="75">
        <v>849.62</v>
      </c>
      <c r="G66" s="100">
        <v>11.15</v>
      </c>
      <c r="H66" s="77">
        <v>0.36409999999999998</v>
      </c>
    </row>
    <row r="67" spans="1:14" x14ac:dyDescent="0.25">
      <c r="A67" s="20"/>
      <c r="B67" s="34"/>
      <c r="C67" s="35"/>
      <c r="D67" s="19"/>
      <c r="E67" s="1"/>
      <c r="H67" s="68"/>
    </row>
    <row r="68" spans="1:14" x14ac:dyDescent="0.25">
      <c r="A68" s="32" t="s">
        <v>33</v>
      </c>
      <c r="B68" s="3"/>
      <c r="C68" s="29"/>
      <c r="D68" s="31"/>
      <c r="E68" s="1"/>
      <c r="H68" s="68"/>
    </row>
    <row r="69" spans="1:14" x14ac:dyDescent="0.25">
      <c r="A69" s="16" t="s">
        <v>7</v>
      </c>
      <c r="B69" s="17"/>
      <c r="C69" s="18"/>
      <c r="D69" s="19"/>
      <c r="E69" s="1"/>
      <c r="H69" s="68"/>
      <c r="I69" s="47"/>
    </row>
    <row r="70" spans="1:14" x14ac:dyDescent="0.25">
      <c r="A70" s="21" t="s">
        <v>21</v>
      </c>
      <c r="B70" s="17">
        <v>481.20087473564882</v>
      </c>
      <c r="C70" s="22">
        <v>7.3970000000000011</v>
      </c>
      <c r="D70" s="19">
        <f>B70*C70/100</f>
        <v>35.594428704195948</v>
      </c>
      <c r="E70" s="47">
        <f>+F70-D70</f>
        <v>141.29557129580405</v>
      </c>
      <c r="F70" s="62">
        <v>176.89</v>
      </c>
      <c r="G70" s="67">
        <v>36.76</v>
      </c>
      <c r="H70" s="68">
        <f>+(G70-C70)/C70</f>
        <v>3.9695822630796256</v>
      </c>
    </row>
    <row r="71" spans="1:14" x14ac:dyDescent="0.25">
      <c r="A71" s="21" t="s">
        <v>22</v>
      </c>
      <c r="B71" s="17">
        <v>752.89232902046467</v>
      </c>
      <c r="C71" s="22">
        <v>5.0529999999999999</v>
      </c>
      <c r="D71" s="19">
        <f>B71*C71/100</f>
        <v>38.04364938540408</v>
      </c>
      <c r="E71" s="47">
        <f>+F71-D71</f>
        <v>15.056350614595921</v>
      </c>
      <c r="F71" s="51">
        <v>53.1</v>
      </c>
      <c r="G71" s="59">
        <v>7.0529999999999999</v>
      </c>
      <c r="H71" s="68">
        <f>+(G71-C71)/C71</f>
        <v>0.3958044725905403</v>
      </c>
    </row>
    <row r="72" spans="1:14" x14ac:dyDescent="0.25">
      <c r="A72" s="21" t="s">
        <v>23</v>
      </c>
      <c r="B72" s="17">
        <v>1539.9951030803636</v>
      </c>
      <c r="C72" s="22">
        <v>3.7549999999999999</v>
      </c>
      <c r="D72" s="19">
        <f>B72*C72/100</f>
        <v>57.826816120667651</v>
      </c>
      <c r="E72" s="47">
        <f>+F72-D72</f>
        <v>3.1838793323473169E-3</v>
      </c>
      <c r="F72" s="60">
        <v>57.83</v>
      </c>
      <c r="G72" s="22">
        <v>3.7549999999999999</v>
      </c>
      <c r="H72" s="68">
        <f>+(G72-C72)/C72</f>
        <v>0</v>
      </c>
    </row>
    <row r="73" spans="1:14" x14ac:dyDescent="0.25">
      <c r="A73" s="21" t="s">
        <v>24</v>
      </c>
      <c r="B73" s="17">
        <v>2196.8442225937638</v>
      </c>
      <c r="C73" s="22">
        <v>6.093</v>
      </c>
      <c r="D73" s="19">
        <f>B73*C73/100</f>
        <v>133.85371848263804</v>
      </c>
      <c r="E73" s="47">
        <f>+F73-D73</f>
        <v>43.936281517361948</v>
      </c>
      <c r="F73" s="61">
        <v>177.79</v>
      </c>
      <c r="G73" s="59">
        <v>8.093</v>
      </c>
      <c r="H73" s="68">
        <f>+(G73-C73)/C73</f>
        <v>0.32824552765468573</v>
      </c>
      <c r="I73" s="47"/>
    </row>
    <row r="74" spans="1:14" x14ac:dyDescent="0.25">
      <c r="A74" s="21" t="s">
        <v>23</v>
      </c>
      <c r="B74" s="17">
        <v>3360.1550421950487</v>
      </c>
      <c r="C74" s="22">
        <v>3.8719999999999999</v>
      </c>
      <c r="D74" s="19">
        <f>B74*C74/100</f>
        <v>130.10520323379228</v>
      </c>
      <c r="E74" s="47">
        <f>+F74-D74</f>
        <v>4.7967662077326167E-3</v>
      </c>
      <c r="F74" s="60">
        <v>130.11000000000001</v>
      </c>
      <c r="G74" s="22">
        <v>3.8719999999999999</v>
      </c>
      <c r="H74" s="68">
        <f>+(G74-C74)/C74</f>
        <v>0</v>
      </c>
      <c r="I74" s="47"/>
    </row>
    <row r="75" spans="1:14" x14ac:dyDescent="0.25">
      <c r="A75" s="16" t="s">
        <v>12</v>
      </c>
      <c r="B75" s="17"/>
      <c r="C75" s="18"/>
      <c r="D75" s="19"/>
      <c r="E75" s="1"/>
      <c r="H75" s="68"/>
      <c r="I75" s="47"/>
    </row>
    <row r="76" spans="1:14" x14ac:dyDescent="0.25">
      <c r="A76" s="23" t="s">
        <v>19</v>
      </c>
      <c r="B76" s="34">
        <v>2225.5932251381532</v>
      </c>
      <c r="C76" s="18">
        <v>349.45</v>
      </c>
      <c r="D76" s="19">
        <f>(C76*B76)/10^6</f>
        <v>0.77773355252452769</v>
      </c>
      <c r="E76" s="1">
        <v>0</v>
      </c>
      <c r="F76" s="19">
        <f>(G76*B76)/10^6</f>
        <v>0.77773355252452769</v>
      </c>
      <c r="G76" s="18">
        <v>349.45</v>
      </c>
      <c r="H76" s="68">
        <v>0</v>
      </c>
      <c r="I76" s="47"/>
    </row>
    <row r="77" spans="1:14" x14ac:dyDescent="0.25">
      <c r="A77" s="23" t="s">
        <v>20</v>
      </c>
      <c r="B77" s="34">
        <v>13879.026737741233</v>
      </c>
      <c r="C77" s="18">
        <v>0.65</v>
      </c>
      <c r="D77" s="19">
        <f>C77*B77/1000</f>
        <v>9.0213673795318012</v>
      </c>
      <c r="E77" s="1">
        <v>0</v>
      </c>
      <c r="F77" s="19">
        <f>(G77*B77)/1000</f>
        <v>9.0213673795318012</v>
      </c>
      <c r="G77" s="18">
        <v>0.65</v>
      </c>
      <c r="H77" s="68">
        <v>0</v>
      </c>
      <c r="I77" s="47"/>
      <c r="J77" s="47"/>
      <c r="K77" s="56"/>
      <c r="L77" s="56"/>
      <c r="M77" s="56"/>
    </row>
    <row r="78" spans="1:14" x14ac:dyDescent="0.25">
      <c r="A78" s="23" t="s">
        <v>25</v>
      </c>
      <c r="B78" s="34">
        <v>3620.7315424433855</v>
      </c>
      <c r="C78" s="18">
        <v>16.149999999999999</v>
      </c>
      <c r="D78" s="19">
        <f>B78*C78/1000</f>
        <v>58.474814410460667</v>
      </c>
      <c r="E78" s="1">
        <v>0</v>
      </c>
      <c r="F78" s="19">
        <f>(G78*B78)/1000</f>
        <v>58.474814410460667</v>
      </c>
      <c r="G78" s="18">
        <v>16.149999999999999</v>
      </c>
      <c r="H78" s="68">
        <v>0</v>
      </c>
    </row>
    <row r="79" spans="1:14" s="28" customFormat="1" x14ac:dyDescent="0.25">
      <c r="A79" s="23" t="s">
        <v>26</v>
      </c>
      <c r="B79" s="34">
        <v>4117.5754826658958</v>
      </c>
      <c r="C79" s="18">
        <v>2.4500000000000002</v>
      </c>
      <c r="D79" s="19">
        <f>B79*C79/1000</f>
        <v>10.088059932531445</v>
      </c>
      <c r="E79" s="1">
        <v>0</v>
      </c>
      <c r="F79" s="19">
        <f>(G79*B79)/1000</f>
        <v>10.088059932531445</v>
      </c>
      <c r="G79" s="18">
        <v>2.4500000000000002</v>
      </c>
      <c r="H79" s="68">
        <v>0</v>
      </c>
      <c r="I79" s="1"/>
      <c r="J79" s="50"/>
      <c r="K79" s="52"/>
      <c r="L79" s="52"/>
      <c r="M79" s="52"/>
      <c r="N79" s="53"/>
    </row>
    <row r="80" spans="1:14" x14ac:dyDescent="0.25">
      <c r="A80" s="20" t="s">
        <v>34</v>
      </c>
      <c r="B80" s="78">
        <f>SUM(B70:B74)</f>
        <v>8331.0875716252904</v>
      </c>
      <c r="C80" s="73">
        <f>D80/$B80*100</f>
        <v>5.6869620818223714</v>
      </c>
      <c r="D80" s="79">
        <f>SUM(D70:D79)</f>
        <v>473.78579120174646</v>
      </c>
      <c r="E80" s="75">
        <v>200.28</v>
      </c>
      <c r="F80" s="75">
        <v>674.08</v>
      </c>
      <c r="G80" s="80">
        <v>8.09</v>
      </c>
      <c r="H80" s="77">
        <v>0.42399999999999999</v>
      </c>
    </row>
    <row r="81" spans="1:13" x14ac:dyDescent="0.25">
      <c r="A81" s="20"/>
      <c r="B81" s="34"/>
      <c r="C81" s="35"/>
      <c r="D81" s="19"/>
      <c r="E81" s="1"/>
      <c r="H81" s="68"/>
    </row>
    <row r="82" spans="1:13" x14ac:dyDescent="0.25">
      <c r="A82" s="3"/>
      <c r="B82" s="3"/>
      <c r="C82" s="4"/>
      <c r="D82" s="3"/>
      <c r="E82" s="1"/>
      <c r="H82" s="68"/>
    </row>
    <row r="83" spans="1:13" x14ac:dyDescent="0.25">
      <c r="A83" s="31" t="s">
        <v>35</v>
      </c>
      <c r="B83" s="31"/>
      <c r="C83" s="29"/>
      <c r="D83" s="31"/>
      <c r="E83" s="1"/>
      <c r="H83" s="68"/>
      <c r="I83" s="47"/>
    </row>
    <row r="84" spans="1:13" x14ac:dyDescent="0.25">
      <c r="A84" s="20"/>
      <c r="B84" s="34"/>
      <c r="C84" s="35"/>
      <c r="D84" s="19"/>
      <c r="E84" s="1"/>
      <c r="H84" s="68"/>
      <c r="J84" s="51"/>
      <c r="K84" s="63"/>
      <c r="L84" s="63"/>
      <c r="M84" s="51"/>
    </row>
    <row r="85" spans="1:13" x14ac:dyDescent="0.25">
      <c r="A85" s="39" t="s">
        <v>36</v>
      </c>
      <c r="B85" s="72">
        <v>3115.9</v>
      </c>
      <c r="C85" s="73">
        <v>9.11</v>
      </c>
      <c r="D85" s="81">
        <v>283.8</v>
      </c>
      <c r="E85" s="75">
        <v>87.58</v>
      </c>
      <c r="F85" s="75">
        <v>371.38</v>
      </c>
      <c r="G85" s="76">
        <v>11.92</v>
      </c>
      <c r="H85" s="77">
        <v>0.30830000000000002</v>
      </c>
      <c r="J85" s="51"/>
      <c r="K85" s="59"/>
      <c r="L85" s="59"/>
      <c r="M85" s="59"/>
    </row>
    <row r="86" spans="1:13" x14ac:dyDescent="0.25">
      <c r="A86" s="3"/>
      <c r="B86" s="3"/>
      <c r="C86" s="4"/>
      <c r="D86" s="3"/>
      <c r="E86" s="1"/>
      <c r="H86" s="68"/>
      <c r="J86" s="51"/>
      <c r="K86" s="59"/>
      <c r="L86" s="59"/>
      <c r="M86" s="59"/>
    </row>
    <row r="87" spans="1:13" x14ac:dyDescent="0.25">
      <c r="A87" s="32" t="s">
        <v>37</v>
      </c>
      <c r="B87" s="31"/>
      <c r="C87" s="29"/>
      <c r="D87" s="31"/>
      <c r="E87" s="1"/>
      <c r="H87" s="68"/>
      <c r="I87" s="47"/>
      <c r="J87" s="51"/>
      <c r="K87" s="59"/>
      <c r="L87" s="59"/>
      <c r="M87" s="59"/>
    </row>
    <row r="88" spans="1:13" x14ac:dyDescent="0.25">
      <c r="A88" s="20" t="s">
        <v>38</v>
      </c>
      <c r="B88" s="78">
        <v>529.29999999999995</v>
      </c>
      <c r="C88" s="73">
        <v>13.77</v>
      </c>
      <c r="D88" s="79">
        <v>72.900000000000006</v>
      </c>
      <c r="E88" s="82">
        <v>0</v>
      </c>
      <c r="F88" s="82">
        <v>72.900000000000006</v>
      </c>
      <c r="G88" s="82">
        <v>13.77</v>
      </c>
      <c r="H88" s="77">
        <v>2.0000000000000001E-4</v>
      </c>
      <c r="I88" s="47"/>
      <c r="J88" s="51"/>
      <c r="K88" s="59"/>
      <c r="L88" s="59"/>
      <c r="M88" s="59"/>
    </row>
    <row r="89" spans="1:13" ht="13.8" thickBot="1" x14ac:dyDescent="0.3">
      <c r="A89" s="37"/>
      <c r="B89" s="24"/>
      <c r="C89" s="38"/>
      <c r="D89" s="19"/>
      <c r="E89" s="1"/>
      <c r="H89" s="68"/>
      <c r="I89" s="47"/>
    </row>
    <row r="90" spans="1:13" ht="14.4" thickTop="1" thickBot="1" x14ac:dyDescent="0.3">
      <c r="A90" s="40" t="s">
        <v>39</v>
      </c>
      <c r="B90" s="41">
        <v>83780.2</v>
      </c>
      <c r="C90" s="42">
        <v>10.35</v>
      </c>
      <c r="D90" s="83">
        <v>8674.9</v>
      </c>
      <c r="E90" s="84">
        <v>3305</v>
      </c>
      <c r="F90" s="84">
        <v>11979.9</v>
      </c>
      <c r="G90" s="85">
        <v>14.3</v>
      </c>
      <c r="H90" s="86">
        <v>0.38159999999999999</v>
      </c>
      <c r="I90" s="47"/>
      <c r="J90" s="60"/>
      <c r="M90" s="60"/>
    </row>
    <row r="91" spans="1:13" ht="13.8" thickTop="1" x14ac:dyDescent="0.25">
      <c r="A91" s="40"/>
      <c r="B91" s="43"/>
      <c r="C91" s="44"/>
      <c r="D91" s="26"/>
      <c r="E91" s="26"/>
      <c r="H91" s="68"/>
      <c r="I91" s="47"/>
      <c r="J91" s="60"/>
      <c r="M91" s="60"/>
    </row>
    <row r="92" spans="1:13" x14ac:dyDescent="0.25">
      <c r="H92" s="68"/>
      <c r="J92" s="60"/>
      <c r="M92" s="60"/>
    </row>
    <row r="93" spans="1:13" x14ac:dyDescent="0.25">
      <c r="H93" s="68"/>
      <c r="J93" s="60"/>
      <c r="M93" s="60"/>
    </row>
    <row r="94" spans="1:13" x14ac:dyDescent="0.25">
      <c r="H94" s="68"/>
      <c r="J94" s="47"/>
      <c r="K94" s="57"/>
      <c r="L94" s="57"/>
      <c r="M94" s="47"/>
    </row>
    <row r="95" spans="1:13" x14ac:dyDescent="0.25">
      <c r="H95" s="68"/>
    </row>
    <row r="96" spans="1:13" x14ac:dyDescent="0.25">
      <c r="H96" s="68"/>
    </row>
    <row r="97" spans="6:13" x14ac:dyDescent="0.25">
      <c r="F97" s="47"/>
      <c r="G97" s="51"/>
      <c r="H97" s="68"/>
      <c r="I97" s="47"/>
    </row>
    <row r="98" spans="6:13" x14ac:dyDescent="0.25">
      <c r="F98" s="45"/>
      <c r="G98" s="61"/>
      <c r="H98" s="68"/>
      <c r="J98" s="51"/>
      <c r="K98" s="63"/>
      <c r="L98" s="67"/>
      <c r="M98" s="51"/>
    </row>
    <row r="99" spans="6:13" x14ac:dyDescent="0.25">
      <c r="H99" s="68"/>
      <c r="I99" s="50"/>
      <c r="J99" s="51"/>
      <c r="K99" s="59"/>
      <c r="L99" s="59"/>
      <c r="M99" s="51"/>
    </row>
    <row r="100" spans="6:13" x14ac:dyDescent="0.25">
      <c r="H100" s="68"/>
      <c r="J100" s="51"/>
      <c r="K100" s="59"/>
      <c r="L100" s="59"/>
      <c r="M100" s="51"/>
    </row>
    <row r="101" spans="6:13" x14ac:dyDescent="0.25">
      <c r="H101" s="68"/>
      <c r="J101" s="51"/>
      <c r="K101" s="59"/>
      <c r="L101" s="59"/>
      <c r="M101" s="51"/>
    </row>
    <row r="102" spans="6:13" x14ac:dyDescent="0.25">
      <c r="H102" s="68"/>
      <c r="J102" s="51"/>
      <c r="K102" s="59"/>
      <c r="L102" s="59"/>
      <c r="M102" s="51"/>
    </row>
    <row r="103" spans="6:13" x14ac:dyDescent="0.25">
      <c r="H103" s="68"/>
      <c r="I103" s="50"/>
    </row>
    <row r="104" spans="6:13" x14ac:dyDescent="0.25">
      <c r="H104" s="68"/>
      <c r="J104" s="60"/>
      <c r="K104" s="51"/>
      <c r="L104" s="51"/>
      <c r="M104" s="60"/>
    </row>
    <row r="105" spans="6:13" x14ac:dyDescent="0.25">
      <c r="H105" s="68"/>
      <c r="J105" s="60"/>
      <c r="K105" s="51"/>
      <c r="L105" s="51"/>
      <c r="M105" s="60"/>
    </row>
    <row r="106" spans="6:13" x14ac:dyDescent="0.25">
      <c r="H106" s="68"/>
      <c r="J106" s="60"/>
      <c r="K106" s="51"/>
      <c r="L106" s="51"/>
      <c r="M106" s="60"/>
    </row>
    <row r="107" spans="6:13" x14ac:dyDescent="0.25">
      <c r="H107" s="68"/>
      <c r="J107" s="60"/>
      <c r="K107" s="51"/>
      <c r="L107" s="51"/>
      <c r="M107" s="60"/>
    </row>
    <row r="108" spans="6:13" x14ac:dyDescent="0.25">
      <c r="H108" s="68"/>
      <c r="J108" s="47"/>
      <c r="K108" s="57"/>
      <c r="L108" s="57"/>
      <c r="M108" s="47"/>
    </row>
    <row r="109" spans="6:13" x14ac:dyDescent="0.25">
      <c r="H109" s="68"/>
    </row>
    <row r="110" spans="6:13" x14ac:dyDescent="0.25">
      <c r="H110" s="68"/>
    </row>
    <row r="111" spans="6:13" x14ac:dyDescent="0.25">
      <c r="H111" s="68"/>
    </row>
    <row r="112" spans="6:13" x14ac:dyDescent="0.25">
      <c r="H112" s="68"/>
      <c r="J112" s="62"/>
      <c r="K112" s="63"/>
      <c r="L112" s="63"/>
      <c r="M112" s="62"/>
    </row>
    <row r="113" spans="1:14" x14ac:dyDescent="0.25">
      <c r="H113" s="68"/>
      <c r="J113" s="51"/>
      <c r="K113" s="59"/>
      <c r="L113" s="59"/>
      <c r="M113" s="51"/>
    </row>
    <row r="114" spans="1:14" x14ac:dyDescent="0.25">
      <c r="H114" s="68"/>
      <c r="J114" s="60"/>
      <c r="K114" s="22"/>
      <c r="L114" s="22"/>
      <c r="M114" s="51"/>
    </row>
    <row r="115" spans="1:14" x14ac:dyDescent="0.25">
      <c r="H115" s="68"/>
      <c r="I115" s="47"/>
      <c r="J115" s="61"/>
      <c r="K115" s="59"/>
      <c r="L115" s="59"/>
      <c r="M115" s="51"/>
    </row>
    <row r="116" spans="1:14" x14ac:dyDescent="0.25">
      <c r="H116" s="68"/>
      <c r="J116" s="60"/>
      <c r="K116" s="22"/>
      <c r="L116" s="22"/>
      <c r="M116" s="51"/>
    </row>
    <row r="117" spans="1:14" x14ac:dyDescent="0.25">
      <c r="H117" s="68"/>
    </row>
    <row r="118" spans="1:14" x14ac:dyDescent="0.25">
      <c r="H118" s="68"/>
      <c r="J118" s="60"/>
      <c r="K118" s="51"/>
      <c r="L118" s="51"/>
      <c r="M118" s="60"/>
    </row>
    <row r="119" spans="1:14" x14ac:dyDescent="0.25">
      <c r="H119" s="68"/>
      <c r="J119" s="60"/>
      <c r="K119" s="51"/>
      <c r="L119" s="51"/>
      <c r="M119" s="60"/>
    </row>
    <row r="120" spans="1:14" x14ac:dyDescent="0.25">
      <c r="H120" s="68"/>
      <c r="J120" s="60"/>
      <c r="K120" s="51"/>
      <c r="L120" s="51"/>
      <c r="M120" s="60"/>
    </row>
    <row r="121" spans="1:14" x14ac:dyDescent="0.25">
      <c r="H121" s="68"/>
      <c r="J121" s="60"/>
      <c r="K121" s="51"/>
      <c r="L121" s="51"/>
      <c r="M121" s="60"/>
    </row>
    <row r="122" spans="1:14" x14ac:dyDescent="0.25">
      <c r="H122" s="68"/>
      <c r="J122" s="47"/>
      <c r="K122" s="56"/>
      <c r="L122" s="56"/>
      <c r="M122" s="47"/>
    </row>
    <row r="123" spans="1:14" x14ac:dyDescent="0.25">
      <c r="H123" s="68"/>
    </row>
    <row r="124" spans="1:14" s="28" customFormat="1" x14ac:dyDescent="0.25">
      <c r="A124" s="1"/>
      <c r="B124" s="1"/>
      <c r="C124" s="1"/>
      <c r="D124" s="1"/>
      <c r="E124" s="46"/>
      <c r="F124" s="1"/>
      <c r="G124" s="1"/>
      <c r="H124" s="68"/>
      <c r="I124" s="1"/>
      <c r="J124" s="50"/>
      <c r="K124" s="52"/>
      <c r="L124" s="52"/>
      <c r="M124" s="52"/>
      <c r="N124" s="53"/>
    </row>
    <row r="125" spans="1:14" x14ac:dyDescent="0.25">
      <c r="H125" s="68"/>
    </row>
    <row r="126" spans="1:14" x14ac:dyDescent="0.25">
      <c r="H126" s="69"/>
    </row>
    <row r="127" spans="1:14" x14ac:dyDescent="0.25">
      <c r="H127" s="69"/>
    </row>
    <row r="128" spans="1:14" x14ac:dyDescent="0.25">
      <c r="H128" s="69"/>
      <c r="J128" s="50"/>
    </row>
    <row r="129" spans="8:13" x14ac:dyDescent="0.25">
      <c r="H129" s="69"/>
    </row>
    <row r="130" spans="8:13" x14ac:dyDescent="0.25">
      <c r="H130" s="69"/>
    </row>
    <row r="131" spans="8:13" x14ac:dyDescent="0.25">
      <c r="H131" s="69"/>
    </row>
    <row r="132" spans="8:13" x14ac:dyDescent="0.25">
      <c r="H132" s="69"/>
    </row>
    <row r="133" spans="8:13" x14ac:dyDescent="0.25">
      <c r="H133" s="69"/>
    </row>
    <row r="134" spans="8:13" x14ac:dyDescent="0.25">
      <c r="H134" s="69"/>
    </row>
    <row r="135" spans="8:13" x14ac:dyDescent="0.25">
      <c r="H135" s="69"/>
    </row>
    <row r="136" spans="8:13" x14ac:dyDescent="0.25">
      <c r="H136" s="69"/>
      <c r="K136" s="51"/>
      <c r="L136" s="51"/>
      <c r="M136" s="51"/>
    </row>
    <row r="137" spans="8:13" x14ac:dyDescent="0.25">
      <c r="H137" s="69"/>
    </row>
    <row r="138" spans="8:13" x14ac:dyDescent="0.25">
      <c r="H138" s="69"/>
    </row>
    <row r="139" spans="8:13" x14ac:dyDescent="0.25">
      <c r="H139" s="69"/>
    </row>
    <row r="140" spans="8:13" x14ac:dyDescent="0.25">
      <c r="H140" s="69"/>
      <c r="J140" s="47"/>
    </row>
    <row r="141" spans="8:13" x14ac:dyDescent="0.25">
      <c r="H141" s="69"/>
    </row>
    <row r="142" spans="8:13" x14ac:dyDescent="0.25">
      <c r="H142" s="69"/>
    </row>
    <row r="143" spans="8:13" x14ac:dyDescent="0.25">
      <c r="H143" s="69"/>
    </row>
    <row r="144" spans="8:13" x14ac:dyDescent="0.25">
      <c r="H144" s="69"/>
    </row>
    <row r="145" spans="8:13" x14ac:dyDescent="0.25">
      <c r="H145" s="69"/>
    </row>
    <row r="146" spans="8:13" x14ac:dyDescent="0.25">
      <c r="H146" s="69"/>
    </row>
    <row r="147" spans="8:13" x14ac:dyDescent="0.25">
      <c r="H147" s="69"/>
    </row>
    <row r="148" spans="8:13" x14ac:dyDescent="0.25">
      <c r="H148" s="69"/>
      <c r="K148" s="56"/>
      <c r="L148" s="56"/>
      <c r="M148" s="56"/>
    </row>
    <row r="149" spans="8:13" x14ac:dyDescent="0.25">
      <c r="H149" s="69"/>
    </row>
    <row r="150" spans="8:13" x14ac:dyDescent="0.25">
      <c r="H150" s="69"/>
    </row>
    <row r="151" spans="8:13" x14ac:dyDescent="0.25">
      <c r="H151" s="69"/>
    </row>
    <row r="152" spans="8:13" x14ac:dyDescent="0.25">
      <c r="H152" s="69"/>
    </row>
    <row r="153" spans="8:13" x14ac:dyDescent="0.25">
      <c r="H153" s="69"/>
    </row>
    <row r="154" spans="8:13" x14ac:dyDescent="0.25">
      <c r="H154" s="69"/>
    </row>
    <row r="155" spans="8:13" x14ac:dyDescent="0.25">
      <c r="H155" s="69"/>
    </row>
    <row r="156" spans="8:13" x14ac:dyDescent="0.25">
      <c r="H156" s="69"/>
    </row>
    <row r="157" spans="8:13" x14ac:dyDescent="0.25">
      <c r="H157" s="69"/>
    </row>
    <row r="158" spans="8:13" x14ac:dyDescent="0.25">
      <c r="H158" s="69"/>
    </row>
    <row r="159" spans="8:13" x14ac:dyDescent="0.25">
      <c r="H159" s="69"/>
    </row>
    <row r="160" spans="8:13" x14ac:dyDescent="0.25">
      <c r="H160" s="69"/>
    </row>
    <row r="161" spans="1:14" x14ac:dyDescent="0.25">
      <c r="H161" s="69"/>
      <c r="K161" s="56"/>
      <c r="L161" s="56"/>
      <c r="M161" s="56"/>
    </row>
    <row r="162" spans="1:14" x14ac:dyDescent="0.25">
      <c r="H162" s="69"/>
    </row>
    <row r="163" spans="1:14" x14ac:dyDescent="0.25">
      <c r="H163" s="69"/>
    </row>
    <row r="164" spans="1:14" x14ac:dyDescent="0.25">
      <c r="H164" s="69"/>
    </row>
    <row r="165" spans="1:14" x14ac:dyDescent="0.25">
      <c r="H165" s="69"/>
    </row>
    <row r="166" spans="1:14" x14ac:dyDescent="0.25">
      <c r="H166" s="69"/>
    </row>
    <row r="167" spans="1:14" x14ac:dyDescent="0.25">
      <c r="H167" s="69"/>
    </row>
    <row r="168" spans="1:14" x14ac:dyDescent="0.25">
      <c r="H168" s="69"/>
    </row>
    <row r="169" spans="1:14" x14ac:dyDescent="0.25">
      <c r="H169" s="69"/>
    </row>
    <row r="170" spans="1:14" x14ac:dyDescent="0.25">
      <c r="H170" s="69"/>
    </row>
    <row r="171" spans="1:14" x14ac:dyDescent="0.25">
      <c r="H171" s="69"/>
    </row>
    <row r="172" spans="1:14" x14ac:dyDescent="0.25">
      <c r="H172" s="69"/>
    </row>
    <row r="173" spans="1:14" x14ac:dyDescent="0.25">
      <c r="H173" s="69"/>
    </row>
    <row r="174" spans="1:14" x14ac:dyDescent="0.25">
      <c r="H174" s="69"/>
      <c r="K174" s="58"/>
      <c r="L174" s="58"/>
      <c r="M174" s="58"/>
    </row>
    <row r="175" spans="1:14" x14ac:dyDescent="0.25">
      <c r="H175" s="69"/>
    </row>
    <row r="176" spans="1:14" s="28" customFormat="1" x14ac:dyDescent="0.25">
      <c r="A176" s="1"/>
      <c r="B176" s="1"/>
      <c r="C176" s="1"/>
      <c r="D176" s="1"/>
      <c r="E176" s="46"/>
      <c r="F176" s="1"/>
      <c r="G176" s="1"/>
      <c r="H176" s="69"/>
      <c r="I176" s="1"/>
      <c r="J176" s="1"/>
      <c r="K176" s="52"/>
      <c r="L176" s="52"/>
      <c r="M176" s="52"/>
      <c r="N176" s="53"/>
    </row>
    <row r="177" spans="8:13" x14ac:dyDescent="0.25">
      <c r="H177" s="69"/>
    </row>
    <row r="178" spans="8:13" x14ac:dyDescent="0.25">
      <c r="H178" s="69"/>
    </row>
    <row r="179" spans="8:13" x14ac:dyDescent="0.25">
      <c r="H179" s="69"/>
    </row>
    <row r="180" spans="8:13" x14ac:dyDescent="0.25">
      <c r="H180" s="69"/>
    </row>
    <row r="181" spans="8:13" x14ac:dyDescent="0.25">
      <c r="H181" s="69"/>
    </row>
    <row r="182" spans="8:13" x14ac:dyDescent="0.25">
      <c r="H182" s="69"/>
    </row>
    <row r="183" spans="8:13" x14ac:dyDescent="0.25">
      <c r="H183" s="69"/>
    </row>
    <row r="184" spans="8:13" x14ac:dyDescent="0.25">
      <c r="H184" s="69"/>
    </row>
    <row r="185" spans="8:13" x14ac:dyDescent="0.25">
      <c r="H185" s="69"/>
    </row>
    <row r="186" spans="8:13" x14ac:dyDescent="0.25">
      <c r="H186" s="69"/>
    </row>
    <row r="187" spans="8:13" x14ac:dyDescent="0.25">
      <c r="H187" s="69"/>
    </row>
    <row r="188" spans="8:13" x14ac:dyDescent="0.25">
      <c r="H188" s="69"/>
      <c r="K188" s="51"/>
      <c r="L188" s="51"/>
      <c r="M188" s="51"/>
    </row>
    <row r="189" spans="8:13" x14ac:dyDescent="0.25">
      <c r="H189" s="69"/>
    </row>
    <row r="190" spans="8:13" x14ac:dyDescent="0.25">
      <c r="H190" s="69"/>
    </row>
    <row r="191" spans="8:13" x14ac:dyDescent="0.25">
      <c r="H191" s="69"/>
    </row>
    <row r="192" spans="8:13" x14ac:dyDescent="0.25">
      <c r="H192" s="69"/>
    </row>
    <row r="193" spans="8:8" x14ac:dyDescent="0.25">
      <c r="H193" s="69"/>
    </row>
    <row r="194" spans="8:8" x14ac:dyDescent="0.25">
      <c r="H194" s="69"/>
    </row>
    <row r="195" spans="8:8" x14ac:dyDescent="0.25">
      <c r="H195" s="69"/>
    </row>
    <row r="196" spans="8:8" x14ac:dyDescent="0.25">
      <c r="H196" s="69"/>
    </row>
    <row r="197" spans="8:8" x14ac:dyDescent="0.25">
      <c r="H197" s="69"/>
    </row>
    <row r="198" spans="8:8" x14ac:dyDescent="0.25">
      <c r="H198" s="69"/>
    </row>
    <row r="199" spans="8:8" x14ac:dyDescent="0.25">
      <c r="H199" s="69"/>
    </row>
    <row r="200" spans="8:8" x14ac:dyDescent="0.25">
      <c r="H200" s="69"/>
    </row>
    <row r="201" spans="8:8" x14ac:dyDescent="0.25">
      <c r="H201" s="69"/>
    </row>
    <row r="202" spans="8:8" x14ac:dyDescent="0.25">
      <c r="H202" s="69"/>
    </row>
    <row r="203" spans="8:8" x14ac:dyDescent="0.25">
      <c r="H203" s="69"/>
    </row>
    <row r="204" spans="8:8" x14ac:dyDescent="0.25">
      <c r="H204" s="69"/>
    </row>
    <row r="205" spans="8:8" x14ac:dyDescent="0.25">
      <c r="H205" s="69"/>
    </row>
    <row r="206" spans="8:8" x14ac:dyDescent="0.25">
      <c r="H206" s="69"/>
    </row>
    <row r="207" spans="8:8" x14ac:dyDescent="0.25">
      <c r="H207" s="69"/>
    </row>
    <row r="208" spans="8:8" x14ac:dyDescent="0.25">
      <c r="H208" s="69"/>
    </row>
    <row r="209" spans="8:8" x14ac:dyDescent="0.25">
      <c r="H209" s="69"/>
    </row>
    <row r="210" spans="8:8" x14ac:dyDescent="0.25">
      <c r="H210" s="69"/>
    </row>
    <row r="211" spans="8:8" x14ac:dyDescent="0.25">
      <c r="H211" s="69"/>
    </row>
    <row r="212" spans="8:8" x14ac:dyDescent="0.25">
      <c r="H212" s="69"/>
    </row>
    <row r="213" spans="8:8" x14ac:dyDescent="0.25">
      <c r="H213" s="69"/>
    </row>
    <row r="214" spans="8:8" x14ac:dyDescent="0.25">
      <c r="H214" s="69"/>
    </row>
    <row r="215" spans="8:8" x14ac:dyDescent="0.25">
      <c r="H215" s="69"/>
    </row>
    <row r="216" spans="8:8" x14ac:dyDescent="0.25">
      <c r="H216" s="69"/>
    </row>
    <row r="217" spans="8:8" x14ac:dyDescent="0.25">
      <c r="H217" s="69"/>
    </row>
    <row r="218" spans="8:8" x14ac:dyDescent="0.25">
      <c r="H218" s="69"/>
    </row>
    <row r="219" spans="8:8" x14ac:dyDescent="0.25">
      <c r="H219" s="69"/>
    </row>
    <row r="220" spans="8:8" x14ac:dyDescent="0.25">
      <c r="H220" s="69"/>
    </row>
    <row r="221" spans="8:8" x14ac:dyDescent="0.25">
      <c r="H221" s="69"/>
    </row>
    <row r="222" spans="8:8" x14ac:dyDescent="0.25">
      <c r="H222" s="69"/>
    </row>
    <row r="223" spans="8:8" x14ac:dyDescent="0.25">
      <c r="H223" s="69"/>
    </row>
    <row r="224" spans="8:8" x14ac:dyDescent="0.25">
      <c r="H224" s="69"/>
    </row>
    <row r="225" spans="8:8" x14ac:dyDescent="0.25">
      <c r="H225" s="69"/>
    </row>
    <row r="226" spans="8:8" x14ac:dyDescent="0.25">
      <c r="H226" s="69"/>
    </row>
    <row r="227" spans="8:8" x14ac:dyDescent="0.25">
      <c r="H227" s="69"/>
    </row>
    <row r="228" spans="8:8" x14ac:dyDescent="0.25">
      <c r="H228" s="69"/>
    </row>
    <row r="229" spans="8:8" x14ac:dyDescent="0.25">
      <c r="H229" s="69"/>
    </row>
    <row r="230" spans="8:8" x14ac:dyDescent="0.25">
      <c r="H230" s="69"/>
    </row>
    <row r="231" spans="8:8" x14ac:dyDescent="0.25">
      <c r="H231" s="69"/>
    </row>
    <row r="232" spans="8:8" x14ac:dyDescent="0.25">
      <c r="H232" s="69"/>
    </row>
    <row r="233" spans="8:8" x14ac:dyDescent="0.25">
      <c r="H233" s="69"/>
    </row>
    <row r="234" spans="8:8" x14ac:dyDescent="0.25">
      <c r="H234" s="69"/>
    </row>
    <row r="235" spans="8:8" x14ac:dyDescent="0.25">
      <c r="H235" s="69"/>
    </row>
    <row r="236" spans="8:8" x14ac:dyDescent="0.25">
      <c r="H236" s="69"/>
    </row>
    <row r="237" spans="8:8" x14ac:dyDescent="0.25">
      <c r="H237" s="69"/>
    </row>
    <row r="238" spans="8:8" x14ac:dyDescent="0.25">
      <c r="H238" s="69"/>
    </row>
    <row r="239" spans="8:8" x14ac:dyDescent="0.25">
      <c r="H239" s="69"/>
    </row>
    <row r="240" spans="8:8" x14ac:dyDescent="0.25">
      <c r="H240" s="69"/>
    </row>
    <row r="241" spans="8:8" x14ac:dyDescent="0.25">
      <c r="H241" s="69"/>
    </row>
    <row r="242" spans="8:8" x14ac:dyDescent="0.25">
      <c r="H242" s="69"/>
    </row>
    <row r="243" spans="8:8" x14ac:dyDescent="0.25">
      <c r="H243" s="69"/>
    </row>
    <row r="244" spans="8:8" x14ac:dyDescent="0.25">
      <c r="H244" s="69"/>
    </row>
    <row r="245" spans="8:8" x14ac:dyDescent="0.25">
      <c r="H245" s="69"/>
    </row>
    <row r="246" spans="8:8" x14ac:dyDescent="0.25">
      <c r="H246" s="69"/>
    </row>
    <row r="247" spans="8:8" x14ac:dyDescent="0.25">
      <c r="H247" s="69"/>
    </row>
    <row r="248" spans="8:8" x14ac:dyDescent="0.25">
      <c r="H248" s="69"/>
    </row>
    <row r="249" spans="8:8" x14ac:dyDescent="0.25">
      <c r="H249" s="69"/>
    </row>
    <row r="250" spans="8:8" x14ac:dyDescent="0.25">
      <c r="H250" s="69"/>
    </row>
    <row r="251" spans="8:8" x14ac:dyDescent="0.25">
      <c r="H251" s="69"/>
    </row>
    <row r="252" spans="8:8" x14ac:dyDescent="0.25">
      <c r="H252" s="69"/>
    </row>
    <row r="253" spans="8:8" x14ac:dyDescent="0.25">
      <c r="H253" s="69"/>
    </row>
    <row r="254" spans="8:8" x14ac:dyDescent="0.25">
      <c r="H254" s="69"/>
    </row>
    <row r="255" spans="8:8" x14ac:dyDescent="0.25">
      <c r="H255" s="69"/>
    </row>
    <row r="256" spans="8:8" x14ac:dyDescent="0.25">
      <c r="H256" s="69"/>
    </row>
    <row r="257" spans="8:8" x14ac:dyDescent="0.25">
      <c r="H257" s="69"/>
    </row>
    <row r="258" spans="8:8" x14ac:dyDescent="0.25">
      <c r="H258" s="69"/>
    </row>
    <row r="259" spans="8:8" x14ac:dyDescent="0.25">
      <c r="H259" s="69"/>
    </row>
    <row r="260" spans="8:8" x14ac:dyDescent="0.25">
      <c r="H260" s="69"/>
    </row>
    <row r="261" spans="8:8" x14ac:dyDescent="0.25">
      <c r="H261" s="69"/>
    </row>
    <row r="262" spans="8:8" x14ac:dyDescent="0.25">
      <c r="H262" s="69"/>
    </row>
    <row r="263" spans="8:8" x14ac:dyDescent="0.25">
      <c r="H263" s="69"/>
    </row>
    <row r="264" spans="8:8" x14ac:dyDescent="0.25">
      <c r="H264" s="69"/>
    </row>
    <row r="265" spans="8:8" x14ac:dyDescent="0.25">
      <c r="H265" s="69"/>
    </row>
    <row r="266" spans="8:8" x14ac:dyDescent="0.25">
      <c r="H266" s="69"/>
    </row>
    <row r="267" spans="8:8" x14ac:dyDescent="0.25">
      <c r="H267" s="69"/>
    </row>
    <row r="268" spans="8:8" x14ac:dyDescent="0.25">
      <c r="H268" s="69"/>
    </row>
    <row r="269" spans="8:8" x14ac:dyDescent="0.25">
      <c r="H269" s="69"/>
    </row>
    <row r="270" spans="8:8" x14ac:dyDescent="0.25">
      <c r="H270" s="69"/>
    </row>
    <row r="271" spans="8:8" x14ac:dyDescent="0.25">
      <c r="H271" s="69"/>
    </row>
    <row r="272" spans="8:8" x14ac:dyDescent="0.25">
      <c r="H272" s="69"/>
    </row>
    <row r="273" spans="8:8" x14ac:dyDescent="0.25">
      <c r="H273" s="69"/>
    </row>
    <row r="274" spans="8:8" x14ac:dyDescent="0.25">
      <c r="H274" s="69"/>
    </row>
    <row r="275" spans="8:8" x14ac:dyDescent="0.25">
      <c r="H275" s="69"/>
    </row>
    <row r="276" spans="8:8" x14ac:dyDescent="0.25">
      <c r="H276" s="69"/>
    </row>
    <row r="277" spans="8:8" x14ac:dyDescent="0.25">
      <c r="H277" s="69"/>
    </row>
    <row r="278" spans="8:8" x14ac:dyDescent="0.25">
      <c r="H278" s="69"/>
    </row>
    <row r="279" spans="8:8" x14ac:dyDescent="0.25">
      <c r="H279" s="69"/>
    </row>
    <row r="280" spans="8:8" x14ac:dyDescent="0.25">
      <c r="H280" s="69"/>
    </row>
    <row r="281" spans="8:8" x14ac:dyDescent="0.25">
      <c r="H281" s="69"/>
    </row>
    <row r="282" spans="8:8" x14ac:dyDescent="0.25">
      <c r="H282" s="69"/>
    </row>
    <row r="283" spans="8:8" x14ac:dyDescent="0.25">
      <c r="H283" s="69"/>
    </row>
    <row r="284" spans="8:8" x14ac:dyDescent="0.25">
      <c r="H284" s="69"/>
    </row>
    <row r="285" spans="8:8" x14ac:dyDescent="0.25">
      <c r="H285" s="69"/>
    </row>
    <row r="286" spans="8:8" x14ac:dyDescent="0.25">
      <c r="H286" s="69"/>
    </row>
    <row r="287" spans="8:8" x14ac:dyDescent="0.25">
      <c r="H287" s="69"/>
    </row>
    <row r="288" spans="8:8" x14ac:dyDescent="0.25">
      <c r="H288" s="69"/>
    </row>
    <row r="289" spans="8:8" x14ac:dyDescent="0.25">
      <c r="H289" s="69"/>
    </row>
    <row r="290" spans="8:8" x14ac:dyDescent="0.25">
      <c r="H290" s="69"/>
    </row>
    <row r="291" spans="8:8" x14ac:dyDescent="0.25">
      <c r="H291" s="69"/>
    </row>
    <row r="292" spans="8:8" x14ac:dyDescent="0.25">
      <c r="H292" s="69"/>
    </row>
    <row r="293" spans="8:8" x14ac:dyDescent="0.25">
      <c r="H293" s="69"/>
    </row>
    <row r="294" spans="8:8" x14ac:dyDescent="0.25">
      <c r="H294" s="69"/>
    </row>
    <row r="295" spans="8:8" x14ac:dyDescent="0.25">
      <c r="H295" s="69"/>
    </row>
    <row r="296" spans="8:8" x14ac:dyDescent="0.25">
      <c r="H296" s="69"/>
    </row>
    <row r="297" spans="8:8" x14ac:dyDescent="0.25">
      <c r="H297" s="69"/>
    </row>
    <row r="298" spans="8:8" x14ac:dyDescent="0.25">
      <c r="H298" s="69"/>
    </row>
    <row r="299" spans="8:8" x14ac:dyDescent="0.25">
      <c r="H299" s="69"/>
    </row>
    <row r="300" spans="8:8" x14ac:dyDescent="0.25">
      <c r="H300" s="69"/>
    </row>
    <row r="301" spans="8:8" x14ac:dyDescent="0.25">
      <c r="H301" s="69"/>
    </row>
    <row r="302" spans="8:8" x14ac:dyDescent="0.25">
      <c r="H302" s="69"/>
    </row>
    <row r="303" spans="8:8" x14ac:dyDescent="0.25">
      <c r="H303" s="69"/>
    </row>
    <row r="304" spans="8:8" x14ac:dyDescent="0.25">
      <c r="H304" s="69"/>
    </row>
    <row r="305" spans="8:8" x14ac:dyDescent="0.25">
      <c r="H305" s="69"/>
    </row>
    <row r="306" spans="8:8" x14ac:dyDescent="0.25">
      <c r="H306" s="69"/>
    </row>
    <row r="307" spans="8:8" x14ac:dyDescent="0.25">
      <c r="H307" s="69"/>
    </row>
    <row r="308" spans="8:8" x14ac:dyDescent="0.25">
      <c r="H308" s="69"/>
    </row>
    <row r="309" spans="8:8" x14ac:dyDescent="0.25">
      <c r="H309" s="69"/>
    </row>
    <row r="310" spans="8:8" x14ac:dyDescent="0.25">
      <c r="H310" s="69"/>
    </row>
    <row r="311" spans="8:8" x14ac:dyDescent="0.25">
      <c r="H311" s="69"/>
    </row>
    <row r="312" spans="8:8" x14ac:dyDescent="0.25">
      <c r="H312" s="69"/>
    </row>
    <row r="313" spans="8:8" x14ac:dyDescent="0.25">
      <c r="H313" s="69"/>
    </row>
    <row r="314" spans="8:8" x14ac:dyDescent="0.25">
      <c r="H314" s="69"/>
    </row>
    <row r="315" spans="8:8" x14ac:dyDescent="0.25">
      <c r="H315" s="69"/>
    </row>
    <row r="316" spans="8:8" x14ac:dyDescent="0.25">
      <c r="H316" s="69"/>
    </row>
    <row r="317" spans="8:8" x14ac:dyDescent="0.25">
      <c r="H317" s="69"/>
    </row>
    <row r="318" spans="8:8" x14ac:dyDescent="0.25">
      <c r="H318" s="69"/>
    </row>
    <row r="319" spans="8:8" x14ac:dyDescent="0.25">
      <c r="H319" s="69"/>
    </row>
    <row r="320" spans="8:8" x14ac:dyDescent="0.25">
      <c r="H320" s="69"/>
    </row>
    <row r="321" spans="8:8" x14ac:dyDescent="0.25">
      <c r="H321" s="69"/>
    </row>
    <row r="322" spans="8:8" x14ac:dyDescent="0.25">
      <c r="H322" s="69"/>
    </row>
    <row r="323" spans="8:8" x14ac:dyDescent="0.25">
      <c r="H323" s="69"/>
    </row>
    <row r="324" spans="8:8" x14ac:dyDescent="0.25">
      <c r="H324" s="69"/>
    </row>
    <row r="325" spans="8:8" x14ac:dyDescent="0.25">
      <c r="H325" s="69"/>
    </row>
    <row r="326" spans="8:8" x14ac:dyDescent="0.25">
      <c r="H326" s="69"/>
    </row>
    <row r="327" spans="8:8" x14ac:dyDescent="0.25">
      <c r="H327" s="69"/>
    </row>
    <row r="328" spans="8:8" x14ac:dyDescent="0.25">
      <c r="H328" s="69"/>
    </row>
    <row r="329" spans="8:8" x14ac:dyDescent="0.25">
      <c r="H329" s="69"/>
    </row>
    <row r="330" spans="8:8" x14ac:dyDescent="0.25">
      <c r="H330" s="69"/>
    </row>
    <row r="331" spans="8:8" x14ac:dyDescent="0.25">
      <c r="H331" s="69"/>
    </row>
    <row r="332" spans="8:8" x14ac:dyDescent="0.25">
      <c r="H332" s="69"/>
    </row>
    <row r="333" spans="8:8" x14ac:dyDescent="0.25">
      <c r="H333" s="69"/>
    </row>
    <row r="334" spans="8:8" x14ac:dyDescent="0.25">
      <c r="H334" s="69"/>
    </row>
    <row r="335" spans="8:8" x14ac:dyDescent="0.25">
      <c r="H335" s="69"/>
    </row>
    <row r="336" spans="8:8" x14ac:dyDescent="0.25">
      <c r="H336" s="69"/>
    </row>
    <row r="337" spans="8:8" x14ac:dyDescent="0.25">
      <c r="H337" s="69"/>
    </row>
    <row r="338" spans="8:8" x14ac:dyDescent="0.25">
      <c r="H338" s="69"/>
    </row>
    <row r="339" spans="8:8" x14ac:dyDescent="0.25">
      <c r="H339" s="69"/>
    </row>
    <row r="340" spans="8:8" x14ac:dyDescent="0.25">
      <c r="H340" s="69"/>
    </row>
    <row r="341" spans="8:8" x14ac:dyDescent="0.25">
      <c r="H341" s="69"/>
    </row>
    <row r="342" spans="8:8" x14ac:dyDescent="0.25">
      <c r="H342" s="69"/>
    </row>
    <row r="343" spans="8:8" x14ac:dyDescent="0.25">
      <c r="H343" s="69"/>
    </row>
    <row r="344" spans="8:8" x14ac:dyDescent="0.25">
      <c r="H344" s="69"/>
    </row>
    <row r="345" spans="8:8" x14ac:dyDescent="0.25">
      <c r="H345" s="69"/>
    </row>
    <row r="346" spans="8:8" x14ac:dyDescent="0.25">
      <c r="H346" s="69"/>
    </row>
    <row r="347" spans="8:8" x14ac:dyDescent="0.25">
      <c r="H347" s="69"/>
    </row>
    <row r="348" spans="8:8" x14ac:dyDescent="0.25">
      <c r="H348" s="69"/>
    </row>
    <row r="349" spans="8:8" x14ac:dyDescent="0.25">
      <c r="H349" s="69"/>
    </row>
    <row r="350" spans="8:8" x14ac:dyDescent="0.25">
      <c r="H350" s="69"/>
    </row>
    <row r="351" spans="8:8" x14ac:dyDescent="0.25">
      <c r="H351" s="69"/>
    </row>
    <row r="352" spans="8:8" x14ac:dyDescent="0.25">
      <c r="H352" s="69"/>
    </row>
    <row r="353" spans="8:8" x14ac:dyDescent="0.25">
      <c r="H353" s="69"/>
    </row>
    <row r="354" spans="8:8" x14ac:dyDescent="0.25">
      <c r="H354" s="69"/>
    </row>
    <row r="355" spans="8:8" x14ac:dyDescent="0.25">
      <c r="H355" s="69"/>
    </row>
    <row r="356" spans="8:8" x14ac:dyDescent="0.25">
      <c r="H356" s="69"/>
    </row>
    <row r="357" spans="8:8" x14ac:dyDescent="0.25">
      <c r="H357" s="69"/>
    </row>
    <row r="358" spans="8:8" x14ac:dyDescent="0.25">
      <c r="H358" s="69"/>
    </row>
    <row r="359" spans="8:8" x14ac:dyDescent="0.25">
      <c r="H359" s="69"/>
    </row>
    <row r="360" spans="8:8" x14ac:dyDescent="0.25">
      <c r="H360" s="69"/>
    </row>
    <row r="361" spans="8:8" x14ac:dyDescent="0.25">
      <c r="H361" s="69"/>
    </row>
    <row r="362" spans="8:8" x14ac:dyDescent="0.25">
      <c r="H362" s="69"/>
    </row>
    <row r="363" spans="8:8" x14ac:dyDescent="0.25">
      <c r="H363" s="69"/>
    </row>
    <row r="364" spans="8:8" x14ac:dyDescent="0.25">
      <c r="H364" s="69"/>
    </row>
    <row r="365" spans="8:8" x14ac:dyDescent="0.25">
      <c r="H365" s="69"/>
    </row>
    <row r="366" spans="8:8" x14ac:dyDescent="0.25">
      <c r="H366" s="69"/>
    </row>
    <row r="367" spans="8:8" x14ac:dyDescent="0.25">
      <c r="H367" s="69"/>
    </row>
    <row r="368" spans="8:8" x14ac:dyDescent="0.25">
      <c r="H368" s="69"/>
    </row>
    <row r="369" spans="8:8" x14ac:dyDescent="0.25">
      <c r="H369" s="69"/>
    </row>
    <row r="370" spans="8:8" x14ac:dyDescent="0.25">
      <c r="H370" s="69"/>
    </row>
    <row r="371" spans="8:8" x14ac:dyDescent="0.25">
      <c r="H371" s="69"/>
    </row>
    <row r="372" spans="8:8" x14ac:dyDescent="0.25">
      <c r="H372" s="69"/>
    </row>
    <row r="373" spans="8:8" x14ac:dyDescent="0.25">
      <c r="H373" s="69"/>
    </row>
    <row r="374" spans="8:8" x14ac:dyDescent="0.25">
      <c r="H374" s="69"/>
    </row>
    <row r="375" spans="8:8" x14ac:dyDescent="0.25">
      <c r="H375" s="69"/>
    </row>
    <row r="376" spans="8:8" x14ac:dyDescent="0.25">
      <c r="H376" s="69"/>
    </row>
    <row r="377" spans="8:8" x14ac:dyDescent="0.25">
      <c r="H377" s="69"/>
    </row>
    <row r="378" spans="8:8" x14ac:dyDescent="0.25">
      <c r="H378" s="69"/>
    </row>
    <row r="379" spans="8:8" x14ac:dyDescent="0.25">
      <c r="H379" s="69"/>
    </row>
    <row r="380" spans="8:8" x14ac:dyDescent="0.25">
      <c r="H380" s="69"/>
    </row>
    <row r="381" spans="8:8" x14ac:dyDescent="0.25">
      <c r="H381" s="69"/>
    </row>
    <row r="382" spans="8:8" x14ac:dyDescent="0.25">
      <c r="H382" s="69"/>
    </row>
    <row r="383" spans="8:8" x14ac:dyDescent="0.25">
      <c r="H383" s="69"/>
    </row>
    <row r="384" spans="8:8" x14ac:dyDescent="0.25">
      <c r="H384" s="69"/>
    </row>
    <row r="385" spans="8:8" x14ac:dyDescent="0.25">
      <c r="H385" s="69"/>
    </row>
    <row r="386" spans="8:8" x14ac:dyDescent="0.25">
      <c r="H386" s="69"/>
    </row>
    <row r="387" spans="8:8" x14ac:dyDescent="0.25">
      <c r="H387" s="69"/>
    </row>
    <row r="388" spans="8:8" x14ac:dyDescent="0.25">
      <c r="H388" s="69"/>
    </row>
    <row r="389" spans="8:8" x14ac:dyDescent="0.25">
      <c r="H389" s="69"/>
    </row>
    <row r="390" spans="8:8" x14ac:dyDescent="0.25">
      <c r="H390" s="69"/>
    </row>
    <row r="391" spans="8:8" x14ac:dyDescent="0.25">
      <c r="H391" s="69"/>
    </row>
    <row r="392" spans="8:8" x14ac:dyDescent="0.25">
      <c r="H392" s="69"/>
    </row>
    <row r="393" spans="8:8" x14ac:dyDescent="0.25">
      <c r="H393" s="69"/>
    </row>
    <row r="394" spans="8:8" x14ac:dyDescent="0.25">
      <c r="H394" s="69"/>
    </row>
    <row r="395" spans="8:8" x14ac:dyDescent="0.25">
      <c r="H395" s="69"/>
    </row>
    <row r="396" spans="8:8" x14ac:dyDescent="0.25">
      <c r="H396" s="69"/>
    </row>
    <row r="397" spans="8:8" x14ac:dyDescent="0.25">
      <c r="H397" s="69"/>
    </row>
    <row r="398" spans="8:8" x14ac:dyDescent="0.25">
      <c r="H398" s="69"/>
    </row>
    <row r="399" spans="8:8" x14ac:dyDescent="0.25">
      <c r="H399" s="69"/>
    </row>
    <row r="400" spans="8:8" x14ac:dyDescent="0.25">
      <c r="H400" s="69"/>
    </row>
    <row r="401" spans="8:8" x14ac:dyDescent="0.25">
      <c r="H401" s="69"/>
    </row>
    <row r="402" spans="8:8" x14ac:dyDescent="0.25">
      <c r="H402" s="69"/>
    </row>
    <row r="403" spans="8:8" x14ac:dyDescent="0.25">
      <c r="H403" s="69"/>
    </row>
    <row r="404" spans="8:8" x14ac:dyDescent="0.25">
      <c r="H404" s="69"/>
    </row>
    <row r="405" spans="8:8" x14ac:dyDescent="0.25">
      <c r="H405" s="69"/>
    </row>
    <row r="406" spans="8:8" x14ac:dyDescent="0.25">
      <c r="H406" s="69"/>
    </row>
    <row r="407" spans="8:8" x14ac:dyDescent="0.25">
      <c r="H407" s="69"/>
    </row>
    <row r="408" spans="8:8" x14ac:dyDescent="0.25">
      <c r="H408" s="69"/>
    </row>
    <row r="409" spans="8:8" x14ac:dyDescent="0.25">
      <c r="H409" s="69"/>
    </row>
    <row r="410" spans="8:8" x14ac:dyDescent="0.25">
      <c r="H410" s="69"/>
    </row>
    <row r="411" spans="8:8" x14ac:dyDescent="0.25">
      <c r="H411" s="69"/>
    </row>
    <row r="412" spans="8:8" x14ac:dyDescent="0.25">
      <c r="H412" s="69"/>
    </row>
    <row r="413" spans="8:8" x14ac:dyDescent="0.25">
      <c r="H413" s="69"/>
    </row>
    <row r="414" spans="8:8" x14ac:dyDescent="0.25">
      <c r="H414" s="69"/>
    </row>
    <row r="415" spans="8:8" x14ac:dyDescent="0.25">
      <c r="H415" s="69"/>
    </row>
    <row r="416" spans="8:8" x14ac:dyDescent="0.25">
      <c r="H416" s="69"/>
    </row>
    <row r="417" spans="8:8" x14ac:dyDescent="0.25">
      <c r="H417" s="69"/>
    </row>
    <row r="418" spans="8:8" x14ac:dyDescent="0.25">
      <c r="H418" s="69"/>
    </row>
    <row r="419" spans="8:8" x14ac:dyDescent="0.25">
      <c r="H419" s="69"/>
    </row>
    <row r="420" spans="8:8" x14ac:dyDescent="0.25">
      <c r="H420" s="69"/>
    </row>
    <row r="421" spans="8:8" x14ac:dyDescent="0.25">
      <c r="H421" s="69"/>
    </row>
    <row r="422" spans="8:8" x14ac:dyDescent="0.25">
      <c r="H422" s="69"/>
    </row>
    <row r="423" spans="8:8" x14ac:dyDescent="0.25">
      <c r="H423" s="69"/>
    </row>
    <row r="424" spans="8:8" x14ac:dyDescent="0.25">
      <c r="H424" s="69"/>
    </row>
    <row r="425" spans="8:8" x14ac:dyDescent="0.25">
      <c r="H425" s="69"/>
    </row>
    <row r="426" spans="8:8" x14ac:dyDescent="0.25">
      <c r="H426" s="69"/>
    </row>
    <row r="427" spans="8:8" x14ac:dyDescent="0.25">
      <c r="H427" s="69"/>
    </row>
    <row r="428" spans="8:8" x14ac:dyDescent="0.25">
      <c r="H428" s="69"/>
    </row>
    <row r="429" spans="8:8" x14ac:dyDescent="0.25">
      <c r="H429" s="69"/>
    </row>
    <row r="430" spans="8:8" x14ac:dyDescent="0.25">
      <c r="H430" s="69"/>
    </row>
    <row r="431" spans="8:8" x14ac:dyDescent="0.25">
      <c r="H431" s="69"/>
    </row>
    <row r="432" spans="8:8" x14ac:dyDescent="0.25">
      <c r="H432" s="69"/>
    </row>
    <row r="433" spans="8:8" x14ac:dyDescent="0.25">
      <c r="H433" s="69"/>
    </row>
    <row r="434" spans="8:8" x14ac:dyDescent="0.25">
      <c r="H434" s="69"/>
    </row>
    <row r="435" spans="8:8" x14ac:dyDescent="0.25">
      <c r="H435" s="69"/>
    </row>
    <row r="436" spans="8:8" x14ac:dyDescent="0.25">
      <c r="H436" s="69"/>
    </row>
    <row r="437" spans="8:8" x14ac:dyDescent="0.25">
      <c r="H437" s="69"/>
    </row>
    <row r="438" spans="8:8" x14ac:dyDescent="0.25">
      <c r="H438" s="69"/>
    </row>
    <row r="439" spans="8:8" x14ac:dyDescent="0.25">
      <c r="H439" s="69"/>
    </row>
    <row r="440" spans="8:8" x14ac:dyDescent="0.25">
      <c r="H440" s="69"/>
    </row>
    <row r="441" spans="8:8" x14ac:dyDescent="0.25">
      <c r="H441" s="69"/>
    </row>
    <row r="442" spans="8:8" x14ac:dyDescent="0.25">
      <c r="H442" s="69"/>
    </row>
    <row r="443" spans="8:8" x14ac:dyDescent="0.25">
      <c r="H443" s="69"/>
    </row>
    <row r="444" spans="8:8" x14ac:dyDescent="0.25">
      <c r="H444" s="69"/>
    </row>
    <row r="445" spans="8:8" x14ac:dyDescent="0.25">
      <c r="H445" s="69"/>
    </row>
    <row r="446" spans="8:8" x14ac:dyDescent="0.25">
      <c r="H446" s="69"/>
    </row>
    <row r="447" spans="8:8" x14ac:dyDescent="0.25">
      <c r="H447" s="69"/>
    </row>
    <row r="448" spans="8:8" x14ac:dyDescent="0.25">
      <c r="H448" s="69"/>
    </row>
    <row r="449" spans="8:8" x14ac:dyDescent="0.25">
      <c r="H449" s="69"/>
    </row>
    <row r="450" spans="8:8" x14ac:dyDescent="0.25">
      <c r="H450" s="69"/>
    </row>
    <row r="451" spans="8:8" x14ac:dyDescent="0.25">
      <c r="H451" s="69"/>
    </row>
    <row r="452" spans="8:8" x14ac:dyDescent="0.25">
      <c r="H452" s="69"/>
    </row>
    <row r="453" spans="8:8" x14ac:dyDescent="0.25">
      <c r="H453" s="69"/>
    </row>
    <row r="454" spans="8:8" x14ac:dyDescent="0.25">
      <c r="H454" s="69"/>
    </row>
    <row r="455" spans="8:8" x14ac:dyDescent="0.25">
      <c r="H455" s="69"/>
    </row>
    <row r="456" spans="8:8" x14ac:dyDescent="0.25">
      <c r="H456" s="69"/>
    </row>
    <row r="457" spans="8:8" x14ac:dyDescent="0.25">
      <c r="H457" s="69"/>
    </row>
    <row r="458" spans="8:8" x14ac:dyDescent="0.25">
      <c r="H458" s="69"/>
    </row>
    <row r="459" spans="8:8" x14ac:dyDescent="0.25">
      <c r="H459" s="69"/>
    </row>
    <row r="460" spans="8:8" x14ac:dyDescent="0.25">
      <c r="H460" s="69"/>
    </row>
    <row r="461" spans="8:8" x14ac:dyDescent="0.25">
      <c r="H461" s="69"/>
    </row>
    <row r="462" spans="8:8" x14ac:dyDescent="0.25">
      <c r="H462" s="69"/>
    </row>
    <row r="463" spans="8:8" x14ac:dyDescent="0.25">
      <c r="H463" s="69"/>
    </row>
    <row r="464" spans="8:8" x14ac:dyDescent="0.25">
      <c r="H464" s="69"/>
    </row>
    <row r="465" spans="8:8" x14ac:dyDescent="0.25">
      <c r="H465" s="69"/>
    </row>
    <row r="466" spans="8:8" x14ac:dyDescent="0.25">
      <c r="H466" s="69"/>
    </row>
    <row r="467" spans="8:8" x14ac:dyDescent="0.25">
      <c r="H467" s="69"/>
    </row>
    <row r="468" spans="8:8" x14ac:dyDescent="0.25">
      <c r="H468" s="69"/>
    </row>
    <row r="469" spans="8:8" x14ac:dyDescent="0.25">
      <c r="H469" s="69"/>
    </row>
    <row r="470" spans="8:8" x14ac:dyDescent="0.25">
      <c r="H470" s="69"/>
    </row>
    <row r="471" spans="8:8" x14ac:dyDescent="0.25">
      <c r="H471" s="69"/>
    </row>
    <row r="472" spans="8:8" x14ac:dyDescent="0.25">
      <c r="H472" s="69"/>
    </row>
    <row r="473" spans="8:8" x14ac:dyDescent="0.25">
      <c r="H473" s="69"/>
    </row>
    <row r="474" spans="8:8" x14ac:dyDescent="0.25">
      <c r="H474" s="69"/>
    </row>
    <row r="475" spans="8:8" x14ac:dyDescent="0.25">
      <c r="H475" s="69"/>
    </row>
    <row r="476" spans="8:8" x14ac:dyDescent="0.25">
      <c r="H476" s="69"/>
    </row>
    <row r="477" spans="8:8" x14ac:dyDescent="0.25">
      <c r="H477" s="69"/>
    </row>
    <row r="478" spans="8:8" x14ac:dyDescent="0.25">
      <c r="H478" s="69"/>
    </row>
    <row r="479" spans="8:8" x14ac:dyDescent="0.25">
      <c r="H479" s="69"/>
    </row>
    <row r="480" spans="8:8" x14ac:dyDescent="0.25">
      <c r="H480" s="69"/>
    </row>
    <row r="481" spans="8:8" x14ac:dyDescent="0.25">
      <c r="H481" s="69"/>
    </row>
    <row r="482" spans="8:8" x14ac:dyDescent="0.25">
      <c r="H482" s="69"/>
    </row>
    <row r="483" spans="8:8" x14ac:dyDescent="0.25">
      <c r="H483" s="69"/>
    </row>
    <row r="484" spans="8:8" x14ac:dyDescent="0.25">
      <c r="H484" s="69"/>
    </row>
    <row r="485" spans="8:8" x14ac:dyDescent="0.25">
      <c r="H485" s="69"/>
    </row>
    <row r="486" spans="8:8" x14ac:dyDescent="0.25">
      <c r="H486" s="69"/>
    </row>
    <row r="487" spans="8:8" x14ac:dyDescent="0.25">
      <c r="H487" s="69"/>
    </row>
    <row r="488" spans="8:8" x14ac:dyDescent="0.25">
      <c r="H488" s="69"/>
    </row>
    <row r="489" spans="8:8" x14ac:dyDescent="0.25">
      <c r="H489" s="69"/>
    </row>
    <row r="490" spans="8:8" x14ac:dyDescent="0.25">
      <c r="H490" s="69"/>
    </row>
    <row r="491" spans="8:8" x14ac:dyDescent="0.25">
      <c r="H491" s="69"/>
    </row>
    <row r="492" spans="8:8" x14ac:dyDescent="0.25">
      <c r="H492" s="69"/>
    </row>
    <row r="493" spans="8:8" x14ac:dyDescent="0.25">
      <c r="H493" s="69"/>
    </row>
    <row r="494" spans="8:8" x14ac:dyDescent="0.25">
      <c r="H494" s="69"/>
    </row>
    <row r="495" spans="8:8" x14ac:dyDescent="0.25">
      <c r="H495" s="69"/>
    </row>
    <row r="496" spans="8:8" x14ac:dyDescent="0.25">
      <c r="H496" s="69"/>
    </row>
    <row r="497" spans="8:8" x14ac:dyDescent="0.25">
      <c r="H497" s="69"/>
    </row>
    <row r="498" spans="8:8" x14ac:dyDescent="0.25">
      <c r="H498" s="69"/>
    </row>
    <row r="499" spans="8:8" x14ac:dyDescent="0.25">
      <c r="H499" s="69"/>
    </row>
    <row r="500" spans="8:8" x14ac:dyDescent="0.25">
      <c r="H500" s="69"/>
    </row>
    <row r="501" spans="8:8" x14ac:dyDescent="0.25">
      <c r="H501" s="69"/>
    </row>
    <row r="502" spans="8:8" x14ac:dyDescent="0.25">
      <c r="H502" s="69"/>
    </row>
    <row r="503" spans="8:8" x14ac:dyDescent="0.25">
      <c r="H503" s="69"/>
    </row>
    <row r="504" spans="8:8" x14ac:dyDescent="0.25">
      <c r="H504" s="69"/>
    </row>
    <row r="505" spans="8:8" x14ac:dyDescent="0.25">
      <c r="H505" s="69"/>
    </row>
    <row r="506" spans="8:8" x14ac:dyDescent="0.25">
      <c r="H506" s="69"/>
    </row>
    <row r="507" spans="8:8" x14ac:dyDescent="0.25">
      <c r="H507" s="69"/>
    </row>
    <row r="508" spans="8:8" x14ac:dyDescent="0.25">
      <c r="H508" s="69"/>
    </row>
    <row r="509" spans="8:8" x14ac:dyDescent="0.25">
      <c r="H509" s="69"/>
    </row>
    <row r="510" spans="8:8" x14ac:dyDescent="0.25">
      <c r="H510" s="69"/>
    </row>
    <row r="511" spans="8:8" x14ac:dyDescent="0.25">
      <c r="H511" s="69"/>
    </row>
    <row r="512" spans="8:8" x14ac:dyDescent="0.25">
      <c r="H512" s="69"/>
    </row>
    <row r="513" spans="8:8" x14ac:dyDescent="0.25">
      <c r="H513" s="69"/>
    </row>
    <row r="514" spans="8:8" x14ac:dyDescent="0.25">
      <c r="H514" s="69"/>
    </row>
    <row r="515" spans="8:8" x14ac:dyDescent="0.25">
      <c r="H515" s="69"/>
    </row>
    <row r="516" spans="8:8" x14ac:dyDescent="0.25">
      <c r="H516" s="69"/>
    </row>
    <row r="517" spans="8:8" x14ac:dyDescent="0.25">
      <c r="H517" s="69"/>
    </row>
    <row r="518" spans="8:8" x14ac:dyDescent="0.25">
      <c r="H518" s="69"/>
    </row>
    <row r="519" spans="8:8" x14ac:dyDescent="0.25">
      <c r="H519" s="69"/>
    </row>
    <row r="520" spans="8:8" x14ac:dyDescent="0.25">
      <c r="H520" s="69"/>
    </row>
    <row r="521" spans="8:8" x14ac:dyDescent="0.25">
      <c r="H521" s="69"/>
    </row>
    <row r="522" spans="8:8" x14ac:dyDescent="0.25">
      <c r="H522" s="69"/>
    </row>
    <row r="523" spans="8:8" x14ac:dyDescent="0.25">
      <c r="H523" s="69"/>
    </row>
    <row r="524" spans="8:8" x14ac:dyDescent="0.25">
      <c r="H524" s="69"/>
    </row>
    <row r="525" spans="8:8" x14ac:dyDescent="0.25">
      <c r="H525" s="69"/>
    </row>
    <row r="526" spans="8:8" x14ac:dyDescent="0.25">
      <c r="H526" s="69"/>
    </row>
    <row r="527" spans="8:8" x14ac:dyDescent="0.25">
      <c r="H527" s="69"/>
    </row>
    <row r="528" spans="8:8" x14ac:dyDescent="0.25">
      <c r="H528" s="69"/>
    </row>
    <row r="529" spans="8:8" x14ac:dyDescent="0.25">
      <c r="H529" s="69"/>
    </row>
    <row r="530" spans="8:8" x14ac:dyDescent="0.25">
      <c r="H530" s="69"/>
    </row>
    <row r="531" spans="8:8" x14ac:dyDescent="0.25">
      <c r="H531" s="69"/>
    </row>
    <row r="532" spans="8:8" x14ac:dyDescent="0.25">
      <c r="H532" s="69"/>
    </row>
    <row r="533" spans="8:8" x14ac:dyDescent="0.25">
      <c r="H533" s="69"/>
    </row>
    <row r="534" spans="8:8" x14ac:dyDescent="0.25">
      <c r="H534" s="69"/>
    </row>
    <row r="535" spans="8:8" x14ac:dyDescent="0.25">
      <c r="H535" s="69"/>
    </row>
    <row r="536" spans="8:8" x14ac:dyDescent="0.25">
      <c r="H536" s="69"/>
    </row>
    <row r="537" spans="8:8" x14ac:dyDescent="0.25">
      <c r="H537" s="69"/>
    </row>
    <row r="538" spans="8:8" x14ac:dyDescent="0.25">
      <c r="H538" s="69"/>
    </row>
    <row r="539" spans="8:8" x14ac:dyDescent="0.25">
      <c r="H539" s="69"/>
    </row>
    <row r="540" spans="8:8" x14ac:dyDescent="0.25">
      <c r="H540" s="69"/>
    </row>
    <row r="541" spans="8:8" x14ac:dyDescent="0.25">
      <c r="H541" s="69"/>
    </row>
    <row r="542" spans="8:8" x14ac:dyDescent="0.25">
      <c r="H542" s="69"/>
    </row>
    <row r="543" spans="8:8" x14ac:dyDescent="0.25">
      <c r="H543" s="69"/>
    </row>
    <row r="544" spans="8:8" x14ac:dyDescent="0.25">
      <c r="H544" s="69"/>
    </row>
    <row r="545" spans="8:8" x14ac:dyDescent="0.25">
      <c r="H545" s="69"/>
    </row>
    <row r="546" spans="8:8" x14ac:dyDescent="0.25">
      <c r="H546" s="69"/>
    </row>
    <row r="547" spans="8:8" x14ac:dyDescent="0.25">
      <c r="H547" s="69"/>
    </row>
    <row r="548" spans="8:8" x14ac:dyDescent="0.25">
      <c r="H548" s="69"/>
    </row>
    <row r="549" spans="8:8" x14ac:dyDescent="0.25">
      <c r="H549" s="69"/>
    </row>
    <row r="550" spans="8:8" x14ac:dyDescent="0.25">
      <c r="H550" s="69"/>
    </row>
    <row r="551" spans="8:8" x14ac:dyDescent="0.25">
      <c r="H551" s="69"/>
    </row>
    <row r="552" spans="8:8" x14ac:dyDescent="0.25">
      <c r="H552" s="69"/>
    </row>
    <row r="553" spans="8:8" x14ac:dyDescent="0.25">
      <c r="H553" s="69"/>
    </row>
    <row r="554" spans="8:8" x14ac:dyDescent="0.25">
      <c r="H554" s="69"/>
    </row>
    <row r="555" spans="8:8" x14ac:dyDescent="0.25">
      <c r="H555" s="69"/>
    </row>
    <row r="556" spans="8:8" x14ac:dyDescent="0.25">
      <c r="H556" s="69"/>
    </row>
    <row r="557" spans="8:8" x14ac:dyDescent="0.25">
      <c r="H557" s="69"/>
    </row>
    <row r="558" spans="8:8" x14ac:dyDescent="0.25">
      <c r="H558" s="69"/>
    </row>
    <row r="559" spans="8:8" x14ac:dyDescent="0.25">
      <c r="H559" s="69"/>
    </row>
    <row r="560" spans="8:8" x14ac:dyDescent="0.25">
      <c r="H560" s="69"/>
    </row>
    <row r="561" spans="8:8" x14ac:dyDescent="0.25">
      <c r="H561" s="69"/>
    </row>
    <row r="562" spans="8:8" x14ac:dyDescent="0.25">
      <c r="H562" s="69"/>
    </row>
    <row r="563" spans="8:8" x14ac:dyDescent="0.25">
      <c r="H563" s="69"/>
    </row>
    <row r="564" spans="8:8" x14ac:dyDescent="0.25">
      <c r="H564" s="69"/>
    </row>
    <row r="565" spans="8:8" x14ac:dyDescent="0.25">
      <c r="H565" s="69"/>
    </row>
    <row r="566" spans="8:8" x14ac:dyDescent="0.25">
      <c r="H566" s="69"/>
    </row>
    <row r="567" spans="8:8" x14ac:dyDescent="0.25">
      <c r="H567" s="69"/>
    </row>
    <row r="568" spans="8:8" x14ac:dyDescent="0.25">
      <c r="H568" s="69"/>
    </row>
    <row r="569" spans="8:8" x14ac:dyDescent="0.25">
      <c r="H569" s="69"/>
    </row>
    <row r="570" spans="8:8" x14ac:dyDescent="0.25">
      <c r="H570" s="69"/>
    </row>
    <row r="571" spans="8:8" x14ac:dyDescent="0.25">
      <c r="H571" s="69"/>
    </row>
    <row r="572" spans="8:8" x14ac:dyDescent="0.25">
      <c r="H572" s="69"/>
    </row>
    <row r="573" spans="8:8" x14ac:dyDescent="0.25">
      <c r="H573" s="69"/>
    </row>
    <row r="574" spans="8:8" x14ac:dyDescent="0.25">
      <c r="H574" s="69"/>
    </row>
    <row r="575" spans="8:8" x14ac:dyDescent="0.25">
      <c r="H575" s="69"/>
    </row>
    <row r="576" spans="8:8" x14ac:dyDescent="0.25">
      <c r="H576" s="69"/>
    </row>
    <row r="577" spans="8:8" x14ac:dyDescent="0.25">
      <c r="H577" s="69"/>
    </row>
    <row r="578" spans="8:8" x14ac:dyDescent="0.25">
      <c r="H578" s="69"/>
    </row>
    <row r="579" spans="8:8" x14ac:dyDescent="0.25">
      <c r="H579" s="69"/>
    </row>
    <row r="580" spans="8:8" x14ac:dyDescent="0.25">
      <c r="H580" s="69"/>
    </row>
    <row r="581" spans="8:8" x14ac:dyDescent="0.25">
      <c r="H581" s="69"/>
    </row>
    <row r="582" spans="8:8" x14ac:dyDescent="0.25">
      <c r="H582" s="69"/>
    </row>
    <row r="583" spans="8:8" x14ac:dyDescent="0.25">
      <c r="H583" s="69"/>
    </row>
    <row r="584" spans="8:8" x14ac:dyDescent="0.25">
      <c r="H584" s="69"/>
    </row>
    <row r="585" spans="8:8" x14ac:dyDescent="0.25">
      <c r="H585" s="69"/>
    </row>
    <row r="586" spans="8:8" x14ac:dyDescent="0.25">
      <c r="H586" s="69"/>
    </row>
    <row r="587" spans="8:8" x14ac:dyDescent="0.25">
      <c r="H587" s="69"/>
    </row>
    <row r="588" spans="8:8" x14ac:dyDescent="0.25">
      <c r="H588" s="69"/>
    </row>
    <row r="589" spans="8:8" x14ac:dyDescent="0.25">
      <c r="H589" s="69"/>
    </row>
    <row r="590" spans="8:8" x14ac:dyDescent="0.25">
      <c r="H590" s="69"/>
    </row>
    <row r="591" spans="8:8" x14ac:dyDescent="0.25">
      <c r="H591" s="69"/>
    </row>
    <row r="592" spans="8:8" x14ac:dyDescent="0.25">
      <c r="H592" s="69"/>
    </row>
    <row r="593" spans="8:8" x14ac:dyDescent="0.25">
      <c r="H593" s="69"/>
    </row>
    <row r="594" spans="8:8" x14ac:dyDescent="0.25">
      <c r="H594" s="69"/>
    </row>
    <row r="595" spans="8:8" x14ac:dyDescent="0.25">
      <c r="H595" s="69"/>
    </row>
    <row r="596" spans="8:8" x14ac:dyDescent="0.25">
      <c r="H596" s="69"/>
    </row>
    <row r="597" spans="8:8" x14ac:dyDescent="0.25">
      <c r="H597" s="69"/>
    </row>
    <row r="598" spans="8:8" x14ac:dyDescent="0.25">
      <c r="H598" s="69"/>
    </row>
    <row r="599" spans="8:8" x14ac:dyDescent="0.25">
      <c r="H599" s="69"/>
    </row>
    <row r="600" spans="8:8" x14ac:dyDescent="0.25">
      <c r="H600" s="69"/>
    </row>
    <row r="601" spans="8:8" x14ac:dyDescent="0.25">
      <c r="H601" s="69"/>
    </row>
    <row r="602" spans="8:8" x14ac:dyDescent="0.25">
      <c r="H602" s="69"/>
    </row>
    <row r="603" spans="8:8" x14ac:dyDescent="0.25">
      <c r="H603" s="69"/>
    </row>
    <row r="604" spans="8:8" x14ac:dyDescent="0.25">
      <c r="H604" s="69"/>
    </row>
    <row r="605" spans="8:8" x14ac:dyDescent="0.25">
      <c r="H605" s="69"/>
    </row>
    <row r="606" spans="8:8" x14ac:dyDescent="0.25">
      <c r="H606" s="69"/>
    </row>
    <row r="607" spans="8:8" x14ac:dyDescent="0.25">
      <c r="H607" s="69"/>
    </row>
    <row r="608" spans="8:8" x14ac:dyDescent="0.25">
      <c r="H608" s="69"/>
    </row>
    <row r="609" spans="8:8" x14ac:dyDescent="0.25">
      <c r="H609" s="69"/>
    </row>
    <row r="610" spans="8:8" x14ac:dyDescent="0.25">
      <c r="H610" s="69"/>
    </row>
    <row r="611" spans="8:8" x14ac:dyDescent="0.25">
      <c r="H611" s="69"/>
    </row>
    <row r="612" spans="8:8" x14ac:dyDescent="0.25">
      <c r="H612" s="69"/>
    </row>
    <row r="613" spans="8:8" x14ac:dyDescent="0.25">
      <c r="H613" s="69"/>
    </row>
    <row r="614" spans="8:8" x14ac:dyDescent="0.25">
      <c r="H614" s="69"/>
    </row>
    <row r="615" spans="8:8" x14ac:dyDescent="0.25">
      <c r="H615" s="69"/>
    </row>
    <row r="616" spans="8:8" x14ac:dyDescent="0.25">
      <c r="H616" s="69"/>
    </row>
    <row r="617" spans="8:8" x14ac:dyDescent="0.25">
      <c r="H617" s="69"/>
    </row>
    <row r="618" spans="8:8" x14ac:dyDescent="0.25">
      <c r="H618" s="69"/>
    </row>
    <row r="619" spans="8:8" x14ac:dyDescent="0.25">
      <c r="H619" s="69"/>
    </row>
    <row r="620" spans="8:8" x14ac:dyDescent="0.25">
      <c r="H620" s="69"/>
    </row>
    <row r="621" spans="8:8" x14ac:dyDescent="0.25">
      <c r="H621" s="69"/>
    </row>
    <row r="622" spans="8:8" x14ac:dyDescent="0.25">
      <c r="H622" s="69"/>
    </row>
    <row r="623" spans="8:8" x14ac:dyDescent="0.25">
      <c r="H623" s="69"/>
    </row>
    <row r="624" spans="8:8" x14ac:dyDescent="0.25">
      <c r="H624" s="69"/>
    </row>
    <row r="625" spans="8:8" x14ac:dyDescent="0.25">
      <c r="H625" s="69"/>
    </row>
    <row r="626" spans="8:8" x14ac:dyDescent="0.25">
      <c r="H626" s="69"/>
    </row>
    <row r="627" spans="8:8" x14ac:dyDescent="0.25">
      <c r="H627" s="69"/>
    </row>
    <row r="628" spans="8:8" x14ac:dyDescent="0.25">
      <c r="H628" s="69"/>
    </row>
    <row r="629" spans="8:8" x14ac:dyDescent="0.25">
      <c r="H629" s="69"/>
    </row>
    <row r="630" spans="8:8" x14ac:dyDescent="0.25">
      <c r="H630" s="69"/>
    </row>
    <row r="631" spans="8:8" x14ac:dyDescent="0.25">
      <c r="H631" s="69"/>
    </row>
    <row r="632" spans="8:8" x14ac:dyDescent="0.25">
      <c r="H632" s="69"/>
    </row>
    <row r="633" spans="8:8" x14ac:dyDescent="0.25">
      <c r="H633" s="69"/>
    </row>
    <row r="634" spans="8:8" x14ac:dyDescent="0.25">
      <c r="H634" s="69"/>
    </row>
    <row r="635" spans="8:8" x14ac:dyDescent="0.25">
      <c r="H635" s="69"/>
    </row>
    <row r="636" spans="8:8" x14ac:dyDescent="0.25">
      <c r="H636" s="69"/>
    </row>
    <row r="637" spans="8:8" x14ac:dyDescent="0.25">
      <c r="H637" s="69"/>
    </row>
    <row r="638" spans="8:8" x14ac:dyDescent="0.25">
      <c r="H638" s="69"/>
    </row>
    <row r="639" spans="8:8" x14ac:dyDescent="0.25">
      <c r="H639" s="69"/>
    </row>
    <row r="640" spans="8:8" x14ac:dyDescent="0.25">
      <c r="H640" s="69"/>
    </row>
    <row r="641" spans="8:8" x14ac:dyDescent="0.25">
      <c r="H641" s="69"/>
    </row>
    <row r="642" spans="8:8" x14ac:dyDescent="0.25">
      <c r="H642" s="69"/>
    </row>
    <row r="643" spans="8:8" x14ac:dyDescent="0.25">
      <c r="H643" s="69"/>
    </row>
    <row r="644" spans="8:8" x14ac:dyDescent="0.25">
      <c r="H644" s="69"/>
    </row>
    <row r="645" spans="8:8" x14ac:dyDescent="0.25">
      <c r="H645" s="69"/>
    </row>
    <row r="646" spans="8:8" x14ac:dyDescent="0.25">
      <c r="H646" s="69"/>
    </row>
    <row r="647" spans="8:8" x14ac:dyDescent="0.25">
      <c r="H647" s="69"/>
    </row>
    <row r="648" spans="8:8" x14ac:dyDescent="0.25">
      <c r="H648" s="69"/>
    </row>
    <row r="649" spans="8:8" x14ac:dyDescent="0.25">
      <c r="H649" s="69"/>
    </row>
    <row r="650" spans="8:8" x14ac:dyDescent="0.25">
      <c r="H650" s="69"/>
    </row>
    <row r="651" spans="8:8" x14ac:dyDescent="0.25">
      <c r="H651" s="69"/>
    </row>
    <row r="652" spans="8:8" x14ac:dyDescent="0.25">
      <c r="H652" s="69"/>
    </row>
    <row r="653" spans="8:8" x14ac:dyDescent="0.25">
      <c r="H653" s="69"/>
    </row>
    <row r="654" spans="8:8" x14ac:dyDescent="0.25">
      <c r="H654" s="69"/>
    </row>
  </sheetData>
  <mergeCells count="3">
    <mergeCell ref="A1:H1"/>
    <mergeCell ref="A2:H2"/>
    <mergeCell ref="A3:H3"/>
  </mergeCells>
  <printOptions horizontalCentered="1"/>
  <pageMargins left="0.25" right="0.24" top="0.5" bottom="0.45" header="0.5" footer="0.24"/>
  <pageSetup scale="90" fitToHeight="9" orientation="portrait" r:id="rId1"/>
  <headerFooter alignWithMargins="0">
    <oddFooter>&amp;RPage &amp;P of &amp;N</oddFooter>
  </headerFooter>
  <rowBreaks count="1" manualBreakCount="1">
    <brk id="1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ACR-Template</vt:lpstr>
      <vt:lpstr>'ACR-Template'!Print_Titles</vt:lpstr>
    </vt:vector>
  </TitlesOfParts>
  <Company>Southern California Edison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 Configuration</dc:creator>
  <cp:lastModifiedBy>Havlíček Jan</cp:lastModifiedBy>
  <cp:lastPrinted>2001-04-14T04:49:49Z</cp:lastPrinted>
  <dcterms:created xsi:type="dcterms:W3CDTF">2001-04-05T17:00:56Z</dcterms:created>
  <dcterms:modified xsi:type="dcterms:W3CDTF">2023-09-10T15:03:16Z</dcterms:modified>
</cp:coreProperties>
</file>