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408" windowWidth="9720" windowHeight="7320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4" i="2"/>
  <c r="N35" i="2"/>
  <c r="N36" i="2"/>
  <c r="N37" i="2"/>
  <c r="N38" i="2"/>
  <c r="N39" i="2"/>
  <c r="N40" i="2"/>
  <c r="N41" i="2"/>
  <c r="N42" i="2"/>
  <c r="N43" i="2"/>
  <c r="N44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1" i="3"/>
  <c r="O53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<sst xmlns="http://schemas.openxmlformats.org/spreadsheetml/2006/main" count="434" uniqueCount="161">
  <si>
    <t>Expense Report Coding Form</t>
  </si>
  <si>
    <t>AMOUNT</t>
  </si>
  <si>
    <t>GL Account Number</t>
  </si>
  <si>
    <t xml:space="preserve">GL Co </t>
  </si>
  <si>
    <t>Cost Center                WBS Element</t>
  </si>
  <si>
    <t>Order                                      Network</t>
  </si>
  <si>
    <t>Material</t>
  </si>
  <si>
    <t>Plant</t>
  </si>
  <si>
    <t>Enron Corp</t>
  </si>
  <si>
    <t xml:space="preserve">Employee Expense Report </t>
  </si>
  <si>
    <t>FOR SAP REPORTING ONLY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</si>
  <si>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</si>
  <si>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</si>
  <si>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</si>
  <si>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</si>
  <si>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</si>
  <si>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</si>
  <si>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</si>
  <si>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>EMPLOYEE NUMBER/SOCIAL SECURITY NUMBER</t>
  </si>
  <si>
    <t>Lokay</t>
  </si>
  <si>
    <t>Michelle</t>
  </si>
  <si>
    <t>Account Director</t>
  </si>
  <si>
    <t>450-39-7128</t>
  </si>
  <si>
    <t>SAP COMPANY NUMBER</t>
  </si>
  <si>
    <t xml:space="preserve">OFFICE NUMBER/FIELD LOCATION </t>
  </si>
  <si>
    <t>PHONE NUMBER FOR QUESTIONS</t>
  </si>
  <si>
    <t>0060</t>
  </si>
  <si>
    <t>EB-4150F</t>
  </si>
  <si>
    <t>713-345-7932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</si>
  <si>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</si>
  <si>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</si>
  <si>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</si>
  <si>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</si>
  <si>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</si>
  <si>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</si>
  <si>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</si>
  <si>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</si>
  <si>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</si>
  <si>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t>L</t>
  </si>
  <si>
    <t>Working lunch for IOS</t>
  </si>
  <si>
    <t xml:space="preserve">K. Hyatt, L. Lindberg, C. Stokes, TK Lohman, </t>
  </si>
  <si>
    <t>S. Scott, Self</t>
  </si>
  <si>
    <t>Houston-Customer Lunch</t>
  </si>
  <si>
    <t>B. Hitschel @ KN, Self</t>
  </si>
  <si>
    <t>M. Krouse @ EOG, B. Burleson, M. Ullom, Self</t>
  </si>
  <si>
    <t>M. Perez @ EOG, Self</t>
  </si>
  <si>
    <t>Tulsa-Customer Lunch</t>
  </si>
  <si>
    <t>C. Bulf @ Oneok, S. Gentry @ Oneok, TK Lohman</t>
  </si>
  <si>
    <t>M. Finch, Self</t>
  </si>
  <si>
    <t>D</t>
  </si>
  <si>
    <t>Working dinner during Customer Outing</t>
  </si>
  <si>
    <t>A. Robertson, Self</t>
  </si>
  <si>
    <t>Vail-Customer Lunch</t>
  </si>
  <si>
    <t>C. Johnson @ Conoco, E. Johnston @ USGT,</t>
  </si>
  <si>
    <t>T. Kline @ APS, TK Lohman, Self</t>
  </si>
  <si>
    <t>Vail-various room services from 10/17-10/21</t>
  </si>
  <si>
    <t>Self</t>
  </si>
  <si>
    <t>Vail-Dinner</t>
  </si>
  <si>
    <t>Denver-Dinner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</si>
  <si>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</si>
  <si>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</si>
  <si>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</si>
  <si>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52500500</t>
  </si>
  <si>
    <t>111089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</si>
  <si>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</si>
  <si>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</si>
  <si>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</si>
  <si>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Invitations to Nutcracker customer outing</t>
  </si>
  <si>
    <t>Gifts for shippers at Vail customer outing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</si>
  <si>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</si>
  <si>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</si>
  <si>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</si>
  <si>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</si>
  <si>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</si>
  <si>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</si>
  <si>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</si>
  <si>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</si>
  <si>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</si>
  <si>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</si>
  <si>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</si>
  <si>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</si>
  <si>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</si>
  <si>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</si>
  <si>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</si>
  <si>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</si>
  <si>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</si>
  <si>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</si>
  <si>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</si>
  <si>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>Revised 7/29/99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</si>
  <si>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</si>
  <si>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</si>
  <si>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</si>
  <si>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</si>
  <si>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</si>
  <si>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</si>
  <si>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</si>
  <si>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</si>
  <si>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</si>
  <si>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</si>
  <si>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</si>
  <si>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</si>
  <si>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</si>
  <si>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</si>
  <si>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</si>
  <si>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</si>
  <si>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</si>
  <si>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</si>
  <si>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</si>
  <si>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</si>
  <si>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</si>
  <si>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</si>
  <si>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</si>
  <si>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</si>
  <si>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</si>
  <si>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</si>
  <si>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</si>
  <si>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</si>
  <si>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Tulsa-air travel</t>
  </si>
  <si>
    <t>P</t>
  </si>
  <si>
    <t>Tulsa-taxi cab</t>
  </si>
  <si>
    <t>C</t>
  </si>
  <si>
    <t>Houston-airport miles</t>
  </si>
  <si>
    <t>PC</t>
  </si>
  <si>
    <t>Houston-tolls and airport parking</t>
  </si>
  <si>
    <t>Denver-air travel</t>
  </si>
  <si>
    <t>Vail-customer meeting-valet, porters, tips, phones, etc.</t>
  </si>
  <si>
    <t xml:space="preserve"> </t>
  </si>
  <si>
    <t>Denver-hotel</t>
  </si>
  <si>
    <t>Denver-parking</t>
  </si>
  <si>
    <t>RC</t>
  </si>
  <si>
    <t>Denver-rental car and gasoline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</si>
  <si>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</si>
  <si>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</si>
  <si>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</si>
  <si>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</si>
  <si>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</si>
  <si>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</si>
  <si>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</si>
  <si>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</si>
  <si>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</si>
  <si>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</si>
  <si>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</si>
  <si>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</si>
  <si>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</si>
  <si>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52004500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</si>
  <si>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</si>
  <si>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</si>
  <si>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</si>
  <si>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</si>
  <si>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B</t>
  </si>
  <si>
    <t>Denver-Breakfast</t>
  </si>
  <si>
    <t>Denver-Customer Lunch</t>
  </si>
  <si>
    <t>K. Birdsall @ eprime, D. Krattenmaker @</t>
  </si>
  <si>
    <t>eprime, Self</t>
  </si>
  <si>
    <t>Show the total amount for each accounting classification referenced above.</t>
  </si>
  <si>
    <t>52003000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</si>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</sst>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07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18" fillId="0" borderId="5" xfId="4" applyNumberFormat="1" applyFont="1" applyBorder="1" applyAlignment="1" applyProtection="1">
      <alignment horizontal="left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17" xfId="4" applyNumberFormat="1" applyFont="1" applyBorder="1" applyAlignment="1" applyProtection="1">
      <alignment vertical="center"/>
      <protection locked="0"/>
    </xf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34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5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6" xfId="4" applyNumberFormat="1" applyFont="1" applyFill="1" applyBorder="1" applyAlignment="1" applyProtection="1">
      <alignment horizontal="centerContinuous"/>
    </xf>
    <xf numFmtId="164" fontId="31" fillId="5" borderId="35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7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8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4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5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49" fontId="9" fillId="0" borderId="36" xfId="5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left" vertical="center"/>
      <protection locked="0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5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5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7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4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49" fontId="9" fillId="0" borderId="19" xfId="4" applyNumberFormat="1" applyFont="1" applyBorder="1" applyAlignment="1" applyProtection="1">
      <alignment vertical="center"/>
    </xf>
    <xf numFmtId="49" fontId="9" fillId="0" borderId="19" xfId="4" applyNumberFormat="1" applyFont="1" applyBorder="1" applyAlignment="1" applyProtection="1">
      <alignment horizontal="left" vertical="center"/>
    </xf>
    <xf numFmtId="49" fontId="9" fillId="0" borderId="0" xfId="4" applyNumberFormat="1" applyFont="1" applyBorder="1" applyAlignment="1" applyProtection="1">
      <alignment vertical="center"/>
    </xf>
    <xf numFmtId="49" fontId="9" fillId="0" borderId="4" xfId="4" applyNumberFormat="1" applyFont="1" applyBorder="1" applyAlignment="1" applyProtection="1">
      <alignment vertical="center"/>
    </xf>
    <xf numFmtId="49" fontId="9" fillId="0" borderId="35" xfId="4" applyNumberFormat="1" applyFont="1" applyBorder="1" applyAlignment="1" applyProtection="1">
      <alignment vertical="center"/>
    </xf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4" xfId="0" applyFont="1" applyBorder="1"/>
    <xf numFmtId="164" fontId="31" fillId="5" borderId="26" xfId="4" applyNumberFormat="1" applyFont="1" applyFill="1" applyBorder="1" applyAlignment="1" applyProtection="1">
      <alignment horizontal="centerContinuous" vertical="center" wrapText="1"/>
    </xf>
    <xf numFmtId="0" fontId="0" fillId="0" borderId="26" xfId="0" applyBorder="1" applyAlignment="1">
      <alignment horizontal="centerContinuous" vertical="center" wrapText="1"/>
    </xf>
    <xf numFmtId="164" fontId="31" fillId="5" borderId="44" xfId="4" applyNumberFormat="1" applyFont="1" applyFill="1" applyBorder="1" applyAlignment="1" applyProtection="1">
      <alignment horizontal="centerContinuous" vertical="center" wrapText="1"/>
    </xf>
    <xf numFmtId="182" fontId="53" fillId="0" borderId="0" xfId="1" applyNumberFormat="1" applyFont="1" applyAlignment="1">
      <alignment horizontal="centerContinuous"/>
    </xf>
    <xf numFmtId="49" fontId="9" fillId="0" borderId="25" xfId="4" applyNumberFormat="1" applyFont="1" applyBorder="1" applyAlignment="1" applyProtection="1">
      <alignment horizontal="centerContinuous" vertical="center"/>
      <protection locked="0"/>
    </xf>
    <xf numFmtId="49" fontId="9" fillId="0" borderId="26" xfId="4" applyNumberFormat="1" applyFont="1" applyBorder="1" applyAlignment="1" applyProtection="1">
      <alignment horizontal="centerContinuous" vertical="center"/>
      <protection locked="0"/>
    </xf>
    <xf numFmtId="49" fontId="9" fillId="0" borderId="45" xfId="4" applyNumberFormat="1" applyFont="1" applyBorder="1" applyAlignment="1" applyProtection="1">
      <alignment horizontal="centerContinuous" vertical="center"/>
      <protection locked="0"/>
    </xf>
    <xf numFmtId="164" fontId="31" fillId="5" borderId="17" xfId="4" applyNumberFormat="1" applyFont="1" applyFill="1" applyBorder="1" applyAlignment="1" applyProtection="1">
      <alignment horizontal="centerContinuous" vertical="center" wrapText="1"/>
    </xf>
    <xf numFmtId="164" fontId="31" fillId="5" borderId="35" xfId="4" applyNumberFormat="1" applyFont="1" applyFill="1" applyBorder="1" applyAlignment="1" applyProtection="1">
      <alignment horizontal="centerContinuous" vertical="center" wrapText="1"/>
    </xf>
    <xf numFmtId="49" fontId="9" fillId="0" borderId="14" xfId="4" applyNumberFormat="1" applyFont="1" applyBorder="1" applyAlignment="1" applyProtection="1">
      <alignment horizontal="centerContinuous" vertical="center"/>
      <protection locked="0"/>
    </xf>
    <xf numFmtId="49" fontId="9" fillId="0" borderId="1" xfId="4" applyNumberFormat="1" applyFont="1" applyBorder="1" applyAlignment="1" applyProtection="1">
      <alignment horizontal="centerContinuous" vertical="center"/>
      <protection locked="0"/>
    </xf>
    <xf numFmtId="49" fontId="9" fillId="0" borderId="46" xfId="4" applyNumberFormat="1" applyFont="1" applyBorder="1" applyAlignment="1" applyProtection="1">
      <alignment horizontal="centerContinuous" vertical="center"/>
      <protection locked="0"/>
    </xf>
    <xf numFmtId="164" fontId="31" fillId="5" borderId="19" xfId="4" applyNumberFormat="1" applyFont="1" applyFill="1" applyBorder="1" applyAlignment="1" applyProtection="1">
      <alignment horizontal="centerContinuous" vertical="center" wrapText="1"/>
    </xf>
    <xf numFmtId="0" fontId="0" fillId="0" borderId="19" xfId="0" applyBorder="1" applyAlignment="1">
      <alignment horizontal="centerContinuous" vertical="center" wrapText="1"/>
    </xf>
    <xf numFmtId="49" fontId="9" fillId="0" borderId="47" xfId="5" applyNumberFormat="1" applyFont="1" applyBorder="1" applyAlignment="1" applyProtection="1">
      <alignment horizontal="centerContinuous"/>
      <protection locked="0"/>
    </xf>
    <xf numFmtId="49" fontId="9" fillId="0" borderId="35" xfId="5" applyNumberFormat="1" applyFont="1" applyBorder="1" applyAlignment="1" applyProtection="1">
      <alignment horizontal="centerContinuous"/>
      <protection locked="0"/>
    </xf>
    <xf numFmtId="49" fontId="9" fillId="0" borderId="19" xfId="5" applyNumberFormat="1" applyFont="1" applyBorder="1" applyAlignment="1" applyProtection="1">
      <alignment horizontal="centerContinuous"/>
      <protection locked="0"/>
    </xf>
    <xf numFmtId="49" fontId="9" fillId="0" borderId="23" xfId="5" applyNumberFormat="1" applyFont="1" applyBorder="1" applyAlignment="1" applyProtection="1">
      <alignment horizontal="centerContinuous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</xdr:row>
      <xdr:rowOff>144780</xdr:rowOff>
    </xdr:from>
    <xdr:to>
      <xdr:col>7</xdr:col>
      <xdr:colOff>30480</xdr:colOff>
      <xdr:row>1</xdr:row>
      <xdr:rowOff>144780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>
          <a:off x="1981200" y="312420"/>
          <a:ext cx="19126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144780</xdr:rowOff>
    </xdr:from>
    <xdr:to>
      <xdr:col>9</xdr:col>
      <xdr:colOff>0</xdr:colOff>
      <xdr:row>1</xdr:row>
      <xdr:rowOff>144780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 flipH="1">
          <a:off x="3863340" y="312420"/>
          <a:ext cx="13182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0</xdr:rowOff>
        </xdr:from>
        <xdr:to>
          <xdr:col>1</xdr:col>
          <xdr:colOff>45720</xdr:colOff>
          <xdr:row>3</xdr:row>
          <xdr:rowOff>38100</xdr:rowOff>
        </xdr:to>
        <xdr:sp macro="" textlink="">
          <xdr:nvSpPr>
            <xdr:cNvPr id="2057" name="Picture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7620</xdr:colOff>
      <xdr:row>27</xdr:row>
      <xdr:rowOff>152400</xdr:rowOff>
    </xdr:from>
    <xdr:to>
      <xdr:col>6</xdr:col>
      <xdr:colOff>7620</xdr:colOff>
      <xdr:row>27</xdr:row>
      <xdr:rowOff>152400</xdr:rowOff>
    </xdr:to>
    <xdr:sp macro="" textlink="">
      <xdr:nvSpPr>
        <xdr:cNvPr id="2059" name="Line 11"/>
        <xdr:cNvSpPr>
          <a:spLocks noChangeShapeType="1"/>
        </xdr:cNvSpPr>
      </xdr:nvSpPr>
      <xdr:spPr bwMode="auto">
        <a:xfrm>
          <a:off x="1394460" y="6690360"/>
          <a:ext cx="256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2060" name="Line 12"/>
        <xdr:cNvSpPr>
          <a:spLocks noChangeShapeType="1"/>
        </xdr:cNvSpPr>
      </xdr:nvSpPr>
      <xdr:spPr bwMode="auto">
        <a:xfrm>
          <a:off x="3985260" y="6690360"/>
          <a:ext cx="1722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42</xdr:row>
      <xdr:rowOff>152400</xdr:rowOff>
    </xdr:from>
    <xdr:to>
      <xdr:col>6</xdr:col>
      <xdr:colOff>0</xdr:colOff>
      <xdr:row>42</xdr:row>
      <xdr:rowOff>152400</xdr:rowOff>
    </xdr:to>
    <xdr:sp macro="" textlink="">
      <xdr:nvSpPr>
        <xdr:cNvPr id="2061" name="Line 13"/>
        <xdr:cNvSpPr>
          <a:spLocks noChangeShapeType="1"/>
        </xdr:cNvSpPr>
      </xdr:nvSpPr>
      <xdr:spPr bwMode="auto">
        <a:xfrm>
          <a:off x="1386840" y="10888980"/>
          <a:ext cx="256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617220</xdr:colOff>
      <xdr:row>42</xdr:row>
      <xdr:rowOff>152400</xdr:rowOff>
    </xdr:from>
    <xdr:to>
      <xdr:col>8</xdr:col>
      <xdr:colOff>7620</xdr:colOff>
      <xdr:row>42</xdr:row>
      <xdr:rowOff>152400</xdr:rowOff>
    </xdr:to>
    <xdr:sp macro="" textlink="">
      <xdr:nvSpPr>
        <xdr:cNvPr id="2062" name="Line 14"/>
        <xdr:cNvSpPr>
          <a:spLocks noChangeShapeType="1"/>
        </xdr:cNvSpPr>
      </xdr:nvSpPr>
      <xdr:spPr bwMode="auto">
        <a:xfrm flipH="1">
          <a:off x="3947160" y="10888980"/>
          <a:ext cx="17678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>
          <a:off x="9555480" y="1319022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43</xdr:row>
      <xdr:rowOff>0</xdr:rowOff>
    </xdr:from>
    <xdr:to>
      <xdr:col>13</xdr:col>
      <xdr:colOff>228600</xdr:colOff>
      <xdr:row>50</xdr:row>
      <xdr:rowOff>38100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 flipV="1">
          <a:off x="9555480" y="11513820"/>
          <a:ext cx="22860" cy="1722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3076" name="Text 4"/>
        <xdr:cNvSpPr txBox="1">
          <a:spLocks noChangeArrowheads="1"/>
        </xdr:cNvSpPr>
      </xdr:nvSpPr>
      <xdr:spPr bwMode="auto">
        <a:xfrm>
          <a:off x="8930640" y="1257300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3082" name="Line 10"/>
        <xdr:cNvSpPr>
          <a:spLocks noChangeShapeType="1"/>
        </xdr:cNvSpPr>
      </xdr:nvSpPr>
      <xdr:spPr bwMode="auto">
        <a:xfrm>
          <a:off x="6614160" y="11391900"/>
          <a:ext cx="1417320" cy="81534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47</xdr:row>
      <xdr:rowOff>175260</xdr:rowOff>
    </xdr:from>
    <xdr:to>
      <xdr:col>9</xdr:col>
      <xdr:colOff>7620</xdr:colOff>
      <xdr:row>47</xdr:row>
      <xdr:rowOff>175260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1767840" y="12458700"/>
          <a:ext cx="44805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640080</xdr:colOff>
      <xdr:row>48</xdr:row>
      <xdr:rowOff>266700</xdr:rowOff>
    </xdr:to>
    <xdr:sp macro="" textlink="">
      <xdr:nvSpPr>
        <xdr:cNvPr id="4102" name="Text 6"/>
        <xdr:cNvSpPr txBox="1">
          <a:spLocks noChangeArrowheads="1"/>
        </xdr:cNvSpPr>
      </xdr:nvSpPr>
      <xdr:spPr bwMode="auto">
        <a:xfrm>
          <a:off x="9159240" y="12557760"/>
          <a:ext cx="5486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4107" name="Line 11"/>
        <xdr:cNvSpPr>
          <a:spLocks noChangeShapeType="1"/>
        </xdr:cNvSpPr>
      </xdr:nvSpPr>
      <xdr:spPr bwMode="auto">
        <a:xfrm>
          <a:off x="6690360" y="11803380"/>
          <a:ext cx="1684020" cy="81534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4113" name="Line 17"/>
        <xdr:cNvSpPr>
          <a:spLocks noChangeShapeType="1"/>
        </xdr:cNvSpPr>
      </xdr:nvSpPr>
      <xdr:spPr bwMode="auto">
        <a:xfrm flipV="1">
          <a:off x="9784080" y="1191006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4114" name="Line 18"/>
        <xdr:cNvSpPr>
          <a:spLocks noChangeShapeType="1"/>
        </xdr:cNvSpPr>
      </xdr:nvSpPr>
      <xdr:spPr bwMode="auto">
        <a:xfrm>
          <a:off x="9784080" y="1375410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30480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4115" name="Line 19"/>
        <xdr:cNvSpPr>
          <a:spLocks noChangeShapeType="1"/>
        </xdr:cNvSpPr>
      </xdr:nvSpPr>
      <xdr:spPr bwMode="auto">
        <a:xfrm>
          <a:off x="1653540" y="12847320"/>
          <a:ext cx="46634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>
          <a:off x="943356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5124" name="Text 4"/>
        <xdr:cNvSpPr txBox="1">
          <a:spLocks noChangeArrowheads="1"/>
        </xdr:cNvSpPr>
      </xdr:nvSpPr>
      <xdr:spPr bwMode="auto">
        <a:xfrm>
          <a:off x="876300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5127" name="Line 7"/>
        <xdr:cNvSpPr>
          <a:spLocks noChangeShapeType="1"/>
        </xdr:cNvSpPr>
      </xdr:nvSpPr>
      <xdr:spPr bwMode="auto">
        <a:xfrm>
          <a:off x="6286500" y="11673840"/>
          <a:ext cx="1539240" cy="81534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47</xdr:row>
      <xdr:rowOff>175260</xdr:rowOff>
    </xdr:from>
    <xdr:to>
      <xdr:col>9</xdr:col>
      <xdr:colOff>7620</xdr:colOff>
      <xdr:row>47</xdr:row>
      <xdr:rowOff>175260</xdr:rowOff>
    </xdr:to>
    <xdr:sp macro="" textlink="">
      <xdr:nvSpPr>
        <xdr:cNvPr id="5132" name="Line 12"/>
        <xdr:cNvSpPr>
          <a:spLocks noChangeShapeType="1"/>
        </xdr:cNvSpPr>
      </xdr:nvSpPr>
      <xdr:spPr bwMode="auto">
        <a:xfrm>
          <a:off x="1729740" y="12717780"/>
          <a:ext cx="42443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42</xdr:row>
      <xdr:rowOff>30480</xdr:rowOff>
    </xdr:from>
    <xdr:to>
      <xdr:col>13</xdr:col>
      <xdr:colOff>205740</xdr:colOff>
      <xdr:row>52</xdr:row>
      <xdr:rowOff>220980</xdr:rowOff>
    </xdr:to>
    <xdr:sp macro="" textlink="">
      <xdr:nvSpPr>
        <xdr:cNvPr id="6146" name="Line 2"/>
        <xdr:cNvSpPr>
          <a:spLocks noChangeShapeType="1"/>
        </xdr:cNvSpPr>
      </xdr:nvSpPr>
      <xdr:spPr bwMode="auto">
        <a:xfrm>
          <a:off x="9456420" y="11338560"/>
          <a:ext cx="0" cy="2682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6154" name="Line 10"/>
        <xdr:cNvSpPr>
          <a:spLocks noChangeShapeType="1"/>
        </xdr:cNvSpPr>
      </xdr:nvSpPr>
      <xdr:spPr bwMode="auto">
        <a:xfrm>
          <a:off x="945642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6155" name="Text 11"/>
        <xdr:cNvSpPr txBox="1">
          <a:spLocks noChangeArrowheads="1"/>
        </xdr:cNvSpPr>
      </xdr:nvSpPr>
      <xdr:spPr bwMode="auto">
        <a:xfrm>
          <a:off x="883158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6156" name="Line 12"/>
        <xdr:cNvSpPr>
          <a:spLocks noChangeShapeType="1"/>
        </xdr:cNvSpPr>
      </xdr:nvSpPr>
      <xdr:spPr bwMode="auto">
        <a:xfrm>
          <a:off x="6431280" y="11384280"/>
          <a:ext cx="1501140" cy="81534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47</xdr:row>
      <xdr:rowOff>175260</xdr:rowOff>
    </xdr:from>
    <xdr:to>
      <xdr:col>9</xdr:col>
      <xdr:colOff>0</xdr:colOff>
      <xdr:row>47</xdr:row>
      <xdr:rowOff>175260</xdr:rowOff>
    </xdr:to>
    <xdr:sp macro="" textlink="">
      <xdr:nvSpPr>
        <xdr:cNvPr id="6158" name="Line 14"/>
        <xdr:cNvSpPr>
          <a:spLocks noChangeShapeType="1"/>
        </xdr:cNvSpPr>
      </xdr:nvSpPr>
      <xdr:spPr bwMode="auto">
        <a:xfrm>
          <a:off x="1760220" y="12451080"/>
          <a:ext cx="42976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632460</xdr:colOff>
      <xdr:row>48</xdr:row>
      <xdr:rowOff>266700</xdr:rowOff>
    </xdr:to>
    <xdr:sp macro="" textlink="">
      <xdr:nvSpPr>
        <xdr:cNvPr id="7179" name="Text 11"/>
        <xdr:cNvSpPr txBox="1">
          <a:spLocks noChangeArrowheads="1"/>
        </xdr:cNvSpPr>
      </xdr:nvSpPr>
      <xdr:spPr bwMode="auto">
        <a:xfrm>
          <a:off x="9243060" y="12793980"/>
          <a:ext cx="54102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7181" name="Line 13"/>
        <xdr:cNvSpPr>
          <a:spLocks noChangeShapeType="1"/>
        </xdr:cNvSpPr>
      </xdr:nvSpPr>
      <xdr:spPr bwMode="auto">
        <a:xfrm>
          <a:off x="6637020" y="12039600"/>
          <a:ext cx="1821180" cy="81534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7182" name="Line 14"/>
        <xdr:cNvSpPr>
          <a:spLocks noChangeShapeType="1"/>
        </xdr:cNvSpPr>
      </xdr:nvSpPr>
      <xdr:spPr bwMode="auto">
        <a:xfrm flipV="1">
          <a:off x="9867900" y="1214628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7183" name="Line 15"/>
        <xdr:cNvSpPr>
          <a:spLocks noChangeShapeType="1"/>
        </xdr:cNvSpPr>
      </xdr:nvSpPr>
      <xdr:spPr bwMode="auto">
        <a:xfrm>
          <a:off x="9867900" y="1399032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434340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7187" name="Line 19"/>
        <xdr:cNvSpPr>
          <a:spLocks noChangeShapeType="1"/>
        </xdr:cNvSpPr>
      </xdr:nvSpPr>
      <xdr:spPr bwMode="auto">
        <a:xfrm flipH="1">
          <a:off x="1638300" y="13083540"/>
          <a:ext cx="46253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8201" name="Line 9"/>
        <xdr:cNvSpPr>
          <a:spLocks noChangeShapeType="1"/>
        </xdr:cNvSpPr>
      </xdr:nvSpPr>
      <xdr:spPr bwMode="auto">
        <a:xfrm>
          <a:off x="943356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8202" name="Text 10"/>
        <xdr:cNvSpPr txBox="1">
          <a:spLocks noChangeArrowheads="1"/>
        </xdr:cNvSpPr>
      </xdr:nvSpPr>
      <xdr:spPr bwMode="auto">
        <a:xfrm>
          <a:off x="876300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8204" name="Line 12"/>
        <xdr:cNvSpPr>
          <a:spLocks noChangeShapeType="1"/>
        </xdr:cNvSpPr>
      </xdr:nvSpPr>
      <xdr:spPr bwMode="auto">
        <a:xfrm>
          <a:off x="6286500" y="11673840"/>
          <a:ext cx="1539240" cy="81534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47</xdr:row>
      <xdr:rowOff>175260</xdr:rowOff>
    </xdr:from>
    <xdr:to>
      <xdr:col>9</xdr:col>
      <xdr:colOff>7620</xdr:colOff>
      <xdr:row>47</xdr:row>
      <xdr:rowOff>175260</xdr:rowOff>
    </xdr:to>
    <xdr:sp macro="" textlink="">
      <xdr:nvSpPr>
        <xdr:cNvPr id="8205" name="Line 13"/>
        <xdr:cNvSpPr>
          <a:spLocks noChangeShapeType="1"/>
        </xdr:cNvSpPr>
      </xdr:nvSpPr>
      <xdr:spPr bwMode="auto">
        <a:xfrm>
          <a:off x="1729740" y="12717780"/>
          <a:ext cx="42443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ColWidth="9.109375" defaultRowHeight="16.5" customHeight="1" x14ac:dyDescent="0.25"/>
  <cols>
    <col min="1" max="1" width="11.6640625" style="288" customWidth="1"/>
    <col min="2" max="2" width="10.6640625" style="288" customWidth="1"/>
    <col min="3" max="3" width="6.109375" style="288" customWidth="1"/>
    <col min="4" max="4" width="8" style="288" customWidth="1"/>
    <col min="5" max="5" width="6.5546875" style="288" customWidth="1"/>
    <col min="6" max="7" width="6.6640625" style="288" customWidth="1"/>
    <col min="8" max="8" width="11.6640625" style="288" customWidth="1"/>
    <col min="9" max="9" width="7.5546875" style="288" customWidth="1"/>
    <col min="10" max="10" width="11.109375" style="365" customWidth="1"/>
    <col min="11" max="11" width="8.44140625" style="365" customWidth="1"/>
    <col min="12" max="16384" width="9.109375" style="288"/>
  </cols>
  <sheetData>
    <row r="1" spans="1:11" ht="13.5" customHeight="1" x14ac:dyDescent="0.3">
      <c r="A1" s="381"/>
      <c r="B1" s="387" t="s">
        <v>0</v>
      </c>
      <c r="C1" s="382"/>
      <c r="D1" s="382"/>
      <c r="E1" s="382"/>
      <c r="F1" s="382"/>
      <c r="G1" s="382"/>
      <c r="H1" s="382"/>
      <c r="I1" s="382"/>
      <c r="J1" s="382"/>
      <c r="K1" s="388"/>
    </row>
    <row r="2" spans="1:11" ht="19.5" customHeight="1" x14ac:dyDescent="0.25">
      <c r="A2" s="383" t="s">
        <v>1</v>
      </c>
      <c r="B2" s="384" t="s">
        <v>2</v>
      </c>
      <c r="C2" s="384" t="s">
        <v>3</v>
      </c>
      <c r="D2" s="385"/>
      <c r="E2" s="389" t="s">
        <v>4</v>
      </c>
      <c r="F2" s="390"/>
      <c r="G2" s="386"/>
      <c r="H2" s="391" t="s">
        <v>5</v>
      </c>
      <c r="I2" s="389"/>
      <c r="J2" s="372" t="s">
        <v>6</v>
      </c>
      <c r="K2" s="371" t="s">
        <v>7</v>
      </c>
    </row>
    <row r="3" spans="1:11" ht="16.5" customHeight="1" x14ac:dyDescent="0.25">
      <c r="A3" s="292">
        <f>'Short Form'!N27</f>
        <v>464.25</v>
      </c>
      <c r="B3" s="351" t="str">
        <f>'Short Form'!A29</f>
        <v>52500500</v>
      </c>
      <c r="C3" s="293" t="str">
        <f>'Short Form'!B29</f>
        <v>0060</v>
      </c>
      <c r="D3" s="351" t="str">
        <f>'Short Form'!C29</f>
        <v>111089</v>
      </c>
      <c r="E3" s="351"/>
      <c r="F3" s="351"/>
      <c r="G3" s="351"/>
      <c r="H3" s="351">
        <f>'Short Form'!G29</f>
        <v>0</v>
      </c>
      <c r="I3" s="351"/>
      <c r="J3" s="366">
        <f>'Short Form'!I29</f>
        <v>0</v>
      </c>
      <c r="K3" s="367">
        <f>'Short Form'!J29</f>
        <v>0</v>
      </c>
    </row>
    <row r="4" spans="1:11" ht="16.5" customHeight="1" x14ac:dyDescent="0.25">
      <c r="A4" s="352"/>
      <c r="B4" s="352"/>
      <c r="C4" s="352"/>
      <c r="D4" s="351">
        <f>'Short Form'!C30</f>
        <v>0</v>
      </c>
      <c r="E4" s="351"/>
      <c r="F4" s="351"/>
      <c r="G4" s="351"/>
      <c r="H4" s="351">
        <f>'Short Form'!G30</f>
        <v>0</v>
      </c>
      <c r="I4" s="351"/>
      <c r="J4" s="364"/>
      <c r="K4" s="364"/>
    </row>
    <row r="5" spans="1:11" ht="16.5" customHeight="1" x14ac:dyDescent="0.25">
      <c r="A5" s="292">
        <f>'Short Form'!N42</f>
        <v>294.54000000000002</v>
      </c>
      <c r="B5" s="293" t="str">
        <f>'Short Form'!A44</f>
        <v>52500500</v>
      </c>
      <c r="C5" s="293" t="str">
        <f>'Short Form'!B44</f>
        <v>0060</v>
      </c>
      <c r="D5" s="351" t="str">
        <f>'Short Form'!C44</f>
        <v>111089</v>
      </c>
      <c r="E5" s="351"/>
      <c r="F5" s="351"/>
      <c r="G5" s="351"/>
      <c r="H5" s="351">
        <f>'Short Form'!G44</f>
        <v>0</v>
      </c>
      <c r="I5" s="351"/>
      <c r="J5" s="367">
        <f>'Short Form'!I44</f>
        <v>0</v>
      </c>
      <c r="K5" s="367">
        <f>'Short Form'!J44</f>
        <v>0</v>
      </c>
    </row>
    <row r="6" spans="1:11" ht="16.5" customHeight="1" x14ac:dyDescent="0.25">
      <c r="A6" s="352"/>
      <c r="B6" s="352"/>
      <c r="C6" s="352"/>
      <c r="D6" s="351">
        <f>'Short Form'!C45</f>
        <v>0</v>
      </c>
      <c r="E6" s="351"/>
      <c r="F6" s="351"/>
      <c r="G6" s="351"/>
      <c r="H6" s="351">
        <f>'Short Form'!G45</f>
        <v>0</v>
      </c>
      <c r="I6" s="351"/>
      <c r="J6" s="364"/>
      <c r="K6" s="364"/>
    </row>
    <row r="7" spans="1:11" ht="16.5" customHeight="1" x14ac:dyDescent="0.25">
      <c r="A7" s="292">
        <f>'Travel Form'!O49</f>
        <v>1481.03</v>
      </c>
      <c r="B7" s="293" t="str">
        <f>'Travel Form'!B49</f>
        <v>52004500</v>
      </c>
      <c r="C7" s="293" t="str">
        <f>'Travel Form'!C49</f>
        <v>0060</v>
      </c>
      <c r="D7" s="351" t="str">
        <f>'Travel Form'!D49:G49</f>
        <v>111089</v>
      </c>
      <c r="E7" s="351"/>
      <c r="F7" s="351"/>
      <c r="G7" s="351"/>
      <c r="H7" s="351">
        <f>'Travel Form'!H49:I49</f>
        <v>0</v>
      </c>
      <c r="I7" s="351"/>
      <c r="J7" s="367">
        <f>'Travel Form'!J49</f>
        <v>0</v>
      </c>
      <c r="K7" s="367">
        <f>'Travel Form'!K49</f>
        <v>0</v>
      </c>
    </row>
    <row r="8" spans="1:11" ht="16.5" customHeight="1" x14ac:dyDescent="0.3">
      <c r="A8" s="354"/>
      <c r="B8" s="352"/>
      <c r="C8" s="352"/>
      <c r="D8" s="351">
        <f>'Travel Form'!D50:G50</f>
        <v>0</v>
      </c>
      <c r="E8" s="351"/>
      <c r="F8" s="351"/>
      <c r="G8" s="351"/>
      <c r="H8" s="351">
        <f>'Travel Form'!H50:I50</f>
        <v>0</v>
      </c>
      <c r="I8" s="351"/>
      <c r="J8" s="364"/>
      <c r="K8" s="364"/>
    </row>
    <row r="9" spans="1:11" ht="16.5" customHeight="1" x14ac:dyDescent="0.25">
      <c r="A9" s="292">
        <f>'Travel Form'!O51</f>
        <v>0</v>
      </c>
      <c r="B9" s="293">
        <f>'Travel Form'!B51</f>
        <v>0</v>
      </c>
      <c r="C9" s="293">
        <f>'Travel Form'!C51</f>
        <v>0</v>
      </c>
      <c r="D9" s="351">
        <f>'Travel Form'!D51:G51</f>
        <v>0</v>
      </c>
      <c r="E9" s="351"/>
      <c r="F9" s="351"/>
      <c r="G9" s="351"/>
      <c r="H9" s="351">
        <f>'Travel Form'!H51:I51</f>
        <v>0</v>
      </c>
      <c r="I9" s="351"/>
      <c r="J9" s="367">
        <f>'Travel Form'!J51</f>
        <v>0</v>
      </c>
      <c r="K9" s="367">
        <f>'Travel Form'!K51</f>
        <v>0</v>
      </c>
    </row>
    <row r="10" spans="1:11" ht="16.5" customHeight="1" x14ac:dyDescent="0.25">
      <c r="A10" s="352"/>
      <c r="B10" s="352"/>
      <c r="C10" s="352"/>
      <c r="D10" s="351">
        <f>'Travel Form'!D52:G52</f>
        <v>0</v>
      </c>
      <c r="E10" s="351"/>
      <c r="F10" s="351"/>
      <c r="G10" s="351"/>
      <c r="H10" s="351">
        <f>'Travel Form'!H52:I52</f>
        <v>0</v>
      </c>
      <c r="I10" s="351"/>
      <c r="J10" s="364"/>
      <c r="K10" s="364"/>
    </row>
    <row r="11" spans="1:11" ht="16.5" customHeight="1" x14ac:dyDescent="0.25">
      <c r="A11" s="292">
        <f>'Travel Form'!O53</f>
        <v>0</v>
      </c>
      <c r="B11" s="293">
        <f>'Travel Form'!B53</f>
        <v>0</v>
      </c>
      <c r="C11" s="293">
        <f>'Travel Form'!C53</f>
        <v>0</v>
      </c>
      <c r="D11" s="351">
        <f>'Travel Form'!D53:G53</f>
        <v>0</v>
      </c>
      <c r="E11" s="351"/>
      <c r="F11" s="351"/>
      <c r="G11" s="351"/>
      <c r="H11" s="351">
        <f>'Travel Form'!H53:I53</f>
        <v>0</v>
      </c>
      <c r="I11" s="351"/>
      <c r="J11" s="367">
        <f>'Travel Form'!J53</f>
        <v>0</v>
      </c>
      <c r="K11" s="367">
        <f>'Travel Form'!K53</f>
        <v>0</v>
      </c>
    </row>
    <row r="12" spans="1:11" ht="16.5" customHeight="1" x14ac:dyDescent="0.25">
      <c r="A12" s="352"/>
      <c r="B12" s="352"/>
      <c r="C12" s="352"/>
      <c r="D12" s="351">
        <f>'Travel Form'!D54:G54</f>
        <v>0</v>
      </c>
      <c r="E12" s="351"/>
      <c r="F12" s="351"/>
      <c r="G12" s="351"/>
      <c r="H12" s="351">
        <f>'Travel Form'!H54:I54</f>
        <v>0</v>
      </c>
      <c r="I12" s="351"/>
      <c r="J12" s="364"/>
      <c r="K12" s="364"/>
    </row>
    <row r="13" spans="1:11" ht="16.5" customHeight="1" x14ac:dyDescent="0.25">
      <c r="A13" s="292">
        <f>'Meals and Ent Sup'!N49</f>
        <v>94.24</v>
      </c>
      <c r="B13" s="293" t="str">
        <f>'Meals and Ent Sup'!B49</f>
        <v>52003000</v>
      </c>
      <c r="C13" s="293" t="str">
        <f>'Meals and Ent Sup'!C49</f>
        <v>0060</v>
      </c>
      <c r="D13" s="351" t="str">
        <f>'Meals and Ent Sup'!D49</f>
        <v>111089</v>
      </c>
      <c r="E13" s="351"/>
      <c r="F13" s="351"/>
      <c r="G13" s="351"/>
      <c r="H13" s="351">
        <f>'Meals and Ent Sup'!H49</f>
        <v>0</v>
      </c>
      <c r="I13" s="351"/>
      <c r="J13" s="367">
        <f>'Meals and Ent Sup'!J49</f>
        <v>0</v>
      </c>
      <c r="K13" s="367">
        <f>'Meals and Ent Sup'!K49</f>
        <v>0</v>
      </c>
    </row>
    <row r="14" spans="1:11" ht="16.5" customHeight="1" x14ac:dyDescent="0.25">
      <c r="A14" s="352"/>
      <c r="B14" s="355"/>
      <c r="C14" s="355"/>
      <c r="D14" s="293">
        <f>'Meals and Ent Sup'!D50</f>
        <v>0</v>
      </c>
      <c r="E14" s="293"/>
      <c r="F14" s="293"/>
      <c r="G14" s="293"/>
      <c r="H14" s="351">
        <f>'Meals and Ent Sup'!H50</f>
        <v>0</v>
      </c>
      <c r="I14" s="351"/>
      <c r="J14" s="368"/>
      <c r="K14" s="368"/>
    </row>
    <row r="15" spans="1:11" ht="16.5" customHeight="1" x14ac:dyDescent="0.25">
      <c r="A15" s="292">
        <f>'Meals and Ent Sup'!N51</f>
        <v>0</v>
      </c>
      <c r="B15" s="293">
        <f>'Meals and Ent Sup'!B51</f>
        <v>0</v>
      </c>
      <c r="C15" s="293">
        <f>'Meals and Ent Sup'!C51</f>
        <v>0</v>
      </c>
      <c r="D15" s="351">
        <f>'Meals and Ent Sup'!D51</f>
        <v>0</v>
      </c>
      <c r="E15" s="351"/>
      <c r="F15" s="351"/>
      <c r="G15" s="351"/>
      <c r="H15" s="351">
        <f>'Meals and Ent Sup'!H51</f>
        <v>0</v>
      </c>
      <c r="I15" s="351"/>
      <c r="J15" s="367">
        <f>'Meals and Ent Sup'!J51</f>
        <v>0</v>
      </c>
      <c r="K15" s="367">
        <f>'Meals and Ent Sup'!K51</f>
        <v>0</v>
      </c>
    </row>
    <row r="16" spans="1:11" ht="16.5" customHeight="1" x14ac:dyDescent="0.25">
      <c r="A16" s="352"/>
      <c r="B16" s="352"/>
      <c r="C16" s="352"/>
      <c r="D16" s="351">
        <f>'Meals and Ent Sup'!D52</f>
        <v>0</v>
      </c>
      <c r="E16" s="351"/>
      <c r="F16" s="351"/>
      <c r="G16" s="351"/>
      <c r="H16" s="351">
        <f>'Meals and Ent Sup'!H52</f>
        <v>0</v>
      </c>
      <c r="I16" s="351"/>
      <c r="J16" s="368"/>
      <c r="K16" s="368"/>
    </row>
    <row r="17" spans="1:11" ht="16.5" customHeight="1" x14ac:dyDescent="0.25">
      <c r="A17" s="292">
        <f>'Meals and Ent Sup'!N53</f>
        <v>0</v>
      </c>
      <c r="B17" s="293">
        <f>'Meals and Ent Sup'!B53</f>
        <v>0</v>
      </c>
      <c r="C17" s="293">
        <f>'Meals and Ent Sup'!C53</f>
        <v>0</v>
      </c>
      <c r="D17" s="351">
        <f>'Meals and Ent Sup'!D53</f>
        <v>0</v>
      </c>
      <c r="E17" s="351"/>
      <c r="F17" s="351"/>
      <c r="G17" s="351"/>
      <c r="H17" s="351">
        <f>'Meals and Ent Sup'!H53</f>
        <v>0</v>
      </c>
      <c r="I17" s="351"/>
      <c r="J17" s="367">
        <f>'Meals and Ent Sup'!J53</f>
        <v>0</v>
      </c>
      <c r="K17" s="367">
        <f>'Meals and Ent Sup'!K53</f>
        <v>0</v>
      </c>
    </row>
    <row r="18" spans="1:11" ht="16.5" customHeight="1" x14ac:dyDescent="0.25">
      <c r="A18" s="352"/>
      <c r="B18" s="352"/>
      <c r="C18" s="352"/>
      <c r="D18" s="351">
        <f>'Meals and Ent Sup'!D54</f>
        <v>0</v>
      </c>
      <c r="E18" s="351"/>
      <c r="F18" s="351"/>
      <c r="G18" s="351"/>
      <c r="H18" s="351">
        <f>'Meals and Ent Sup'!H54</f>
        <v>0</v>
      </c>
      <c r="I18" s="351"/>
      <c r="J18" s="368"/>
      <c r="K18" s="368"/>
    </row>
    <row r="19" spans="1:11" ht="16.5" customHeight="1" x14ac:dyDescent="0.25">
      <c r="A19" s="292">
        <f>'Misc. Exp. Sup'!O49</f>
        <v>0</v>
      </c>
      <c r="B19" s="293">
        <f>'Misc. Exp. Sup'!B49</f>
        <v>0</v>
      </c>
      <c r="C19" s="351">
        <f>'Misc. Exp. Sup'!C49</f>
        <v>0</v>
      </c>
      <c r="D19" s="293">
        <f>'Misc. Exp. Sup'!D49</f>
        <v>0</v>
      </c>
      <c r="E19" s="293"/>
      <c r="F19" s="293"/>
      <c r="G19" s="293"/>
      <c r="H19" s="293">
        <f>'Misc. Exp. Sup'!H49</f>
        <v>0</v>
      </c>
      <c r="I19" s="293">
        <f>'Misc. Exp. Sup'!I49</f>
        <v>0</v>
      </c>
      <c r="J19" s="367">
        <f>'Misc. Exp. Sup'!J49</f>
        <v>0</v>
      </c>
      <c r="K19" s="367">
        <f>'Misc. Exp. Sup'!K49</f>
        <v>0</v>
      </c>
    </row>
    <row r="20" spans="1:11" ht="16.5" customHeight="1" x14ac:dyDescent="0.25">
      <c r="A20" s="352"/>
      <c r="B20" s="352"/>
      <c r="C20" s="352"/>
      <c r="D20" s="351">
        <f>'Misc. Exp. Sup'!D50</f>
        <v>0</v>
      </c>
      <c r="E20" s="351"/>
      <c r="F20" s="351"/>
      <c r="G20" s="351"/>
      <c r="H20" s="351">
        <f>'Misc. Exp. Sup'!H50</f>
        <v>0</v>
      </c>
      <c r="I20" s="351">
        <f>'Misc. Exp. Sup'!I50</f>
        <v>0</v>
      </c>
      <c r="J20" s="368"/>
      <c r="K20" s="368"/>
    </row>
    <row r="21" spans="1:11" ht="16.5" customHeight="1" x14ac:dyDescent="0.25">
      <c r="A21" s="292">
        <f>'Misc. Exp. Sup'!O51</f>
        <v>0</v>
      </c>
      <c r="B21" s="293">
        <f>'Misc. Exp. Sup'!B51</f>
        <v>0</v>
      </c>
      <c r="C21" s="293">
        <f>'Misc. Exp. Sup'!C51</f>
        <v>0</v>
      </c>
      <c r="D21" s="351">
        <f>'Misc. Exp. Sup'!D51</f>
        <v>0</v>
      </c>
      <c r="E21" s="351"/>
      <c r="F21" s="351"/>
      <c r="G21" s="351"/>
      <c r="H21" s="351">
        <f>'Misc. Exp. Sup'!H51</f>
        <v>0</v>
      </c>
      <c r="I21" s="351">
        <f>'Misc. Exp. Sup'!I51</f>
        <v>0</v>
      </c>
      <c r="J21" s="367">
        <f>'Misc. Exp. Sup'!J51</f>
        <v>0</v>
      </c>
      <c r="K21" s="367">
        <f>'Misc. Exp. Sup'!K51</f>
        <v>0</v>
      </c>
    </row>
    <row r="22" spans="1:11" ht="16.5" customHeight="1" x14ac:dyDescent="0.25">
      <c r="A22" s="355"/>
      <c r="B22" s="355"/>
      <c r="C22" s="355"/>
      <c r="D22" s="351">
        <f>'Misc. Exp. Sup'!D52</f>
        <v>0</v>
      </c>
      <c r="E22" s="351"/>
      <c r="F22" s="351"/>
      <c r="G22" s="351"/>
      <c r="H22" s="351">
        <f>'Misc. Exp. Sup'!H52</f>
        <v>0</v>
      </c>
      <c r="I22" s="351">
        <f>'Misc. Exp. Sup'!I52</f>
        <v>0</v>
      </c>
      <c r="J22" s="368"/>
      <c r="K22" s="368"/>
    </row>
    <row r="23" spans="1:11" ht="16.5" customHeight="1" x14ac:dyDescent="0.25">
      <c r="A23" s="292">
        <f>'Misc. Exp. Sup'!O53</f>
        <v>0</v>
      </c>
      <c r="B23" s="293">
        <f>'Misc. Exp. Sup'!B53</f>
        <v>0</v>
      </c>
      <c r="C23" s="293">
        <f>'Misc. Exp. Sup'!C53</f>
        <v>0</v>
      </c>
      <c r="D23" s="351">
        <f>'Misc. Exp. Sup'!D53</f>
        <v>0</v>
      </c>
      <c r="E23" s="351"/>
      <c r="F23" s="351"/>
      <c r="G23" s="351"/>
      <c r="H23" s="351">
        <f>'Misc. Exp. Sup'!H53</f>
        <v>0</v>
      </c>
      <c r="I23" s="351">
        <f>'Misc. Exp. Sup'!I53</f>
        <v>0</v>
      </c>
      <c r="J23" s="367">
        <f>'Misc. Exp. Sup'!J53</f>
        <v>0</v>
      </c>
      <c r="K23" s="367">
        <f>'Misc. Exp. Sup'!K53</f>
        <v>0</v>
      </c>
    </row>
    <row r="24" spans="1:11" ht="16.5" customHeight="1" x14ac:dyDescent="0.25">
      <c r="A24" s="355"/>
      <c r="B24" s="355"/>
      <c r="C24" s="355"/>
      <c r="D24" s="351">
        <f>'Misc. Exp. Sup'!D54</f>
        <v>0</v>
      </c>
      <c r="E24" s="351"/>
      <c r="F24" s="351"/>
      <c r="G24" s="351"/>
      <c r="H24" s="351">
        <f>'Misc. Exp. Sup'!H54</f>
        <v>0</v>
      </c>
      <c r="I24" s="351">
        <f>'Misc. Exp. Sup'!I54</f>
        <v>0</v>
      </c>
      <c r="J24" s="368"/>
      <c r="K24" s="368"/>
    </row>
    <row r="25" spans="1:11" ht="16.5" customHeight="1" x14ac:dyDescent="0.25">
      <c r="A25" s="292">
        <f>'Travel Sup (2)'!O49</f>
        <v>0</v>
      </c>
      <c r="B25" s="351">
        <f>'Travel Sup (2)'!B49</f>
        <v>0</v>
      </c>
      <c r="C25" s="293">
        <f>'Travel Sup (2)'!C49</f>
        <v>0</v>
      </c>
      <c r="D25" s="293">
        <f>'Travel Sup (2)'!D49</f>
        <v>0</v>
      </c>
      <c r="E25" s="293"/>
      <c r="F25" s="293"/>
      <c r="G25" s="293"/>
      <c r="H25" s="351">
        <f>'Travel Sup (2)'!H49</f>
        <v>0</v>
      </c>
      <c r="I25" s="351"/>
      <c r="J25" s="367">
        <f>'Travel Sup (2)'!J49</f>
        <v>0</v>
      </c>
      <c r="K25" s="367">
        <f>'Travel Sup (2)'!K49</f>
        <v>0</v>
      </c>
    </row>
    <row r="26" spans="1:11" ht="16.5" customHeight="1" x14ac:dyDescent="0.25">
      <c r="A26" s="355"/>
      <c r="B26" s="355"/>
      <c r="C26" s="355"/>
      <c r="D26" s="351">
        <f>'Travel Sup (2)'!D50</f>
        <v>0</v>
      </c>
      <c r="E26" s="351"/>
      <c r="F26" s="351"/>
      <c r="G26" s="351"/>
      <c r="H26" s="351">
        <f>'Travel Sup (2)'!H50</f>
        <v>0</v>
      </c>
      <c r="I26" s="351"/>
      <c r="J26" s="368"/>
      <c r="K26" s="368"/>
    </row>
    <row r="27" spans="1:11" ht="16.5" customHeight="1" x14ac:dyDescent="0.25">
      <c r="A27" s="292">
        <f>'Travel Sup (2)'!O51</f>
        <v>0</v>
      </c>
      <c r="B27" s="293">
        <f>'Travel Sup (2)'!B51</f>
        <v>0</v>
      </c>
      <c r="C27" s="293">
        <f>'Travel Sup (2)'!C51</f>
        <v>0</v>
      </c>
      <c r="D27" s="293">
        <f>'Travel Sup (2)'!D51</f>
        <v>0</v>
      </c>
      <c r="E27" s="293"/>
      <c r="F27" s="293"/>
      <c r="G27" s="293"/>
      <c r="H27" s="351">
        <f>'Travel Sup (2)'!H51</f>
        <v>0</v>
      </c>
      <c r="I27" s="351"/>
      <c r="J27" s="367">
        <f>'Travel Sup (2)'!J51</f>
        <v>0</v>
      </c>
      <c r="K27" s="367">
        <f>'Travel Sup (2)'!K51</f>
        <v>0</v>
      </c>
    </row>
    <row r="28" spans="1:11" ht="16.5" customHeight="1" x14ac:dyDescent="0.25">
      <c r="A28" s="355"/>
      <c r="B28" s="355"/>
      <c r="C28" s="355"/>
      <c r="D28" s="293">
        <f>'Travel Sup (2)'!D52</f>
        <v>0</v>
      </c>
      <c r="E28" s="293"/>
      <c r="F28" s="293"/>
      <c r="G28" s="293"/>
      <c r="H28" s="351">
        <f>'Travel Sup (2)'!H52</f>
        <v>0</v>
      </c>
      <c r="I28" s="351"/>
      <c r="J28" s="368"/>
      <c r="K28" s="368"/>
    </row>
    <row r="29" spans="1:11" ht="16.5" customHeight="1" x14ac:dyDescent="0.25">
      <c r="A29" s="292">
        <f>'Travel Sup (2)'!O53</f>
        <v>0</v>
      </c>
      <c r="B29" s="293">
        <f>'Travel Sup (2)'!B53</f>
        <v>0</v>
      </c>
      <c r="C29" s="293">
        <f>'Travel Sup (2)'!C53</f>
        <v>0</v>
      </c>
      <c r="D29" s="293">
        <f>'Travel Sup (2)'!D53</f>
        <v>0</v>
      </c>
      <c r="E29" s="293"/>
      <c r="F29" s="293"/>
      <c r="G29" s="293"/>
      <c r="H29" s="351">
        <f>'Travel Sup (2)'!H53</f>
        <v>0</v>
      </c>
      <c r="I29" s="351"/>
      <c r="J29" s="367">
        <f>'Travel Sup (2)'!J53</f>
        <v>0</v>
      </c>
      <c r="K29" s="367">
        <f>'Travel Sup (2)'!K53</f>
        <v>0</v>
      </c>
    </row>
    <row r="30" spans="1:11" ht="16.5" customHeight="1" x14ac:dyDescent="0.25">
      <c r="A30" s="355"/>
      <c r="B30" s="355"/>
      <c r="C30" s="355"/>
      <c r="D30" s="293">
        <f>'Travel Sup (2)'!D54</f>
        <v>0</v>
      </c>
      <c r="E30" s="293"/>
      <c r="F30" s="293"/>
      <c r="G30" s="293"/>
      <c r="H30" s="351">
        <f>'Travel Sup (2)'!H54</f>
        <v>0</v>
      </c>
      <c r="I30" s="351"/>
      <c r="J30" s="368"/>
      <c r="K30" s="368"/>
    </row>
    <row r="31" spans="1:11" ht="16.5" customHeight="1" x14ac:dyDescent="0.25">
      <c r="A31" s="292">
        <f>'Meals and Ent Sup (2)'!N49</f>
        <v>0</v>
      </c>
      <c r="B31" s="351">
        <f>'Meals and Ent Sup (2)'!B49</f>
        <v>0</v>
      </c>
      <c r="C31" s="293">
        <f>'Meals and Ent Sup (2)'!C49</f>
        <v>0</v>
      </c>
      <c r="D31" s="293">
        <f>'Meals and Ent Sup (2)'!D49</f>
        <v>0</v>
      </c>
      <c r="E31" s="293">
        <f>'Meals and Ent Sup (2)'!E49</f>
        <v>0</v>
      </c>
      <c r="F31" s="293">
        <f>'Meals and Ent Sup (2)'!F49</f>
        <v>0</v>
      </c>
      <c r="G31" s="293">
        <f>'Meals and Ent Sup (2)'!G49</f>
        <v>0</v>
      </c>
      <c r="H31" s="351">
        <f>'Meals and Ent Sup (2)'!H49</f>
        <v>0</v>
      </c>
      <c r="I31" s="351">
        <f>'Meals and Ent Sup (2)'!I49</f>
        <v>0</v>
      </c>
      <c r="J31" s="367">
        <f>'Meals and Ent Sup (2)'!J49</f>
        <v>0</v>
      </c>
      <c r="K31" s="367">
        <f>'Meals and Ent Sup (2)'!K49</f>
        <v>0</v>
      </c>
    </row>
    <row r="32" spans="1:11" ht="16.5" customHeight="1" x14ac:dyDescent="0.25">
      <c r="A32" s="355"/>
      <c r="B32" s="355"/>
      <c r="C32" s="355"/>
      <c r="D32" s="293">
        <f>'Meals and Ent Sup (2)'!D50</f>
        <v>0</v>
      </c>
      <c r="E32" s="293">
        <f>'Meals and Ent Sup (2)'!E50</f>
        <v>0</v>
      </c>
      <c r="F32" s="293">
        <f>'Meals and Ent Sup (2)'!F50</f>
        <v>0</v>
      </c>
      <c r="G32" s="293">
        <f>'Meals and Ent Sup (2)'!G50</f>
        <v>0</v>
      </c>
      <c r="H32" s="351">
        <f>'Meals and Ent Sup (2)'!H50</f>
        <v>0</v>
      </c>
      <c r="I32" s="351">
        <f>'Meals and Ent Sup (2)'!I50</f>
        <v>0</v>
      </c>
      <c r="J32" s="368"/>
      <c r="K32" s="368"/>
    </row>
    <row r="33" spans="1:11" ht="16.5" customHeight="1" x14ac:dyDescent="0.25">
      <c r="A33" s="292">
        <f>'Meals and Ent Sup (2)'!N51</f>
        <v>0</v>
      </c>
      <c r="B33" s="351">
        <f>'Meals and Ent Sup (2)'!B51</f>
        <v>0</v>
      </c>
      <c r="C33" s="293">
        <f>'Meals and Ent Sup (2)'!C51</f>
        <v>0</v>
      </c>
      <c r="D33" s="293">
        <f>'Meals and Ent Sup (2)'!D51</f>
        <v>0</v>
      </c>
      <c r="E33" s="293">
        <f>'Meals and Ent Sup (2)'!E51</f>
        <v>0</v>
      </c>
      <c r="F33" s="293">
        <f>'Meals and Ent Sup (2)'!F51</f>
        <v>0</v>
      </c>
      <c r="G33" s="293">
        <f>'Meals and Ent Sup (2)'!G51</f>
        <v>0</v>
      </c>
      <c r="H33" s="351">
        <f>'Meals and Ent Sup (2)'!H51</f>
        <v>0</v>
      </c>
      <c r="I33" s="351">
        <f>'Meals and Ent Sup (2)'!I51</f>
        <v>0</v>
      </c>
      <c r="J33" s="367">
        <f>'Meals and Ent Sup (2)'!J51</f>
        <v>0</v>
      </c>
      <c r="K33" s="367">
        <f>'Meals and Ent Sup (2)'!K51</f>
        <v>0</v>
      </c>
    </row>
    <row r="34" spans="1:11" ht="16.5" customHeight="1" x14ac:dyDescent="0.25">
      <c r="A34" s="355"/>
      <c r="B34" s="355"/>
      <c r="C34" s="355"/>
      <c r="D34" s="293">
        <f>'Meals and Ent Sup (2)'!D52</f>
        <v>0</v>
      </c>
      <c r="E34" s="293">
        <f>'Meals and Ent Sup (2)'!E52</f>
        <v>0</v>
      </c>
      <c r="F34" s="293">
        <f>'Meals and Ent Sup (2)'!F52</f>
        <v>0</v>
      </c>
      <c r="G34" s="293">
        <f>'Meals and Ent Sup (2)'!G52</f>
        <v>0</v>
      </c>
      <c r="H34" s="351">
        <f>'Meals and Ent Sup (2)'!H52</f>
        <v>0</v>
      </c>
      <c r="I34" s="351">
        <f>'Meals and Ent Sup (2)'!I52</f>
        <v>0</v>
      </c>
      <c r="J34" s="368"/>
      <c r="K34" s="368"/>
    </row>
    <row r="35" spans="1:11" ht="16.5" customHeight="1" x14ac:dyDescent="0.25">
      <c r="A35" s="292">
        <f>'Meals and Ent Sup (2)'!N53</f>
        <v>0</v>
      </c>
      <c r="B35" s="351">
        <f>'Meals and Ent Sup (2)'!B53</f>
        <v>0</v>
      </c>
      <c r="C35" s="293">
        <f>'Meals and Ent Sup (2)'!C53</f>
        <v>0</v>
      </c>
      <c r="D35" s="293">
        <f>'Meals and Ent Sup (2)'!D53</f>
        <v>0</v>
      </c>
      <c r="E35" s="293">
        <f>'Meals and Ent Sup (2)'!E53</f>
        <v>0</v>
      </c>
      <c r="F35" s="293">
        <f>'Meals and Ent Sup (2)'!F53</f>
        <v>0</v>
      </c>
      <c r="G35" s="293">
        <f>'Meals and Ent Sup (2)'!G53</f>
        <v>0</v>
      </c>
      <c r="H35" s="351">
        <f>'Meals and Ent Sup (2)'!H53</f>
        <v>0</v>
      </c>
      <c r="I35" s="351">
        <f>'Meals and Ent Sup (2)'!I53</f>
        <v>0</v>
      </c>
      <c r="J35" s="367">
        <f>'Meals and Ent Sup (2)'!J53</f>
        <v>0</v>
      </c>
      <c r="K35" s="367">
        <f>'Meals and Ent Sup (2)'!K53</f>
        <v>0</v>
      </c>
    </row>
    <row r="36" spans="1:11" ht="16.5" customHeight="1" x14ac:dyDescent="0.25">
      <c r="A36" s="355"/>
      <c r="B36" s="355"/>
      <c r="C36" s="355"/>
      <c r="D36" s="293">
        <f>'Meals and Ent Sup (2)'!D54</f>
        <v>0</v>
      </c>
      <c r="E36" s="293">
        <f>'Meals and Ent Sup (2)'!E54</f>
        <v>0</v>
      </c>
      <c r="F36" s="293">
        <f>'Meals and Ent Sup (2)'!F54</f>
        <v>0</v>
      </c>
      <c r="G36" s="293">
        <f>'Meals and Ent Sup (2)'!G54</f>
        <v>0</v>
      </c>
      <c r="H36" s="351">
        <f>'Meals and Ent Sup (2)'!H54</f>
        <v>0</v>
      </c>
      <c r="I36" s="351">
        <f>'Meals and Ent Sup (2)'!I54</f>
        <v>0</v>
      </c>
      <c r="J36" s="368"/>
      <c r="K36" s="368"/>
    </row>
    <row r="37" spans="1:11" ht="16.5" customHeight="1" x14ac:dyDescent="0.25">
      <c r="A37" s="292">
        <f>'Misc. Exp. Sup (2)'!O49</f>
        <v>0</v>
      </c>
      <c r="B37" s="351">
        <f>'Misc. Exp. Sup (2)'!B49</f>
        <v>0</v>
      </c>
      <c r="C37" s="293">
        <f>'Misc. Exp. Sup (2)'!C49</f>
        <v>0</v>
      </c>
      <c r="D37" s="392">
        <f>'Misc. Exp. Sup (2)'!D49</f>
        <v>0</v>
      </c>
      <c r="E37" s="392"/>
      <c r="F37" s="392"/>
      <c r="G37" s="392"/>
      <c r="H37" s="351">
        <f>'Misc. Exp. Sup (2)'!H49</f>
        <v>0</v>
      </c>
      <c r="I37" s="351">
        <f>'Misc. Exp. Sup (2)'!J49</f>
        <v>0</v>
      </c>
      <c r="J37" s="367">
        <f>'Misc. Exp. Sup (2)'!J49</f>
        <v>0</v>
      </c>
      <c r="K37" s="367">
        <f>'Misc. Exp. Sup (2)'!K49</f>
        <v>0</v>
      </c>
    </row>
    <row r="38" spans="1:11" ht="16.5" customHeight="1" x14ac:dyDescent="0.25">
      <c r="A38" s="355"/>
      <c r="B38" s="355"/>
      <c r="C38" s="355"/>
      <c r="D38" s="293">
        <f>'Misc. Exp. Sup (2)'!D50</f>
        <v>0</v>
      </c>
      <c r="E38" s="293">
        <f>'Misc. Exp. Sup (2)'!F50</f>
        <v>0</v>
      </c>
      <c r="F38" s="293">
        <f>'Misc. Exp. Sup (2)'!G50</f>
        <v>0</v>
      </c>
      <c r="G38" s="293">
        <f>'Misc. Exp. Sup (2)'!H50</f>
        <v>0</v>
      </c>
      <c r="H38" s="351">
        <f>'Misc. Exp. Sup (2)'!H50</f>
        <v>0</v>
      </c>
      <c r="I38" s="351">
        <f>'Misc. Exp. Sup (2)'!J50</f>
        <v>0</v>
      </c>
      <c r="J38" s="368"/>
      <c r="K38" s="368"/>
    </row>
    <row r="39" spans="1:11" ht="16.5" customHeight="1" x14ac:dyDescent="0.25">
      <c r="A39" s="292">
        <f>'Misc. Exp. Sup (2)'!O51</f>
        <v>0</v>
      </c>
      <c r="B39" s="351">
        <f>'Misc. Exp. Sup (2)'!B51</f>
        <v>0</v>
      </c>
      <c r="C39" s="293">
        <f>'Misc. Exp. Sup (2)'!C51</f>
        <v>0</v>
      </c>
      <c r="D39" s="392">
        <f>'Misc. Exp. Sup (2)'!D51</f>
        <v>0</v>
      </c>
      <c r="E39" s="392"/>
      <c r="F39" s="392"/>
      <c r="G39" s="392"/>
      <c r="H39" s="351">
        <f>'Misc. Exp. Sup (2)'!H51</f>
        <v>0</v>
      </c>
      <c r="I39" s="351">
        <f>'Misc. Exp. Sup (2)'!J51</f>
        <v>0</v>
      </c>
      <c r="J39" s="367">
        <f>'Misc. Exp. Sup (2)'!J51</f>
        <v>0</v>
      </c>
      <c r="K39" s="367">
        <f>'Misc. Exp. Sup (2)'!K51</f>
        <v>0</v>
      </c>
    </row>
    <row r="40" spans="1:11" ht="16.5" customHeight="1" x14ac:dyDescent="0.25">
      <c r="A40" s="355"/>
      <c r="B40" s="355"/>
      <c r="C40" s="355"/>
      <c r="D40" s="293">
        <f>'Misc. Exp. Sup (2)'!D52</f>
        <v>0</v>
      </c>
      <c r="E40" s="293">
        <f>'Misc. Exp. Sup (2)'!F52</f>
        <v>0</v>
      </c>
      <c r="F40" s="293">
        <f>'Misc. Exp. Sup (2)'!G52</f>
        <v>0</v>
      </c>
      <c r="G40" s="293">
        <f>'Misc. Exp. Sup (2)'!H52</f>
        <v>0</v>
      </c>
      <c r="H40" s="351">
        <f>'Misc. Exp. Sup (2)'!H52</f>
        <v>0</v>
      </c>
      <c r="I40" s="351">
        <f>'Misc. Exp. Sup (2)'!J52</f>
        <v>0</v>
      </c>
      <c r="J40" s="368"/>
      <c r="K40" s="368"/>
    </row>
    <row r="41" spans="1:11" ht="16.5" customHeight="1" x14ac:dyDescent="0.25">
      <c r="A41" s="292">
        <f>'Misc. Exp. Sup (2)'!O53</f>
        <v>0</v>
      </c>
      <c r="B41" s="351">
        <f>'Misc. Exp. Sup (2)'!B53</f>
        <v>0</v>
      </c>
      <c r="C41" s="293">
        <f>'Misc. Exp. Sup (2)'!C53</f>
        <v>0</v>
      </c>
      <c r="D41" s="392">
        <f>'Misc. Exp. Sup (2)'!D53</f>
        <v>0</v>
      </c>
      <c r="E41" s="392"/>
      <c r="F41" s="392"/>
      <c r="G41" s="392"/>
      <c r="H41" s="351">
        <f>'Misc. Exp. Sup (2)'!H53</f>
        <v>0</v>
      </c>
      <c r="I41" s="351">
        <f>'Misc. Exp. Sup (2)'!J53</f>
        <v>0</v>
      </c>
      <c r="J41" s="367">
        <f>'Misc. Exp. Sup (2)'!J53</f>
        <v>0</v>
      </c>
      <c r="K41" s="367">
        <f>'Misc. Exp. Sup (2)'!K53</f>
        <v>0</v>
      </c>
    </row>
    <row r="42" spans="1:11" ht="16.5" customHeight="1" x14ac:dyDescent="0.25">
      <c r="A42" s="355"/>
      <c r="B42" s="355"/>
      <c r="C42" s="355"/>
      <c r="D42" s="293">
        <f>'Misc. Exp. Sup (2)'!D54</f>
        <v>0</v>
      </c>
      <c r="E42" s="293">
        <f>'Misc. Exp. Sup (2)'!F54</f>
        <v>0</v>
      </c>
      <c r="F42" s="293">
        <f>'Misc. Exp. Sup (2)'!G54</f>
        <v>0</v>
      </c>
      <c r="G42" s="293">
        <f>'Misc. Exp. Sup (2)'!H54</f>
        <v>0</v>
      </c>
      <c r="H42" s="351">
        <f>'Misc. Exp. Sup (2)'!H54</f>
        <v>0</v>
      </c>
      <c r="I42" s="351">
        <f>'Misc. Exp. Sup (2)'!J54</f>
        <v>0</v>
      </c>
      <c r="J42" s="368"/>
      <c r="K42" s="368"/>
    </row>
    <row r="43" spans="1:11" ht="16.5" customHeight="1" x14ac:dyDescent="0.25">
      <c r="A43" s="370">
        <f>SUM(A3:A42)</f>
        <v>2334.06</v>
      </c>
      <c r="B43" s="365"/>
      <c r="C43" s="365"/>
      <c r="D43" s="365"/>
      <c r="E43" s="365"/>
      <c r="F43" s="365"/>
      <c r="G43" s="365"/>
      <c r="H43" s="365"/>
      <c r="I43" s="365"/>
    </row>
  </sheetData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2"/>
  <sheetViews>
    <sheetView showGridLines="0" showZeros="0" tabSelected="1" topLeftCell="A28" zoomScale="75" workbookViewId="0">
      <selection activeCell="B44" sqref="B44"/>
    </sheetView>
  </sheetViews>
  <sheetFormatPr defaultColWidth="0" defaultRowHeight="15" zeroHeight="1" x14ac:dyDescent="0.25"/>
  <cols>
    <col min="1" max="1" width="12.33203125" style="1" customWidth="1"/>
    <col min="2" max="2" width="7.88671875" style="1" customWidth="1"/>
    <col min="3" max="3" width="8.109375" style="1" customWidth="1"/>
    <col min="4" max="4" width="9.6640625" style="1" customWidth="1"/>
    <col min="5" max="5" width="10.5546875" style="1" customWidth="1"/>
    <col min="6" max="6" width="9.109375" style="1" customWidth="1"/>
    <col min="7" max="7" width="10.88671875" style="1" customWidth="1"/>
    <col min="8" max="8" width="14.6640625" style="1" customWidth="1"/>
    <col min="9" max="9" width="13.33203125" style="1" customWidth="1"/>
    <col min="10" max="10" width="12.44140625" style="1" customWidth="1"/>
    <col min="11" max="11" width="10.33203125" style="1" customWidth="1"/>
    <col min="12" max="12" width="14.109375" style="1" customWidth="1"/>
    <col min="13" max="13" width="10.44140625" style="1" customWidth="1"/>
    <col min="14" max="14" width="16.44140625" style="1" customWidth="1"/>
    <col min="15" max="64" width="0" style="9" hidden="1"/>
    <col min="65" max="16384" width="0" style="2" hidden="1"/>
  </cols>
  <sheetData>
    <row r="1" spans="1:64" ht="18.75" customHeight="1" x14ac:dyDescent="0.4">
      <c r="A1"/>
      <c r="B1" s="54"/>
      <c r="C1"/>
      <c r="D1" s="241" t="s">
        <v>8</v>
      </c>
      <c r="E1" s="56"/>
      <c r="F1" s="72"/>
      <c r="G1"/>
      <c r="H1" s="239"/>
      <c r="I1" s="239"/>
      <c r="J1" s="72"/>
      <c r="K1" s="239"/>
      <c r="L1" s="72"/>
      <c r="M1" s="305"/>
      <c r="N1" s="307"/>
    </row>
    <row r="2" spans="1:64" ht="23.25" customHeight="1" x14ac:dyDescent="0.4">
      <c r="A2"/>
      <c r="B2" s="54"/>
      <c r="C2"/>
      <c r="D2" s="241" t="s">
        <v>9</v>
      </c>
      <c r="E2" s="240"/>
      <c r="F2" s="72"/>
      <c r="G2"/>
      <c r="H2" s="333" t="s">
        <v>10</v>
      </c>
      <c r="I2" s="72"/>
      <c r="J2" s="242"/>
      <c r="K2" s="242"/>
      <c r="L2" s="72"/>
      <c r="M2" s="306" t="s">
        <v>11</v>
      </c>
      <c r="N2" s="294">
        <v>36831</v>
      </c>
      <c r="P2" s="261">
        <f ca="1">TODAY()</f>
        <v>36836</v>
      </c>
    </row>
    <row r="3" spans="1:64" ht="20.25" customHeight="1" x14ac:dyDescent="0.4">
      <c r="A3"/>
      <c r="B3"/>
      <c r="C3"/>
      <c r="D3" s="241" t="s">
        <v>12</v>
      </c>
      <c r="E3" s="38"/>
      <c r="F3" s="38"/>
      <c r="G3" s="38"/>
      <c r="H3" s="38"/>
      <c r="I3" s="38"/>
      <c r="J3" s="38"/>
      <c r="K3" s="57" t="s">
        <v>13</v>
      </c>
      <c r="L3" s="145">
        <v>1</v>
      </c>
      <c r="M3" s="58" t="s">
        <v>14</v>
      </c>
      <c r="N3" s="145">
        <f>1+VALUE(H62)+VALUE(I62)+VALUE(J62)+VALUE(K62)+VALUE(L62)+VALUE(M62)</f>
        <v>3</v>
      </c>
    </row>
    <row r="4" spans="1:64" ht="9" customHeight="1" x14ac:dyDescent="0.25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5">
      <c r="A5" s="33" t="s">
        <v>15</v>
      </c>
      <c r="B5" s="237"/>
      <c r="C5" s="27"/>
      <c r="D5" s="237"/>
      <c r="E5" s="238" t="s">
        <v>16</v>
      </c>
      <c r="F5" s="237"/>
      <c r="G5" s="237"/>
      <c r="H5" s="106" t="s">
        <v>17</v>
      </c>
      <c r="I5" s="27"/>
      <c r="J5" s="28"/>
      <c r="K5" s="35" t="s">
        <v>18</v>
      </c>
      <c r="L5" s="23"/>
      <c r="M5" s="23"/>
      <c r="N5" s="24"/>
    </row>
    <row r="6" spans="1:64" s="3" customFormat="1" ht="17.25" customHeight="1" x14ac:dyDescent="0.25">
      <c r="A6" s="289" t="s">
        <v>19</v>
      </c>
      <c r="B6" s="121"/>
      <c r="C6" s="121"/>
      <c r="D6"/>
      <c r="E6" s="290" t="s">
        <v>20</v>
      </c>
      <c r="F6" s="121"/>
      <c r="G6" s="121"/>
      <c r="H6" s="174" t="s">
        <v>21</v>
      </c>
      <c r="I6" s="121"/>
      <c r="J6" s="176"/>
      <c r="K6" s="114" t="s">
        <v>22</v>
      </c>
      <c r="L6" s="115"/>
      <c r="M6" s="20"/>
      <c r="N6" s="21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3">
      <c r="A7" s="33" t="s">
        <v>23</v>
      </c>
      <c r="B7" s="31"/>
      <c r="C7" s="31"/>
      <c r="D7" s="32"/>
      <c r="E7" s="112" t="s">
        <v>24</v>
      </c>
      <c r="F7" s="34"/>
      <c r="G7" s="31"/>
      <c r="H7" s="30"/>
      <c r="I7" s="27"/>
      <c r="J7" s="26"/>
      <c r="K7" s="111" t="s">
        <v>25</v>
      </c>
      <c r="L7" s="22"/>
      <c r="M7" s="23"/>
      <c r="N7" s="24"/>
    </row>
    <row r="8" spans="1:64" s="3" customFormat="1" ht="17.25" customHeight="1" x14ac:dyDescent="0.25">
      <c r="A8" s="289" t="s">
        <v>26</v>
      </c>
      <c r="B8" s="291"/>
      <c r="C8" s="291"/>
      <c r="D8" s="173"/>
      <c r="E8" s="191" t="s">
        <v>27</v>
      </c>
      <c r="F8" s="172"/>
      <c r="G8" s="192"/>
      <c r="H8" s="172"/>
      <c r="I8" s="172"/>
      <c r="J8" s="190"/>
      <c r="K8" s="270" t="s">
        <v>28</v>
      </c>
      <c r="L8" s="115"/>
      <c r="M8" s="115"/>
      <c r="N8" s="175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5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3">
      <c r="A10" s="252" t="s">
        <v>29</v>
      </c>
      <c r="B10" s="36"/>
      <c r="C10" s="37"/>
      <c r="D10" s="36"/>
      <c r="E10"/>
      <c r="F10" s="9"/>
      <c r="G10" s="37"/>
      <c r="H10" s="37"/>
      <c r="I10" s="37"/>
      <c r="J10" s="37"/>
      <c r="K10" s="193"/>
      <c r="L10"/>
      <c r="M10" s="37"/>
      <c r="N10" s="37"/>
    </row>
    <row r="11" spans="1:64" ht="12" customHeight="1" x14ac:dyDescent="0.25">
      <c r="A11" s="193" t="s">
        <v>30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5">
      <c r="A13" s="300" t="s">
        <v>31</v>
      </c>
      <c r="B13" s="301" t="s">
        <v>32</v>
      </c>
      <c r="C13" s="302"/>
      <c r="D13" s="302" t="s">
        <v>33</v>
      </c>
      <c r="E13" s="302"/>
      <c r="F13" s="302"/>
      <c r="G13" s="303"/>
      <c r="H13" s="304" t="s">
        <v>34</v>
      </c>
      <c r="I13" s="304"/>
      <c r="J13" s="304"/>
      <c r="K13" s="303"/>
      <c r="L13" s="300" t="s">
        <v>35</v>
      </c>
      <c r="M13" s="300" t="s">
        <v>36</v>
      </c>
      <c r="N13" s="300" t="s">
        <v>37</v>
      </c>
    </row>
    <row r="14" spans="1:64" s="4" customFormat="1" ht="24" customHeight="1" x14ac:dyDescent="0.3">
      <c r="A14" s="146">
        <v>36748</v>
      </c>
      <c r="B14" s="135" t="s">
        <v>38</v>
      </c>
      <c r="C14" s="126" t="s">
        <v>39</v>
      </c>
      <c r="D14" s="155"/>
      <c r="E14" s="155"/>
      <c r="F14" s="156"/>
      <c r="G14" s="157"/>
      <c r="H14" s="265" t="s">
        <v>40</v>
      </c>
      <c r="I14" s="262"/>
      <c r="J14" s="263"/>
      <c r="K14" s="263"/>
      <c r="L14" s="259">
        <v>1</v>
      </c>
      <c r="M14" s="196">
        <v>43.03</v>
      </c>
      <c r="N14" s="189">
        <f>IF(M14=" ",L14*1,L14*M14)</f>
        <v>43.03</v>
      </c>
      <c r="O14" s="9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</row>
    <row r="15" spans="1:64" s="4" customFormat="1" ht="24" customHeight="1" x14ac:dyDescent="0.3">
      <c r="A15" s="146"/>
      <c r="B15" s="135"/>
      <c r="C15" s="126"/>
      <c r="D15" s="155"/>
      <c r="E15" s="155"/>
      <c r="F15" s="156"/>
      <c r="G15" s="157"/>
      <c r="H15" s="265" t="s">
        <v>41</v>
      </c>
      <c r="I15" s="262"/>
      <c r="J15" s="263"/>
      <c r="K15" s="263"/>
      <c r="L15" s="259"/>
      <c r="M15" s="196"/>
      <c r="N15" s="189">
        <f>IF(M15=" ",L15*1,L15*M15)</f>
        <v>0</v>
      </c>
      <c r="O15" s="9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0"/>
      <c r="BH15" s="150"/>
      <c r="BI15" s="150"/>
      <c r="BJ15" s="150"/>
      <c r="BK15" s="150"/>
      <c r="BL15" s="150"/>
    </row>
    <row r="16" spans="1:64" s="4" customFormat="1" ht="24" customHeight="1" x14ac:dyDescent="0.3">
      <c r="A16" s="146">
        <v>36754</v>
      </c>
      <c r="B16" s="135" t="s">
        <v>38</v>
      </c>
      <c r="C16" s="126" t="s">
        <v>42</v>
      </c>
      <c r="D16" s="155"/>
      <c r="E16" s="155"/>
      <c r="F16" s="156"/>
      <c r="G16" s="157"/>
      <c r="H16" s="265" t="s">
        <v>43</v>
      </c>
      <c r="I16" s="262"/>
      <c r="J16" s="263"/>
      <c r="K16" s="263"/>
      <c r="L16" s="259">
        <v>1</v>
      </c>
      <c r="M16" s="196">
        <v>23.11</v>
      </c>
      <c r="N16" s="189">
        <f t="shared" ref="N16:N26" si="0">IF(M16=" ",L16*1,L16*M16)</f>
        <v>23.11</v>
      </c>
      <c r="O16" s="9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  <c r="BL16" s="150"/>
    </row>
    <row r="17" spans="1:64" s="4" customFormat="1" ht="24" customHeight="1" x14ac:dyDescent="0.3">
      <c r="A17" s="146">
        <v>36768</v>
      </c>
      <c r="B17" s="135" t="s">
        <v>38</v>
      </c>
      <c r="C17" s="126" t="s">
        <v>42</v>
      </c>
      <c r="D17" s="155"/>
      <c r="E17" s="155"/>
      <c r="F17" s="156"/>
      <c r="G17" s="157"/>
      <c r="H17" s="265" t="s">
        <v>44</v>
      </c>
      <c r="I17" s="262"/>
      <c r="J17" s="263"/>
      <c r="K17" s="263"/>
      <c r="L17" s="259">
        <v>1</v>
      </c>
      <c r="M17" s="196">
        <v>89.1</v>
      </c>
      <c r="N17" s="189">
        <f>IF(M17=" ",L17*1,L17*M17)</f>
        <v>89.1</v>
      </c>
      <c r="O17" s="9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  <c r="BL17" s="150"/>
    </row>
    <row r="18" spans="1:64" s="4" customFormat="1" ht="24" customHeight="1" x14ac:dyDescent="0.3">
      <c r="A18" s="146">
        <v>36782</v>
      </c>
      <c r="B18" s="135" t="s">
        <v>38</v>
      </c>
      <c r="C18" s="126" t="s">
        <v>42</v>
      </c>
      <c r="D18" s="155"/>
      <c r="E18" s="155"/>
      <c r="F18" s="156"/>
      <c r="G18" s="157"/>
      <c r="H18" s="265" t="s">
        <v>45</v>
      </c>
      <c r="I18" s="262"/>
      <c r="J18" s="263"/>
      <c r="K18" s="263"/>
      <c r="L18" s="259">
        <v>1</v>
      </c>
      <c r="M18" s="196">
        <v>10.01</v>
      </c>
      <c r="N18" s="189">
        <f>IF(M18=" ",L18*1,L18*M18)</f>
        <v>10.01</v>
      </c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  <c r="BL18" s="150"/>
    </row>
    <row r="19" spans="1:64" s="4" customFormat="1" ht="24" customHeight="1" x14ac:dyDescent="0.3">
      <c r="A19" s="146">
        <v>36784</v>
      </c>
      <c r="B19" s="135" t="s">
        <v>38</v>
      </c>
      <c r="C19" s="126" t="s">
        <v>46</v>
      </c>
      <c r="D19" s="155"/>
      <c r="E19" s="155"/>
      <c r="F19" s="156"/>
      <c r="G19" s="157"/>
      <c r="H19" s="265" t="s">
        <v>47</v>
      </c>
      <c r="I19" s="262"/>
      <c r="J19" s="263"/>
      <c r="K19" s="263"/>
      <c r="L19" s="259">
        <v>1</v>
      </c>
      <c r="M19" s="196">
        <v>85.55</v>
      </c>
      <c r="N19" s="189">
        <f>IF(M19=" ",L19*1,L19*M19)</f>
        <v>85.55</v>
      </c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</row>
    <row r="20" spans="1:64" s="4" customFormat="1" ht="24" customHeight="1" x14ac:dyDescent="0.3">
      <c r="A20" s="146"/>
      <c r="B20" s="135"/>
      <c r="C20" s="126"/>
      <c r="D20" s="155"/>
      <c r="E20" s="155"/>
      <c r="F20" s="156"/>
      <c r="G20" s="157"/>
      <c r="H20" s="265" t="s">
        <v>48</v>
      </c>
      <c r="I20" s="262"/>
      <c r="J20" s="263"/>
      <c r="K20" s="263"/>
      <c r="L20" s="259"/>
      <c r="M20" s="196"/>
      <c r="N20" s="189">
        <f t="shared" si="0"/>
        <v>0</v>
      </c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150"/>
    </row>
    <row r="21" spans="1:64" s="4" customFormat="1" ht="24" customHeight="1" x14ac:dyDescent="0.3">
      <c r="A21" s="146">
        <v>36816</v>
      </c>
      <c r="B21" s="135" t="s">
        <v>49</v>
      </c>
      <c r="C21" s="126" t="s">
        <v>50</v>
      </c>
      <c r="D21" s="155"/>
      <c r="E21" s="155"/>
      <c r="F21" s="156"/>
      <c r="G21" s="157"/>
      <c r="H21" s="265" t="s">
        <v>51</v>
      </c>
      <c r="I21" s="262"/>
      <c r="J21" s="263"/>
      <c r="K21" s="263"/>
      <c r="L21" s="259">
        <v>1</v>
      </c>
      <c r="M21" s="196">
        <v>33.97</v>
      </c>
      <c r="N21" s="189">
        <f>IF(M21=" ",L21*1,L21*M21)</f>
        <v>33.97</v>
      </c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/>
    </row>
    <row r="22" spans="1:64" s="4" customFormat="1" ht="24" customHeight="1" x14ac:dyDescent="0.3">
      <c r="A22" s="146">
        <v>36818</v>
      </c>
      <c r="B22" s="135" t="s">
        <v>38</v>
      </c>
      <c r="C22" s="126" t="s">
        <v>52</v>
      </c>
      <c r="D22" s="155"/>
      <c r="E22" s="155"/>
      <c r="F22" s="156"/>
      <c r="G22" s="157"/>
      <c r="H22" s="266" t="s">
        <v>53</v>
      </c>
      <c r="I22" s="262"/>
      <c r="J22" s="263"/>
      <c r="K22" s="263"/>
      <c r="L22" s="259">
        <v>1</v>
      </c>
      <c r="M22" s="196">
        <v>73.489999999999995</v>
      </c>
      <c r="N22" s="189">
        <f t="shared" si="0"/>
        <v>73.489999999999995</v>
      </c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  <c r="BD22" s="150"/>
      <c r="BE22" s="150"/>
      <c r="BF22" s="150"/>
      <c r="BG22" s="150"/>
      <c r="BH22" s="150"/>
      <c r="BI22" s="150"/>
      <c r="BJ22" s="150"/>
      <c r="BK22" s="150"/>
      <c r="BL22" s="150"/>
    </row>
    <row r="23" spans="1:64" s="4" customFormat="1" ht="24" customHeight="1" x14ac:dyDescent="0.3">
      <c r="A23" s="146"/>
      <c r="B23" s="135"/>
      <c r="C23" s="126"/>
      <c r="D23" s="155"/>
      <c r="E23" s="155"/>
      <c r="F23" s="156"/>
      <c r="G23" s="157"/>
      <c r="H23" s="266" t="s">
        <v>54</v>
      </c>
      <c r="I23" s="262"/>
      <c r="J23" s="264"/>
      <c r="K23" s="263"/>
      <c r="L23" s="259"/>
      <c r="M23" s="196"/>
      <c r="N23" s="189">
        <f t="shared" si="0"/>
        <v>0</v>
      </c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</row>
    <row r="24" spans="1:64" s="4" customFormat="1" ht="24" customHeight="1" x14ac:dyDescent="0.3">
      <c r="A24" s="146">
        <v>36820</v>
      </c>
      <c r="B24" s="135" t="s">
        <v>38</v>
      </c>
      <c r="C24" s="126" t="s">
        <v>55</v>
      </c>
      <c r="D24" s="155"/>
      <c r="E24" s="155"/>
      <c r="F24" s="156"/>
      <c r="G24" s="157"/>
      <c r="H24" s="266" t="s">
        <v>56</v>
      </c>
      <c r="I24" s="262"/>
      <c r="J24" s="263"/>
      <c r="K24" s="263"/>
      <c r="L24" s="259">
        <v>1</v>
      </c>
      <c r="M24" s="196">
        <v>53.25</v>
      </c>
      <c r="N24" s="189">
        <f t="shared" si="0"/>
        <v>53.25</v>
      </c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  <c r="BD24" s="150"/>
      <c r="BE24" s="150"/>
      <c r="BF24" s="150"/>
      <c r="BG24" s="150"/>
      <c r="BH24" s="150"/>
      <c r="BI24" s="150"/>
      <c r="BJ24" s="150"/>
      <c r="BK24" s="150"/>
      <c r="BL24" s="150"/>
    </row>
    <row r="25" spans="1:64" s="4" customFormat="1" ht="24" customHeight="1" x14ac:dyDescent="0.3">
      <c r="A25" s="146">
        <v>36819</v>
      </c>
      <c r="B25" s="135" t="s">
        <v>49</v>
      </c>
      <c r="C25" s="126" t="s">
        <v>57</v>
      </c>
      <c r="D25" s="155"/>
      <c r="E25" s="155"/>
      <c r="F25" s="156"/>
      <c r="G25" s="157"/>
      <c r="H25" s="266" t="s">
        <v>56</v>
      </c>
      <c r="I25" s="262"/>
      <c r="J25" s="263"/>
      <c r="K25" s="263"/>
      <c r="L25" s="259">
        <v>1</v>
      </c>
      <c r="M25" s="196">
        <v>24</v>
      </c>
      <c r="N25" s="189">
        <f t="shared" si="0"/>
        <v>24</v>
      </c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/>
    </row>
    <row r="26" spans="1:64" s="4" customFormat="1" ht="24" customHeight="1" x14ac:dyDescent="0.3">
      <c r="A26" s="146">
        <v>36820</v>
      </c>
      <c r="B26" s="135" t="s">
        <v>49</v>
      </c>
      <c r="C26" s="126" t="s">
        <v>58</v>
      </c>
      <c r="D26" s="155"/>
      <c r="E26" s="155"/>
      <c r="F26" s="156"/>
      <c r="G26" s="157"/>
      <c r="H26" s="266" t="s">
        <v>56</v>
      </c>
      <c r="I26" s="262"/>
      <c r="J26" s="263"/>
      <c r="K26" s="263"/>
      <c r="L26" s="259">
        <v>1</v>
      </c>
      <c r="M26" s="196">
        <v>28.74</v>
      </c>
      <c r="N26" s="189">
        <f t="shared" si="0"/>
        <v>28.74</v>
      </c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/>
      <c r="BL26" s="150"/>
    </row>
    <row r="27" spans="1:64" ht="24" customHeight="1" x14ac:dyDescent="0.25">
      <c r="A27" s="287" t="s">
        <v>59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8" t="s">
        <v>60</v>
      </c>
      <c r="M27" s="309"/>
      <c r="N27" s="130">
        <f>SUM(N14:N26)</f>
        <v>464.25</v>
      </c>
    </row>
    <row r="28" spans="1:64" ht="24" customHeight="1" x14ac:dyDescent="0.25">
      <c r="A28" s="310" t="s">
        <v>2</v>
      </c>
      <c r="B28" s="310" t="s">
        <v>3</v>
      </c>
      <c r="C28" s="334"/>
      <c r="D28" s="401" t="s">
        <v>4</v>
      </c>
      <c r="E28" s="402"/>
      <c r="F28" s="335"/>
      <c r="G28" s="396" t="s">
        <v>5</v>
      </c>
      <c r="H28" s="397"/>
      <c r="I28" s="348" t="s">
        <v>6</v>
      </c>
      <c r="J28" s="348" t="s">
        <v>7</v>
      </c>
      <c r="K28" s="68"/>
      <c r="L28" s="308" t="s">
        <v>61</v>
      </c>
      <c r="M28" s="309"/>
      <c r="N28" s="231">
        <f>'Meals and Ent Sup'!N55+'Meals and Ent Sup (2)'!N55</f>
        <v>94.24</v>
      </c>
    </row>
    <row r="29" spans="1:64" ht="24" customHeight="1" x14ac:dyDescent="0.25">
      <c r="A29" s="299" t="s">
        <v>62</v>
      </c>
      <c r="B29" s="299" t="s">
        <v>26</v>
      </c>
      <c r="C29" s="398" t="s">
        <v>63</v>
      </c>
      <c r="D29" s="399"/>
      <c r="E29" s="399"/>
      <c r="F29" s="400"/>
      <c r="G29" s="296"/>
      <c r="H29" s="374"/>
      <c r="I29" s="297"/>
      <c r="J29" s="298"/>
      <c r="K29" s="66"/>
      <c r="L29" s="309" t="s">
        <v>64</v>
      </c>
      <c r="M29" s="309"/>
      <c r="N29" s="184">
        <f>SUM(N27:N28)</f>
        <v>558.49</v>
      </c>
    </row>
    <row r="30" spans="1:64" ht="24" customHeight="1" x14ac:dyDescent="0.25">
      <c r="A30" s="376"/>
      <c r="B30" s="376"/>
      <c r="C30" s="393"/>
      <c r="D30" s="394"/>
      <c r="E30" s="394"/>
      <c r="F30" s="395"/>
      <c r="G30" s="296"/>
      <c r="H30" s="378"/>
      <c r="I30" s="376"/>
      <c r="J30" s="376"/>
      <c r="K30" s="66"/>
      <c r="L30" s="66"/>
      <c r="M30" s="66"/>
      <c r="N30" s="337"/>
    </row>
    <row r="31" spans="1:64" ht="21.75" customHeight="1" x14ac:dyDescent="0.3">
      <c r="A31" s="194" t="s">
        <v>65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5">
      <c r="A33" s="301" t="s">
        <v>31</v>
      </c>
      <c r="B33" s="302"/>
      <c r="C33" s="302"/>
      <c r="D33" s="302"/>
      <c r="E33" s="302"/>
      <c r="F33" s="302" t="s">
        <v>66</v>
      </c>
      <c r="G33" s="302"/>
      <c r="H33" s="302"/>
      <c r="I33" s="302"/>
      <c r="J33" s="302"/>
      <c r="K33" s="303"/>
      <c r="L33" s="300" t="s">
        <v>35</v>
      </c>
      <c r="M33" s="300" t="s">
        <v>36</v>
      </c>
      <c r="N33" s="300" t="s">
        <v>37</v>
      </c>
    </row>
    <row r="34" spans="1:64" s="4" customFormat="1" ht="24" customHeight="1" x14ac:dyDescent="0.3">
      <c r="A34" s="146">
        <v>36790</v>
      </c>
      <c r="B34" s="129" t="s">
        <v>67</v>
      </c>
      <c r="C34" s="155"/>
      <c r="D34" s="155"/>
      <c r="E34" s="155"/>
      <c r="F34" s="155"/>
      <c r="G34" s="155"/>
      <c r="H34" s="155"/>
      <c r="I34" s="155"/>
      <c r="J34" s="155"/>
      <c r="K34" s="155"/>
      <c r="L34" s="259">
        <v>1</v>
      </c>
      <c r="M34" s="196">
        <v>29.01</v>
      </c>
      <c r="N34" s="189">
        <f t="shared" ref="N34:N41" si="1">IF(M34=" ",L34*1,L34*M34)</f>
        <v>29.01</v>
      </c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50"/>
      <c r="BE34" s="150"/>
      <c r="BF34" s="150"/>
      <c r="BG34" s="150"/>
      <c r="BH34" s="150"/>
      <c r="BI34" s="150"/>
      <c r="BJ34" s="150"/>
      <c r="BK34" s="150"/>
      <c r="BL34" s="150"/>
    </row>
    <row r="35" spans="1:64" s="4" customFormat="1" ht="24" customHeight="1" x14ac:dyDescent="0.3">
      <c r="A35" s="146">
        <v>36805</v>
      </c>
      <c r="B35" s="129" t="s">
        <v>68</v>
      </c>
      <c r="C35" s="155"/>
      <c r="D35" s="159"/>
      <c r="E35" s="29"/>
      <c r="F35" s="159"/>
      <c r="G35" s="159"/>
      <c r="H35" s="155"/>
      <c r="I35" s="155"/>
      <c r="J35" s="155"/>
      <c r="K35" s="155"/>
      <c r="L35" s="259">
        <v>1</v>
      </c>
      <c r="M35" s="196">
        <v>265.52999999999997</v>
      </c>
      <c r="N35" s="189">
        <f>IF(M35=" ",L35*1,L35*M35)</f>
        <v>265.52999999999997</v>
      </c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  <c r="BD35" s="150"/>
      <c r="BE35" s="150"/>
      <c r="BF35" s="150"/>
      <c r="BG35" s="150"/>
      <c r="BH35" s="150"/>
      <c r="BI35" s="150"/>
      <c r="BJ35" s="150"/>
      <c r="BK35" s="150"/>
      <c r="BL35" s="150"/>
    </row>
    <row r="36" spans="1:64" s="4" customFormat="1" ht="24" customHeight="1" x14ac:dyDescent="0.3">
      <c r="A36" s="146"/>
      <c r="B36" s="129"/>
      <c r="C36" s="155"/>
      <c r="D36" s="159"/>
      <c r="E36" s="159"/>
      <c r="F36" s="159"/>
      <c r="G36" s="159"/>
      <c r="H36" s="155"/>
      <c r="I36" s="155"/>
      <c r="J36" s="155"/>
      <c r="K36" s="155"/>
      <c r="L36" s="259"/>
      <c r="M36" s="196"/>
      <c r="N36" s="189">
        <f t="shared" si="1"/>
        <v>0</v>
      </c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  <c r="BA36" s="150"/>
      <c r="BB36" s="150"/>
      <c r="BC36" s="150"/>
      <c r="BD36" s="150"/>
      <c r="BE36" s="150"/>
      <c r="BF36" s="150"/>
      <c r="BG36" s="150"/>
      <c r="BH36" s="150"/>
      <c r="BI36" s="150"/>
      <c r="BJ36" s="150"/>
      <c r="BK36" s="150"/>
      <c r="BL36" s="150"/>
    </row>
    <row r="37" spans="1:64" s="4" customFormat="1" ht="24" customHeight="1" x14ac:dyDescent="0.3">
      <c r="A37" s="146"/>
      <c r="B37" s="129"/>
      <c r="C37" s="155"/>
      <c r="D37" s="159"/>
      <c r="E37" s="159"/>
      <c r="F37" s="159"/>
      <c r="G37" s="159"/>
      <c r="H37" s="155"/>
      <c r="I37" s="155"/>
      <c r="J37" s="155"/>
      <c r="K37" s="155"/>
      <c r="L37" s="259"/>
      <c r="M37" s="196"/>
      <c r="N37" s="189">
        <f t="shared" si="1"/>
        <v>0</v>
      </c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50"/>
      <c r="AX37" s="150"/>
      <c r="AY37" s="150"/>
      <c r="AZ37" s="150"/>
      <c r="BA37" s="150"/>
      <c r="BB37" s="150"/>
      <c r="BC37" s="150"/>
      <c r="BD37" s="150"/>
      <c r="BE37" s="150"/>
      <c r="BF37" s="150"/>
      <c r="BG37" s="150"/>
      <c r="BH37" s="150"/>
      <c r="BI37" s="150"/>
      <c r="BJ37" s="150"/>
      <c r="BK37" s="150"/>
      <c r="BL37" s="150"/>
    </row>
    <row r="38" spans="1:64" s="4" customFormat="1" ht="24" customHeight="1" x14ac:dyDescent="0.3">
      <c r="A38" s="146"/>
      <c r="B38" s="129"/>
      <c r="C38" s="155"/>
      <c r="D38" s="159"/>
      <c r="E38" s="159"/>
      <c r="F38" s="159"/>
      <c r="G38" s="159"/>
      <c r="H38" s="155"/>
      <c r="I38" s="155"/>
      <c r="J38" s="155"/>
      <c r="K38" s="155"/>
      <c r="L38" s="259"/>
      <c r="M38" s="196"/>
      <c r="N38" s="189">
        <f>IF(M38=" ",L38*1,L38*M38)</f>
        <v>0</v>
      </c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0"/>
      <c r="AQ38" s="150"/>
      <c r="AR38" s="150"/>
      <c r="AS38" s="150"/>
      <c r="AT38" s="150"/>
      <c r="AU38" s="150"/>
      <c r="AV38" s="150"/>
      <c r="AW38" s="150"/>
      <c r="AX38" s="150"/>
      <c r="AY38" s="150"/>
      <c r="AZ38" s="150"/>
      <c r="BA38" s="150"/>
      <c r="BB38" s="150"/>
      <c r="BC38" s="150"/>
      <c r="BD38" s="150"/>
      <c r="BE38" s="150"/>
      <c r="BF38" s="150"/>
      <c r="BG38" s="150"/>
      <c r="BH38" s="150"/>
      <c r="BI38" s="150"/>
      <c r="BJ38" s="150"/>
      <c r="BK38" s="150"/>
      <c r="BL38" s="150"/>
    </row>
    <row r="39" spans="1:64" s="4" customFormat="1" ht="24" customHeight="1" x14ac:dyDescent="0.3">
      <c r="A39" s="230"/>
      <c r="B39" s="129"/>
      <c r="C39" s="155"/>
      <c r="D39" s="159"/>
      <c r="E39" s="159"/>
      <c r="F39" s="159"/>
      <c r="G39" s="159"/>
      <c r="H39" s="155"/>
      <c r="I39" s="155"/>
      <c r="J39" s="155"/>
      <c r="K39" s="155"/>
      <c r="L39" s="259"/>
      <c r="M39" s="196"/>
      <c r="N39" s="189">
        <f t="shared" si="1"/>
        <v>0</v>
      </c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  <c r="AM39" s="150"/>
      <c r="AN39" s="150"/>
      <c r="AO39" s="150"/>
      <c r="AP39" s="150"/>
      <c r="AQ39" s="150"/>
      <c r="AR39" s="150"/>
      <c r="AS39" s="150"/>
      <c r="AT39" s="150"/>
      <c r="AU39" s="150"/>
      <c r="AV39" s="150"/>
      <c r="AW39" s="150"/>
      <c r="AX39" s="150"/>
      <c r="AY39" s="150"/>
      <c r="AZ39" s="150"/>
      <c r="BA39" s="150"/>
      <c r="BB39" s="150"/>
      <c r="BC39" s="150"/>
      <c r="BD39" s="150"/>
      <c r="BE39" s="150"/>
      <c r="BF39" s="150"/>
      <c r="BG39" s="150"/>
      <c r="BH39" s="150"/>
      <c r="BI39" s="150"/>
      <c r="BJ39" s="150"/>
      <c r="BK39" s="150"/>
      <c r="BL39" s="150"/>
    </row>
    <row r="40" spans="1:64" s="4" customFormat="1" ht="24" customHeight="1" x14ac:dyDescent="0.3">
      <c r="A40" s="146"/>
      <c r="B40" s="129"/>
      <c r="C40" s="155"/>
      <c r="D40" s="159"/>
      <c r="E40" s="159"/>
      <c r="F40" s="159"/>
      <c r="G40" s="159"/>
      <c r="H40" s="155"/>
      <c r="I40" s="155"/>
      <c r="J40" s="155"/>
      <c r="K40" s="155"/>
      <c r="L40" s="259"/>
      <c r="M40" s="196"/>
      <c r="N40" s="189">
        <f t="shared" si="1"/>
        <v>0</v>
      </c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  <c r="AN40" s="150"/>
      <c r="AO40" s="150"/>
      <c r="AP40" s="150"/>
      <c r="AQ40" s="150"/>
      <c r="AR40" s="150"/>
      <c r="AS40" s="150"/>
      <c r="AT40" s="150"/>
      <c r="AU40" s="150"/>
      <c r="AV40" s="150"/>
      <c r="AW40" s="150"/>
      <c r="AX40" s="150"/>
      <c r="AY40" s="150"/>
      <c r="AZ40" s="150"/>
      <c r="BA40" s="150"/>
      <c r="BB40" s="150"/>
      <c r="BC40" s="150"/>
      <c r="BD40" s="150"/>
      <c r="BE40" s="150"/>
      <c r="BF40" s="150"/>
      <c r="BG40" s="150"/>
      <c r="BH40" s="150"/>
      <c r="BI40" s="150"/>
      <c r="BJ40" s="150"/>
      <c r="BK40" s="150"/>
      <c r="BL40" s="150"/>
    </row>
    <row r="41" spans="1:64" s="4" customFormat="1" ht="24" customHeight="1" x14ac:dyDescent="0.3">
      <c r="A41" s="146"/>
      <c r="B41" s="129"/>
      <c r="C41" s="155"/>
      <c r="D41" s="155"/>
      <c r="E41" s="155"/>
      <c r="F41" s="155"/>
      <c r="G41" s="155"/>
      <c r="H41" s="155"/>
      <c r="I41" s="155"/>
      <c r="J41" s="155"/>
      <c r="K41" s="155"/>
      <c r="L41" s="259"/>
      <c r="M41" s="196"/>
      <c r="N41" s="189">
        <f t="shared" si="1"/>
        <v>0</v>
      </c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0"/>
      <c r="BD41" s="150"/>
      <c r="BE41" s="150"/>
      <c r="BF41" s="150"/>
      <c r="BG41" s="150"/>
      <c r="BH41" s="150"/>
      <c r="BI41" s="150"/>
      <c r="BJ41" s="150"/>
      <c r="BK41" s="150"/>
      <c r="BL41" s="150"/>
    </row>
    <row r="42" spans="1:64" ht="24" customHeight="1" x14ac:dyDescent="0.25">
      <c r="A42" s="287" t="s">
        <v>59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8" t="s">
        <v>69</v>
      </c>
      <c r="M42" s="304"/>
      <c r="N42" s="130">
        <f>SUM(N34:N41)</f>
        <v>294.54000000000002</v>
      </c>
    </row>
    <row r="43" spans="1:64" ht="24" customHeight="1" x14ac:dyDescent="0.25">
      <c r="A43" s="310" t="s">
        <v>2</v>
      </c>
      <c r="B43" s="310" t="s">
        <v>3</v>
      </c>
      <c r="C43" s="334"/>
      <c r="D43" s="401" t="s">
        <v>4</v>
      </c>
      <c r="E43" s="402"/>
      <c r="F43" s="335"/>
      <c r="G43" s="396" t="s">
        <v>5</v>
      </c>
      <c r="H43" s="397"/>
      <c r="I43" s="348" t="s">
        <v>6</v>
      </c>
      <c r="J43" s="348" t="s">
        <v>7</v>
      </c>
      <c r="K43" s="68"/>
      <c r="L43" s="308" t="s">
        <v>70</v>
      </c>
      <c r="M43" s="309"/>
      <c r="N43" s="229">
        <f>'Misc. Exp. Sup'!O55+'Misc. Exp. Sup (2)'!O55</f>
        <v>0</v>
      </c>
    </row>
    <row r="44" spans="1:64" ht="24" customHeight="1" x14ac:dyDescent="0.25">
      <c r="A44" s="299" t="s">
        <v>62</v>
      </c>
      <c r="B44" s="299" t="s">
        <v>26</v>
      </c>
      <c r="C44" s="393" t="s">
        <v>63</v>
      </c>
      <c r="D44" s="394"/>
      <c r="E44" s="394"/>
      <c r="F44" s="395"/>
      <c r="G44" s="350"/>
      <c r="H44" s="375"/>
      <c r="I44" s="297"/>
      <c r="J44" s="336"/>
      <c r="K44" s="122"/>
      <c r="L44" s="309" t="s">
        <v>71</v>
      </c>
      <c r="M44" s="309"/>
      <c r="N44" s="184">
        <f>SUM(N42:N43)</f>
        <v>294.54000000000002</v>
      </c>
    </row>
    <row r="45" spans="1:64" ht="24.75" customHeight="1" x14ac:dyDescent="0.25">
      <c r="A45" s="41"/>
      <c r="B45" s="377"/>
      <c r="C45" s="393"/>
      <c r="D45" s="394"/>
      <c r="E45" s="394"/>
      <c r="F45" s="395"/>
      <c r="G45" s="296"/>
      <c r="H45" s="378"/>
      <c r="I45" s="376"/>
      <c r="J45" s="376"/>
      <c r="K45" s="41"/>
      <c r="L45" s="41"/>
      <c r="M45" s="41"/>
      <c r="N45" s="41"/>
    </row>
    <row r="46" spans="1:64" ht="10.5" customHeight="1" x14ac:dyDescent="0.25">
      <c r="A46" s="41"/>
      <c r="B46" s="41"/>
      <c r="C46" s="41"/>
      <c r="D46" s="41"/>
      <c r="E46" s="134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5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5">
      <c r="A48" s="249" t="s">
        <v>72</v>
      </c>
      <c r="B48" s="46"/>
      <c r="C48" s="46"/>
      <c r="D48" s="46"/>
      <c r="E48" s="46"/>
      <c r="F48" s="46"/>
      <c r="G48" s="46"/>
      <c r="H48" s="46"/>
      <c r="I48" s="123"/>
      <c r="J48" s="316" t="s">
        <v>73</v>
      </c>
      <c r="K48" s="317"/>
      <c r="L48" s="317"/>
      <c r="M48" s="317"/>
      <c r="N48" s="213">
        <f>'Travel Form'!O55+'Travel Sup (2)'!O55</f>
        <v>1481.03</v>
      </c>
    </row>
    <row r="49" spans="1:64" ht="24" customHeight="1" x14ac:dyDescent="0.25">
      <c r="A49" s="311" t="s">
        <v>74</v>
      </c>
      <c r="B49" s="312"/>
      <c r="C49" s="300"/>
      <c r="D49" s="312"/>
      <c r="E49" s="312"/>
      <c r="F49" s="313"/>
      <c r="G49" s="314"/>
      <c r="H49" s="41"/>
      <c r="I49" s="67"/>
      <c r="J49" s="318" t="s">
        <v>75</v>
      </c>
      <c r="K49" s="319"/>
      <c r="L49" s="319"/>
      <c r="M49" s="319"/>
      <c r="N49" s="160">
        <f>N48+N44+N29</f>
        <v>2334.06</v>
      </c>
    </row>
    <row r="50" spans="1:64" ht="24" customHeight="1" x14ac:dyDescent="0.25">
      <c r="A50" s="300" t="s">
        <v>76</v>
      </c>
      <c r="B50" s="147"/>
      <c r="C50" s="301" t="s">
        <v>77</v>
      </c>
      <c r="D50" s="141"/>
      <c r="E50" s="301" t="s">
        <v>1</v>
      </c>
      <c r="F50" s="143"/>
      <c r="G50" s="138"/>
      <c r="H50" s="41"/>
      <c r="I50" s="41"/>
      <c r="J50" s="320" t="s">
        <v>78</v>
      </c>
      <c r="K50" s="321"/>
      <c r="L50" s="321"/>
      <c r="M50" s="321"/>
      <c r="N50" s="161">
        <f>F53</f>
        <v>0</v>
      </c>
    </row>
    <row r="51" spans="1:64" ht="24" customHeight="1" x14ac:dyDescent="0.3">
      <c r="A51" s="300" t="s">
        <v>76</v>
      </c>
      <c r="B51" s="147"/>
      <c r="C51" s="301" t="s">
        <v>77</v>
      </c>
      <c r="D51" s="142"/>
      <c r="E51" s="301" t="s">
        <v>1</v>
      </c>
      <c r="F51" s="143"/>
      <c r="G51" s="138"/>
      <c r="H51" s="41"/>
      <c r="I51" s="41"/>
      <c r="J51" s="322" t="s">
        <v>79</v>
      </c>
      <c r="K51" s="323"/>
      <c r="L51" s="324" t="str">
        <f>IF($N$49-$N$50&lt;0,"X","  ")</f>
        <v xml:space="preserve">  </v>
      </c>
      <c r="M51" s="323" t="s">
        <v>80</v>
      </c>
      <c r="N51" s="132"/>
    </row>
    <row r="52" spans="1:64" ht="24" customHeight="1" x14ac:dyDescent="0.3">
      <c r="A52" s="300" t="s">
        <v>76</v>
      </c>
      <c r="B52" s="147"/>
      <c r="C52" s="301" t="s">
        <v>77</v>
      </c>
      <c r="D52" s="142"/>
      <c r="E52" s="301" t="s">
        <v>1</v>
      </c>
      <c r="F52" s="143"/>
      <c r="G52" s="138"/>
      <c r="H52" s="41"/>
      <c r="I52" s="41"/>
      <c r="J52" s="320"/>
      <c r="K52" s="325"/>
      <c r="L52" s="326" t="str">
        <f>IF($N$49-$N$50&gt;0,"X","  ")</f>
        <v>X</v>
      </c>
      <c r="M52" s="327" t="s">
        <v>81</v>
      </c>
      <c r="N52" s="140">
        <f>ABS(N49-N50)</f>
        <v>2334.06</v>
      </c>
    </row>
    <row r="53" spans="1:64" ht="24" customHeight="1" x14ac:dyDescent="0.25">
      <c r="A53" s="313"/>
      <c r="B53" s="313"/>
      <c r="C53" s="313"/>
      <c r="D53" s="315" t="s">
        <v>82</v>
      </c>
      <c r="E53" s="300"/>
      <c r="F53" s="162">
        <f>SUM(F50:F52)</f>
        <v>0</v>
      </c>
      <c r="G53" s="139"/>
      <c r="H53" s="41"/>
      <c r="I53" s="41"/>
      <c r="J53" s="328" t="s">
        <v>83</v>
      </c>
      <c r="K53" s="325"/>
      <c r="L53" s="325"/>
      <c r="M53" s="325"/>
      <c r="N53" s="133"/>
    </row>
    <row r="54" spans="1:64" ht="6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5">
      <c r="A55" s="329" t="s">
        <v>84</v>
      </c>
      <c r="B55" s="330"/>
      <c r="C55" s="330"/>
      <c r="D55" s="330"/>
      <c r="E55" s="330"/>
      <c r="F55" s="330"/>
      <c r="G55" s="330"/>
      <c r="H55" s="330"/>
      <c r="I55" s="330"/>
      <c r="J55" s="330"/>
      <c r="K55" s="330"/>
      <c r="L55" s="330"/>
      <c r="M55" s="331"/>
      <c r="N55" s="332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50"/>
      <c r="AN55" s="150"/>
      <c r="AO55" s="150"/>
      <c r="AP55" s="150"/>
      <c r="AQ55" s="150"/>
      <c r="AR55" s="150"/>
      <c r="AS55" s="150"/>
      <c r="AT55" s="150"/>
      <c r="AU55" s="150"/>
      <c r="AV55" s="150"/>
      <c r="AW55" s="150"/>
      <c r="AX55" s="150"/>
      <c r="AY55" s="150"/>
      <c r="AZ55" s="150"/>
      <c r="BA55" s="150"/>
      <c r="BB55" s="150"/>
      <c r="BC55" s="150"/>
      <c r="BD55" s="150"/>
      <c r="BE55" s="150"/>
      <c r="BF55" s="150"/>
      <c r="BG55" s="150"/>
      <c r="BH55" s="150"/>
      <c r="BI55" s="150"/>
      <c r="BJ55" s="150"/>
      <c r="BK55" s="150"/>
      <c r="BL55" s="150"/>
    </row>
    <row r="56" spans="1:64" ht="13.5" customHeight="1" x14ac:dyDescent="0.25">
      <c r="A56" s="195" t="s">
        <v>85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5">
      <c r="A57" s="33" t="s">
        <v>86</v>
      </c>
      <c r="B57" s="45"/>
      <c r="C57" s="45"/>
      <c r="D57" s="45"/>
      <c r="E57" s="46"/>
      <c r="F57" s="47" t="s">
        <v>76</v>
      </c>
      <c r="G57" s="48" t="s">
        <v>87</v>
      </c>
      <c r="H57" s="45"/>
      <c r="I57" s="45"/>
      <c r="J57" s="49"/>
      <c r="K57" s="50" t="s">
        <v>76</v>
      </c>
      <c r="L57" s="51" t="s">
        <v>87</v>
      </c>
      <c r="M57" s="52"/>
      <c r="N57" s="53" t="s">
        <v>76</v>
      </c>
    </row>
    <row r="58" spans="1:64" ht="26.25" customHeight="1" x14ac:dyDescent="0.25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5">
      <c r="A59" s="285" t="s">
        <v>88</v>
      </c>
      <c r="B59" s="31"/>
      <c r="C59" s="31"/>
      <c r="D59" s="31"/>
      <c r="E59" s="46"/>
      <c r="F59" s="47"/>
      <c r="G59" s="33" t="s">
        <v>89</v>
      </c>
      <c r="H59" s="31"/>
      <c r="I59" s="31"/>
      <c r="J59" s="49"/>
      <c r="K59" s="180"/>
      <c r="L59" s="33" t="s">
        <v>89</v>
      </c>
      <c r="M59" s="52"/>
      <c r="N59" s="181"/>
    </row>
    <row r="60" spans="1:64" ht="25.5" customHeight="1" x14ac:dyDescent="0.25">
      <c r="A60" s="182"/>
      <c r="B60" s="182"/>
      <c r="C60" s="182"/>
      <c r="D60" s="182"/>
      <c r="E60" s="182"/>
      <c r="F60" s="183"/>
      <c r="G60" s="232"/>
      <c r="H60" s="232"/>
      <c r="I60" s="232"/>
      <c r="J60" s="232"/>
      <c r="K60" s="235"/>
      <c r="L60" s="233"/>
      <c r="M60" s="235"/>
      <c r="N60" s="236"/>
    </row>
    <row r="61" spans="1:64" ht="13.5" hidden="1" customHeight="1" x14ac:dyDescent="0.25">
      <c r="A61" s="41" t="s">
        <v>90</v>
      </c>
      <c r="B61" s="72" t="s">
        <v>91</v>
      </c>
      <c r="C61" s="41" t="s">
        <v>92</v>
      </c>
      <c r="D61" s="41" t="s">
        <v>93</v>
      </c>
      <c r="E61" s="72" t="s">
        <v>94</v>
      </c>
      <c r="F61" s="41" t="s">
        <v>95</v>
      </c>
      <c r="G61" s="41" t="s">
        <v>96</v>
      </c>
      <c r="H61" s="41" t="s">
        <v>97</v>
      </c>
      <c r="I61" s="41" t="s">
        <v>98</v>
      </c>
      <c r="J61" s="41" t="s">
        <v>99</v>
      </c>
      <c r="K61" s="41" t="s">
        <v>100</v>
      </c>
      <c r="L61" s="41" t="s">
        <v>101</v>
      </c>
      <c r="M61" s="41" t="s">
        <v>102</v>
      </c>
      <c r="N61" s="41" t="s">
        <v>103</v>
      </c>
    </row>
    <row r="62" spans="1:64" s="3" customFormat="1" ht="21" hidden="1" customHeight="1" x14ac:dyDescent="0.25">
      <c r="A62" s="110" t="str">
        <f>IF(ISBLANK($A$6),TRIM(" "),$A$6)</f>
        <v>Lokay</v>
      </c>
      <c r="B62" s="250" t="str">
        <f>IF(ISBLANK($E$6),TRIM(" "),$E$6)</f>
        <v>Michelle</v>
      </c>
      <c r="C62" s="295" t="str">
        <f>TEXT(IF(ISBLANK($N$2),"      ",$N$2),"000000")</f>
        <v>036831</v>
      </c>
      <c r="D62" s="110" t="str">
        <f>TEXT($K$6,"###-##-####")</f>
        <v>450-39-7128</v>
      </c>
      <c r="E62" s="251" t="str">
        <f>TEXT($N$52,"######0.00")</f>
        <v>2334.06</v>
      </c>
      <c r="F62" s="286" t="s">
        <v>104</v>
      </c>
      <c r="G62" s="286" t="s">
        <v>105</v>
      </c>
      <c r="H62" s="110" t="str">
        <f>TEXT(IF(COUNTA('Travel Form'!$A$12:$N$40) = 0,0,1),"0")</f>
        <v>1</v>
      </c>
      <c r="I62" s="110" t="str">
        <f>TEXT(IF(COUNTA('Meals and Ent Sup'!$A$10:$M$40,'Meals and Ent Sup'!$A$49:$K$54) = 0,0,1),"0")</f>
        <v>1</v>
      </c>
      <c r="J62" s="110" t="str">
        <f>TEXT(IF(COUNTA('Misc. Exp. Sup'!$A$10:$N$40,'Misc. Exp. Sup'!$A$49:$K$54) = 0,0,1),"0")</f>
        <v>0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60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5">
      <c r="A63" s="110"/>
      <c r="B63" s="110"/>
      <c r="C63" s="110"/>
      <c r="D63" s="243"/>
      <c r="E63" s="110"/>
      <c r="F63" s="110"/>
      <c r="G63" s="110"/>
      <c r="H63" s="110"/>
      <c r="I63" s="110"/>
      <c r="J63" s="110"/>
      <c r="K63" s="110"/>
      <c r="L63" s="152"/>
      <c r="M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152"/>
      <c r="AK63" s="152"/>
      <c r="AL63" s="152"/>
      <c r="AM63" s="152"/>
      <c r="AN63" s="152"/>
      <c r="AO63" s="152"/>
      <c r="AP63" s="152"/>
      <c r="AQ63" s="152"/>
      <c r="AR63" s="152"/>
      <c r="AS63" s="152"/>
      <c r="AT63" s="152"/>
      <c r="AU63" s="152"/>
      <c r="AV63" s="152"/>
      <c r="AW63" s="152"/>
      <c r="AX63" s="152"/>
      <c r="AY63" s="152"/>
      <c r="AZ63" s="152"/>
      <c r="BA63" s="152"/>
      <c r="BB63" s="152"/>
      <c r="BC63" s="152"/>
      <c r="BD63" s="152"/>
      <c r="BE63" s="152"/>
      <c r="BF63" s="152"/>
      <c r="BG63" s="152"/>
      <c r="BH63" s="152"/>
      <c r="BI63" s="152"/>
      <c r="BJ63" s="152"/>
      <c r="BK63" s="152"/>
      <c r="BL63" s="152"/>
    </row>
    <row r="64" spans="1:64" s="4" customFormat="1" ht="18" hidden="1" customHeight="1" x14ac:dyDescent="0.25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0"/>
      <c r="AQ64" s="150"/>
      <c r="AR64" s="150"/>
      <c r="AS64" s="150"/>
      <c r="AT64" s="150"/>
      <c r="AU64" s="150"/>
      <c r="AV64" s="150"/>
      <c r="AW64" s="150"/>
      <c r="AX64" s="150"/>
      <c r="AY64" s="150"/>
      <c r="AZ64" s="150"/>
      <c r="BA64" s="150"/>
      <c r="BB64" s="150"/>
      <c r="BC64" s="150"/>
      <c r="BD64" s="150"/>
      <c r="BE64" s="150"/>
      <c r="BF64" s="150"/>
      <c r="BG64" s="150"/>
      <c r="BH64" s="150"/>
      <c r="BI64" s="150"/>
      <c r="BJ64" s="150"/>
      <c r="BK64" s="150"/>
      <c r="BL64" s="150"/>
    </row>
    <row r="65" spans="1:64" s="4" customFormat="1" ht="18" hidden="1" customHeight="1" x14ac:dyDescent="0.25">
      <c r="A65" s="110"/>
      <c r="B65" s="250"/>
      <c r="C65" s="110"/>
      <c r="D65" s="110"/>
      <c r="E65" s="251"/>
      <c r="F65" s="243"/>
      <c r="G65" s="110"/>
      <c r="H65" s="110"/>
      <c r="I65" s="110"/>
      <c r="J65" s="110"/>
      <c r="K65" s="110"/>
      <c r="L65" s="110"/>
      <c r="M65" s="11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0"/>
      <c r="AR65" s="150"/>
      <c r="AS65" s="150"/>
      <c r="AT65" s="150"/>
      <c r="AU65" s="150"/>
      <c r="AV65" s="150"/>
      <c r="AW65" s="150"/>
      <c r="AX65" s="150"/>
      <c r="AY65" s="150"/>
      <c r="AZ65" s="150"/>
      <c r="BA65" s="150"/>
      <c r="BB65" s="150"/>
      <c r="BC65" s="150"/>
      <c r="BD65" s="150"/>
      <c r="BE65" s="150"/>
      <c r="BF65" s="150"/>
      <c r="BG65" s="150"/>
      <c r="BH65" s="150"/>
      <c r="BI65" s="150"/>
      <c r="BJ65" s="150"/>
      <c r="BK65" s="150"/>
      <c r="BL65" s="150"/>
    </row>
    <row r="66" spans="1:64" s="4" customFormat="1" ht="18" hidden="1" customHeight="1" x14ac:dyDescent="0.2"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</row>
    <row r="67" spans="1:64" s="4" customFormat="1" ht="18" hidden="1" customHeight="1" x14ac:dyDescent="0.2">
      <c r="A67" s="234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  <c r="BD67" s="150"/>
      <c r="BE67" s="150"/>
      <c r="BF67" s="150"/>
      <c r="BG67" s="150"/>
      <c r="BH67" s="150"/>
      <c r="BI67" s="150"/>
      <c r="BJ67" s="150"/>
      <c r="BK67" s="150"/>
      <c r="BL67" s="150"/>
    </row>
    <row r="68" spans="1:64" s="4" customFormat="1" ht="18" hidden="1" customHeight="1" x14ac:dyDescent="0.2"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  <c r="BD68" s="150"/>
      <c r="BE68" s="150"/>
      <c r="BF68" s="150"/>
      <c r="BG68" s="150"/>
      <c r="BH68" s="150"/>
      <c r="BI68" s="150"/>
      <c r="BJ68" s="150"/>
      <c r="BK68" s="150"/>
      <c r="BL68" s="150"/>
    </row>
    <row r="69" spans="1:64" s="4" customFormat="1" ht="18" hidden="1" customHeight="1" x14ac:dyDescent="0.2"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  <c r="AN69" s="150"/>
      <c r="AO69" s="150"/>
      <c r="AP69" s="150"/>
      <c r="AQ69" s="150"/>
      <c r="AR69" s="150"/>
      <c r="AS69" s="150"/>
      <c r="AT69" s="150"/>
      <c r="AU69" s="150"/>
      <c r="AV69" s="150"/>
      <c r="AW69" s="150"/>
      <c r="AX69" s="150"/>
      <c r="AY69" s="150"/>
      <c r="AZ69" s="150"/>
      <c r="BA69" s="150"/>
      <c r="BB69" s="150"/>
      <c r="BC69" s="150"/>
      <c r="BD69" s="150"/>
      <c r="BE69" s="150"/>
      <c r="BF69" s="150"/>
      <c r="BG69" s="150"/>
      <c r="BH69" s="150"/>
      <c r="BI69" s="150"/>
      <c r="BJ69" s="150"/>
      <c r="BK69" s="150"/>
      <c r="BL69" s="150"/>
    </row>
    <row r="70" spans="1:64" s="4" customFormat="1" ht="18" hidden="1" customHeight="1" x14ac:dyDescent="0.2"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150"/>
      <c r="AV70" s="150"/>
      <c r="AW70" s="150"/>
      <c r="AX70" s="150"/>
      <c r="AY70" s="150"/>
      <c r="AZ70" s="150"/>
      <c r="BA70" s="150"/>
      <c r="BB70" s="150"/>
      <c r="BC70" s="150"/>
      <c r="BD70" s="150"/>
      <c r="BE70" s="150"/>
      <c r="BF70" s="150"/>
      <c r="BG70" s="150"/>
      <c r="BH70" s="150"/>
      <c r="BI70" s="150"/>
      <c r="BJ70" s="150"/>
      <c r="BK70" s="150"/>
      <c r="BL70" s="150"/>
    </row>
    <row r="71" spans="1:64" s="4" customFormat="1" ht="18" hidden="1" customHeight="1" x14ac:dyDescent="0.2"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  <c r="BD71" s="150"/>
      <c r="BE71" s="150"/>
      <c r="BF71" s="150"/>
      <c r="BG71" s="150"/>
      <c r="BH71" s="150"/>
      <c r="BI71" s="150"/>
      <c r="BJ71" s="150"/>
      <c r="BK71" s="150"/>
      <c r="BL71" s="150"/>
    </row>
    <row r="72" spans="1:64" s="4" customFormat="1" ht="18" hidden="1" customHeight="1" x14ac:dyDescent="0.2"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</row>
    <row r="73" spans="1:64" s="4" customFormat="1" ht="18" hidden="1" customHeight="1" x14ac:dyDescent="0.2"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50"/>
      <c r="AM73" s="150"/>
      <c r="AN73" s="150"/>
      <c r="AO73" s="150"/>
      <c r="AP73" s="150"/>
      <c r="AQ73" s="150"/>
      <c r="AR73" s="150"/>
      <c r="AS73" s="150"/>
      <c r="AT73" s="150"/>
      <c r="AU73" s="150"/>
      <c r="AV73" s="150"/>
      <c r="AW73" s="150"/>
      <c r="AX73" s="150"/>
      <c r="AY73" s="150"/>
      <c r="AZ73" s="150"/>
      <c r="BA73" s="150"/>
      <c r="BB73" s="150"/>
      <c r="BC73" s="150"/>
      <c r="BD73" s="150"/>
      <c r="BE73" s="150"/>
      <c r="BF73" s="150"/>
      <c r="BG73" s="150"/>
      <c r="BH73" s="150"/>
      <c r="BI73" s="150"/>
      <c r="BJ73" s="150"/>
      <c r="BK73" s="150"/>
      <c r="BL73" s="150"/>
    </row>
    <row r="74" spans="1:64" s="4" customFormat="1" ht="18" hidden="1" customHeight="1" x14ac:dyDescent="0.2"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0"/>
      <c r="AM74" s="150"/>
      <c r="AN74" s="150"/>
      <c r="AO74" s="150"/>
      <c r="AP74" s="150"/>
      <c r="AQ74" s="150"/>
      <c r="AR74" s="150"/>
      <c r="AS74" s="150"/>
      <c r="AT74" s="150"/>
      <c r="AU74" s="150"/>
      <c r="AV74" s="150"/>
      <c r="AW74" s="150"/>
      <c r="AX74" s="150"/>
      <c r="AY74" s="150"/>
      <c r="AZ74" s="150"/>
      <c r="BA74" s="150"/>
      <c r="BB74" s="150"/>
      <c r="BC74" s="150"/>
      <c r="BD74" s="150"/>
      <c r="BE74" s="150"/>
      <c r="BF74" s="150"/>
      <c r="BG74" s="150"/>
      <c r="BH74" s="150"/>
      <c r="BI74" s="150"/>
      <c r="BJ74" s="150"/>
      <c r="BK74" s="150"/>
      <c r="BL74" s="150"/>
    </row>
    <row r="75" spans="1:64" ht="18" hidden="1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5"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3"/>
      <c r="BI76" s="153"/>
      <c r="BJ76" s="153"/>
      <c r="BK76" s="153"/>
      <c r="BL76" s="153"/>
    </row>
    <row r="77" spans="1:64" s="6" customFormat="1" ht="18" hidden="1" customHeight="1" x14ac:dyDescent="0.2"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/>
      <c r="AP77" s="152"/>
      <c r="AQ77" s="152"/>
      <c r="AR77" s="152"/>
      <c r="AS77" s="152"/>
      <c r="AT77" s="152"/>
      <c r="AU77" s="152"/>
      <c r="AV77" s="152"/>
      <c r="AW77" s="152"/>
      <c r="AX77" s="152"/>
      <c r="AY77" s="152"/>
      <c r="AZ77" s="152"/>
      <c r="BA77" s="152"/>
      <c r="BB77" s="152"/>
      <c r="BC77" s="152"/>
      <c r="BD77" s="152"/>
      <c r="BE77" s="152"/>
      <c r="BF77" s="152"/>
      <c r="BG77" s="152"/>
      <c r="BH77" s="152"/>
      <c r="BI77" s="152"/>
      <c r="BJ77" s="152"/>
      <c r="BK77" s="152"/>
      <c r="BL77" s="152"/>
    </row>
    <row r="78" spans="1:64" s="4" customFormat="1" ht="18" hidden="1" customHeight="1" x14ac:dyDescent="0.2"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50"/>
      <c r="AM78" s="150"/>
      <c r="AN78" s="150"/>
      <c r="AO78" s="150"/>
      <c r="AP78" s="150"/>
      <c r="AQ78" s="150"/>
      <c r="AR78" s="150"/>
      <c r="AS78" s="150"/>
      <c r="AT78" s="150"/>
      <c r="AU78" s="150"/>
      <c r="AV78" s="150"/>
      <c r="AW78" s="150"/>
      <c r="AX78" s="150"/>
      <c r="AY78" s="150"/>
      <c r="AZ78" s="150"/>
      <c r="BA78" s="150"/>
      <c r="BB78" s="150"/>
      <c r="BC78" s="150"/>
      <c r="BD78" s="150"/>
      <c r="BE78" s="150"/>
      <c r="BF78" s="150"/>
      <c r="BG78" s="150"/>
      <c r="BH78" s="150"/>
      <c r="BI78" s="150"/>
      <c r="BJ78" s="150"/>
      <c r="BK78" s="150"/>
      <c r="BL78" s="150"/>
    </row>
    <row r="79" spans="1:64" s="4" customFormat="1" ht="18" hidden="1" customHeight="1" x14ac:dyDescent="0.2"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  <c r="AK79" s="150"/>
      <c r="AL79" s="150"/>
      <c r="AM79" s="150"/>
      <c r="AN79" s="150"/>
      <c r="AO79" s="150"/>
      <c r="AP79" s="150"/>
      <c r="AQ79" s="150"/>
      <c r="AR79" s="150"/>
      <c r="AS79" s="150"/>
      <c r="AT79" s="150"/>
      <c r="AU79" s="150"/>
      <c r="AV79" s="150"/>
      <c r="AW79" s="150"/>
      <c r="AX79" s="150"/>
      <c r="AY79" s="150"/>
      <c r="AZ79" s="150"/>
      <c r="BA79" s="150"/>
      <c r="BB79" s="150"/>
      <c r="BC79" s="150"/>
      <c r="BD79" s="150"/>
      <c r="BE79" s="150"/>
      <c r="BF79" s="150"/>
      <c r="BG79" s="150"/>
      <c r="BH79" s="150"/>
      <c r="BI79" s="150"/>
      <c r="BJ79" s="150"/>
      <c r="BK79" s="150"/>
      <c r="BL79" s="150"/>
    </row>
    <row r="80" spans="1:64" s="4" customFormat="1" ht="18" hidden="1" customHeight="1" x14ac:dyDescent="0.2"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0"/>
      <c r="AW80" s="150"/>
      <c r="AX80" s="150"/>
      <c r="AY80" s="150"/>
      <c r="AZ80" s="150"/>
      <c r="BA80" s="150"/>
      <c r="BB80" s="150"/>
      <c r="BC80" s="150"/>
      <c r="BD80" s="150"/>
      <c r="BE80" s="150"/>
      <c r="BF80" s="150"/>
      <c r="BG80" s="150"/>
      <c r="BH80" s="150"/>
      <c r="BI80" s="150"/>
      <c r="BJ80" s="150"/>
      <c r="BK80" s="150"/>
      <c r="BL80" s="150"/>
    </row>
    <row r="81" spans="1:64" s="4" customFormat="1" ht="18" hidden="1" customHeight="1" x14ac:dyDescent="0.2"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  <c r="AK81" s="150"/>
      <c r="AL81" s="150"/>
      <c r="AM81" s="150"/>
      <c r="AN81" s="150"/>
      <c r="AO81" s="150"/>
      <c r="AP81" s="150"/>
      <c r="AQ81" s="150"/>
      <c r="AR81" s="150"/>
      <c r="AS81" s="150"/>
      <c r="AT81" s="150"/>
      <c r="AU81" s="150"/>
      <c r="AV81" s="150"/>
      <c r="AW81" s="150"/>
      <c r="AX81" s="150"/>
      <c r="AY81" s="150"/>
      <c r="AZ81" s="150"/>
      <c r="BA81" s="150"/>
      <c r="BB81" s="150"/>
      <c r="BC81" s="150"/>
      <c r="BD81" s="150"/>
      <c r="BE81" s="150"/>
      <c r="BF81" s="150"/>
      <c r="BG81" s="150"/>
      <c r="BH81" s="150"/>
      <c r="BI81" s="150"/>
      <c r="BJ81" s="150"/>
      <c r="BK81" s="150"/>
      <c r="BL81" s="150"/>
    </row>
    <row r="82" spans="1:64" s="4" customFormat="1" ht="18" hidden="1" customHeight="1" x14ac:dyDescent="0.2"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  <c r="AN82" s="150"/>
      <c r="AO82" s="150"/>
      <c r="AP82" s="150"/>
      <c r="AQ82" s="150"/>
      <c r="AR82" s="150"/>
      <c r="AS82" s="150"/>
      <c r="AT82" s="150"/>
      <c r="AU82" s="150"/>
      <c r="AV82" s="150"/>
      <c r="AW82" s="150"/>
      <c r="AX82" s="150"/>
      <c r="AY82" s="150"/>
      <c r="AZ82" s="150"/>
      <c r="BA82" s="150"/>
      <c r="BB82" s="150"/>
      <c r="BC82" s="150"/>
      <c r="BD82" s="150"/>
      <c r="BE82" s="150"/>
      <c r="BF82" s="150"/>
      <c r="BG82" s="150"/>
      <c r="BH82" s="150"/>
      <c r="BI82" s="150"/>
      <c r="BJ82" s="150"/>
      <c r="BK82" s="150"/>
      <c r="BL82" s="150"/>
    </row>
    <row r="83" spans="1:64" s="4" customFormat="1" ht="18" hidden="1" customHeight="1" x14ac:dyDescent="0.2"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</row>
    <row r="84" spans="1:64" s="4" customFormat="1" ht="18" hidden="1" customHeight="1" x14ac:dyDescent="0.2"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</row>
    <row r="85" spans="1:64" s="4" customFormat="1" ht="18" hidden="1" customHeight="1" x14ac:dyDescent="0.2"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</row>
    <row r="86" spans="1:64" s="4" customFormat="1" ht="18" hidden="1" customHeight="1" x14ac:dyDescent="0.2"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</row>
    <row r="87" spans="1:64" s="4" customFormat="1" ht="18" hidden="1" customHeight="1" x14ac:dyDescent="0.2"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</row>
    <row r="88" spans="1:64" s="4" customFormat="1" ht="18" hidden="1" customHeight="1" x14ac:dyDescent="0.2"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  <c r="AK88" s="150"/>
      <c r="AL88" s="150"/>
      <c r="AM88" s="150"/>
      <c r="AN88" s="150"/>
      <c r="AO88" s="150"/>
      <c r="AP88" s="150"/>
      <c r="AQ88" s="150"/>
      <c r="AR88" s="150"/>
      <c r="AS88" s="150"/>
      <c r="AT88" s="150"/>
      <c r="AU88" s="150"/>
      <c r="AV88" s="150"/>
      <c r="AW88" s="150"/>
      <c r="AX88" s="150"/>
      <c r="AY88" s="150"/>
      <c r="AZ88" s="150"/>
      <c r="BA88" s="150"/>
      <c r="BB88" s="150"/>
      <c r="BC88" s="150"/>
      <c r="BD88" s="150"/>
      <c r="BE88" s="150"/>
      <c r="BF88" s="150"/>
      <c r="BG88" s="150"/>
      <c r="BH88" s="150"/>
      <c r="BI88" s="150"/>
      <c r="BJ88" s="150"/>
      <c r="BK88" s="150"/>
      <c r="BL88" s="150"/>
    </row>
    <row r="89" spans="1:64" ht="18" hidden="1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3"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</row>
    <row r="91" spans="1:64" s="6" customFormat="1" ht="18" hidden="1" customHeight="1" x14ac:dyDescent="0.2"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2"/>
      <c r="AG91" s="152"/>
      <c r="AH91" s="152"/>
      <c r="AI91" s="152"/>
      <c r="AJ91" s="152"/>
      <c r="AK91" s="152"/>
      <c r="AL91" s="152"/>
      <c r="AM91" s="152"/>
      <c r="AN91" s="152"/>
      <c r="AO91" s="152"/>
      <c r="AP91" s="152"/>
      <c r="AQ91" s="152"/>
      <c r="AR91" s="152"/>
      <c r="AS91" s="152"/>
      <c r="AT91" s="152"/>
      <c r="AU91" s="152"/>
      <c r="AV91" s="152"/>
      <c r="AW91" s="152"/>
      <c r="AX91" s="152"/>
      <c r="AY91" s="152"/>
      <c r="AZ91" s="152"/>
      <c r="BA91" s="152"/>
      <c r="BB91" s="152"/>
      <c r="BC91" s="152"/>
      <c r="BD91" s="152"/>
      <c r="BE91" s="152"/>
      <c r="BF91" s="152"/>
      <c r="BG91" s="152"/>
      <c r="BH91" s="152"/>
      <c r="BI91" s="152"/>
      <c r="BJ91" s="152"/>
      <c r="BK91" s="152"/>
      <c r="BL91" s="152"/>
    </row>
    <row r="92" spans="1:64" s="4" customFormat="1" ht="18" hidden="1" customHeight="1" x14ac:dyDescent="0.2"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0"/>
      <c r="AQ92" s="150"/>
      <c r="AR92" s="150"/>
      <c r="AS92" s="150"/>
      <c r="AT92" s="150"/>
      <c r="AU92" s="150"/>
      <c r="AV92" s="150"/>
      <c r="AW92" s="150"/>
      <c r="AX92" s="150"/>
      <c r="AY92" s="150"/>
      <c r="AZ92" s="150"/>
      <c r="BA92" s="150"/>
      <c r="BB92" s="150"/>
      <c r="BC92" s="150"/>
      <c r="BD92" s="150"/>
      <c r="BE92" s="150"/>
      <c r="BF92" s="150"/>
      <c r="BG92" s="150"/>
      <c r="BH92" s="150"/>
      <c r="BI92" s="150"/>
      <c r="BJ92" s="150"/>
      <c r="BK92" s="150"/>
      <c r="BL92" s="150"/>
    </row>
    <row r="93" spans="1:64" s="4" customFormat="1" ht="18" hidden="1" customHeight="1" x14ac:dyDescent="0.2"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  <c r="AK93" s="150"/>
      <c r="AL93" s="150"/>
      <c r="AM93" s="150"/>
      <c r="AN93" s="150"/>
      <c r="AO93" s="150"/>
      <c r="AP93" s="150"/>
      <c r="AQ93" s="150"/>
      <c r="AR93" s="150"/>
      <c r="AS93" s="150"/>
      <c r="AT93" s="150"/>
      <c r="AU93" s="150"/>
      <c r="AV93" s="150"/>
      <c r="AW93" s="150"/>
      <c r="AX93" s="150"/>
      <c r="AY93" s="150"/>
      <c r="AZ93" s="150"/>
      <c r="BA93" s="150"/>
      <c r="BB93" s="150"/>
      <c r="BC93" s="150"/>
      <c r="BD93" s="150"/>
      <c r="BE93" s="150"/>
      <c r="BF93" s="150"/>
      <c r="BG93" s="150"/>
      <c r="BH93" s="150"/>
      <c r="BI93" s="150"/>
      <c r="BJ93" s="150"/>
      <c r="BK93" s="150"/>
      <c r="BL93" s="150"/>
    </row>
    <row r="94" spans="1:64" s="4" customFormat="1" ht="18" hidden="1" customHeight="1" x14ac:dyDescent="0.2"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  <c r="AK94" s="150"/>
      <c r="AL94" s="150"/>
      <c r="AM94" s="150"/>
      <c r="AN94" s="150"/>
      <c r="AO94" s="150"/>
      <c r="AP94" s="150"/>
      <c r="AQ94" s="150"/>
      <c r="AR94" s="150"/>
      <c r="AS94" s="150"/>
      <c r="AT94" s="150"/>
      <c r="AU94" s="150"/>
      <c r="AV94" s="150"/>
      <c r="AW94" s="150"/>
      <c r="AX94" s="150"/>
      <c r="AY94" s="150"/>
      <c r="AZ94" s="150"/>
      <c r="BA94" s="150"/>
      <c r="BB94" s="150"/>
      <c r="BC94" s="150"/>
      <c r="BD94" s="150"/>
      <c r="BE94" s="150"/>
      <c r="BF94" s="150"/>
      <c r="BG94" s="150"/>
      <c r="BH94" s="150"/>
      <c r="BI94" s="150"/>
      <c r="BJ94" s="150"/>
      <c r="BK94" s="150"/>
      <c r="BL94" s="150"/>
    </row>
    <row r="95" spans="1:64" s="4" customFormat="1" ht="18" hidden="1" customHeight="1" x14ac:dyDescent="0.2"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50"/>
      <c r="AM95" s="150"/>
      <c r="AN95" s="150"/>
      <c r="AO95" s="150"/>
      <c r="AP95" s="150"/>
      <c r="AQ95" s="150"/>
      <c r="AR95" s="150"/>
      <c r="AS95" s="150"/>
      <c r="AT95" s="150"/>
      <c r="AU95" s="150"/>
      <c r="AV95" s="150"/>
      <c r="AW95" s="150"/>
      <c r="AX95" s="150"/>
      <c r="AY95" s="150"/>
      <c r="AZ95" s="150"/>
      <c r="BA95" s="150"/>
      <c r="BB95" s="150"/>
      <c r="BC95" s="150"/>
      <c r="BD95" s="150"/>
      <c r="BE95" s="150"/>
      <c r="BF95" s="150"/>
      <c r="BG95" s="150"/>
      <c r="BH95" s="150"/>
      <c r="BI95" s="150"/>
      <c r="BJ95" s="150"/>
      <c r="BK95" s="150"/>
      <c r="BL95" s="150"/>
    </row>
    <row r="96" spans="1:64" s="4" customFormat="1" ht="18" hidden="1" customHeight="1" x14ac:dyDescent="0.2"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  <c r="AK96" s="150"/>
      <c r="AL96" s="150"/>
      <c r="AM96" s="150"/>
      <c r="AN96" s="150"/>
      <c r="AO96" s="150"/>
      <c r="AP96" s="150"/>
      <c r="AQ96" s="150"/>
      <c r="AR96" s="150"/>
      <c r="AS96" s="150"/>
      <c r="AT96" s="150"/>
      <c r="AU96" s="150"/>
      <c r="AV96" s="150"/>
      <c r="AW96" s="150"/>
      <c r="AX96" s="150"/>
      <c r="AY96" s="150"/>
      <c r="AZ96" s="150"/>
      <c r="BA96" s="150"/>
      <c r="BB96" s="150"/>
      <c r="BC96" s="150"/>
      <c r="BD96" s="150"/>
      <c r="BE96" s="150"/>
      <c r="BF96" s="150"/>
      <c r="BG96" s="150"/>
      <c r="BH96" s="150"/>
      <c r="BI96" s="150"/>
      <c r="BJ96" s="150"/>
      <c r="BK96" s="150"/>
      <c r="BL96" s="150"/>
    </row>
    <row r="97" spans="1:64" s="4" customFormat="1" ht="18" hidden="1" customHeight="1" x14ac:dyDescent="0.2"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  <c r="AK97" s="150"/>
      <c r="AL97" s="150"/>
      <c r="AM97" s="150"/>
      <c r="AN97" s="150"/>
      <c r="AO97" s="150"/>
      <c r="AP97" s="150"/>
      <c r="AQ97" s="150"/>
      <c r="AR97" s="150"/>
      <c r="AS97" s="150"/>
      <c r="AT97" s="150"/>
      <c r="AU97" s="150"/>
      <c r="AV97" s="150"/>
      <c r="AW97" s="150"/>
      <c r="AX97" s="150"/>
      <c r="AY97" s="150"/>
      <c r="AZ97" s="150"/>
      <c r="BA97" s="150"/>
      <c r="BB97" s="150"/>
      <c r="BC97" s="150"/>
      <c r="BD97" s="150"/>
      <c r="BE97" s="150"/>
      <c r="BF97" s="150"/>
      <c r="BG97" s="150"/>
      <c r="BH97" s="150"/>
      <c r="BI97" s="150"/>
      <c r="BJ97" s="150"/>
      <c r="BK97" s="150"/>
      <c r="BL97" s="150"/>
    </row>
    <row r="98" spans="1:64" s="4" customFormat="1" ht="18" hidden="1" customHeight="1" x14ac:dyDescent="0.2"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  <c r="AK98" s="150"/>
      <c r="AL98" s="150"/>
      <c r="AM98" s="150"/>
      <c r="AN98" s="150"/>
      <c r="AO98" s="150"/>
      <c r="AP98" s="150"/>
      <c r="AQ98" s="150"/>
      <c r="AR98" s="150"/>
      <c r="AS98" s="150"/>
      <c r="AT98" s="150"/>
      <c r="AU98" s="150"/>
      <c r="AV98" s="150"/>
      <c r="AW98" s="150"/>
      <c r="AX98" s="150"/>
      <c r="AY98" s="150"/>
      <c r="AZ98" s="150"/>
      <c r="BA98" s="150"/>
      <c r="BB98" s="150"/>
      <c r="BC98" s="150"/>
      <c r="BD98" s="150"/>
      <c r="BE98" s="150"/>
      <c r="BF98" s="150"/>
      <c r="BG98" s="150"/>
      <c r="BH98" s="150"/>
      <c r="BI98" s="150"/>
      <c r="BJ98" s="150"/>
      <c r="BK98" s="150"/>
      <c r="BL98" s="150"/>
    </row>
    <row r="99" spans="1:64" s="4" customFormat="1" ht="18" hidden="1" customHeight="1" x14ac:dyDescent="0.2"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  <c r="AK99" s="150"/>
      <c r="AL99" s="150"/>
      <c r="AM99" s="150"/>
      <c r="AN99" s="150"/>
      <c r="AO99" s="150"/>
      <c r="AP99" s="150"/>
      <c r="AQ99" s="150"/>
      <c r="AR99" s="150"/>
      <c r="AS99" s="150"/>
      <c r="AT99" s="150"/>
      <c r="AU99" s="150"/>
      <c r="AV99" s="150"/>
      <c r="AW99" s="150"/>
      <c r="AX99" s="150"/>
      <c r="AY99" s="150"/>
      <c r="AZ99" s="150"/>
      <c r="BA99" s="150"/>
      <c r="BB99" s="150"/>
      <c r="BC99" s="150"/>
      <c r="BD99" s="150"/>
      <c r="BE99" s="150"/>
      <c r="BF99" s="150"/>
      <c r="BG99" s="150"/>
      <c r="BH99" s="150"/>
      <c r="BI99" s="150"/>
      <c r="BJ99" s="150"/>
      <c r="BK99" s="150"/>
      <c r="BL99" s="150"/>
    </row>
    <row r="100" spans="1:64" s="4" customFormat="1" ht="18" hidden="1" customHeight="1" x14ac:dyDescent="0.2"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J100" s="150"/>
      <c r="AK100" s="150"/>
      <c r="AL100" s="150"/>
      <c r="AM100" s="150"/>
      <c r="AN100" s="150"/>
      <c r="AO100" s="150"/>
      <c r="AP100" s="150"/>
      <c r="AQ100" s="150"/>
      <c r="AR100" s="150"/>
      <c r="AS100" s="150"/>
      <c r="AT100" s="150"/>
      <c r="AU100" s="150"/>
      <c r="AV100" s="150"/>
      <c r="AW100" s="150"/>
      <c r="AX100" s="150"/>
      <c r="AY100" s="150"/>
      <c r="AZ100" s="150"/>
      <c r="BA100" s="150"/>
      <c r="BB100" s="150"/>
      <c r="BC100" s="150"/>
      <c r="BD100" s="150"/>
      <c r="BE100" s="150"/>
      <c r="BF100" s="150"/>
      <c r="BG100" s="150"/>
      <c r="BH100" s="150"/>
      <c r="BI100" s="150"/>
      <c r="BJ100" s="150"/>
      <c r="BK100" s="150"/>
      <c r="BL100" s="150"/>
    </row>
    <row r="101" spans="1:64" s="4" customFormat="1" ht="18" hidden="1" customHeight="1" x14ac:dyDescent="0.2"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  <c r="AN101" s="150"/>
      <c r="AO101" s="150"/>
      <c r="AP101" s="150"/>
      <c r="AQ101" s="150"/>
      <c r="AR101" s="150"/>
      <c r="AS101" s="150"/>
      <c r="AT101" s="150"/>
      <c r="AU101" s="150"/>
      <c r="AV101" s="150"/>
      <c r="AW101" s="150"/>
      <c r="AX101" s="150"/>
      <c r="AY101" s="150"/>
      <c r="AZ101" s="150"/>
      <c r="BA101" s="150"/>
      <c r="BB101" s="150"/>
      <c r="BC101" s="150"/>
      <c r="BD101" s="150"/>
      <c r="BE101" s="150"/>
      <c r="BF101" s="150"/>
      <c r="BG101" s="150"/>
      <c r="BH101" s="150"/>
      <c r="BI101" s="150"/>
      <c r="BJ101" s="150"/>
      <c r="BK101" s="150"/>
      <c r="BL101" s="150"/>
    </row>
    <row r="102" spans="1:64" s="4" customFormat="1" ht="18" hidden="1" customHeight="1" x14ac:dyDescent="0.2"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AZ102" s="150"/>
      <c r="BA102" s="150"/>
      <c r="BB102" s="150"/>
      <c r="BC102" s="150"/>
      <c r="BD102" s="150"/>
      <c r="BE102" s="150"/>
      <c r="BF102" s="150"/>
      <c r="BG102" s="150"/>
      <c r="BH102" s="150"/>
      <c r="BI102" s="150"/>
      <c r="BJ102" s="150"/>
      <c r="BK102" s="150"/>
      <c r="BL102" s="150"/>
    </row>
    <row r="103" spans="1:64" s="4" customFormat="1" ht="18" hidden="1" customHeight="1" x14ac:dyDescent="0.2"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  <c r="AN103" s="150"/>
      <c r="AO103" s="150"/>
      <c r="AP103" s="150"/>
      <c r="AQ103" s="150"/>
      <c r="AR103" s="150"/>
      <c r="AS103" s="150"/>
      <c r="AT103" s="150"/>
      <c r="AU103" s="150"/>
      <c r="AV103" s="150"/>
      <c r="AW103" s="150"/>
      <c r="AX103" s="150"/>
      <c r="AY103" s="150"/>
      <c r="AZ103" s="150"/>
      <c r="BA103" s="150"/>
      <c r="BB103" s="150"/>
      <c r="BC103" s="150"/>
      <c r="BD103" s="150"/>
      <c r="BE103" s="150"/>
      <c r="BF103" s="150"/>
      <c r="BG103" s="150"/>
      <c r="BH103" s="150"/>
      <c r="BI103" s="150"/>
      <c r="BJ103" s="150"/>
      <c r="BK103" s="150"/>
      <c r="BL103" s="150"/>
    </row>
    <row r="104" spans="1:64" ht="12.75" hidden="1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" hidden="1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5"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spans="1:64" s="4" customFormat="1" ht="17.100000000000001" hidden="1" customHeight="1" x14ac:dyDescent="0.2"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  <c r="AK115" s="150"/>
      <c r="AL115" s="150"/>
      <c r="AM115" s="150"/>
      <c r="AN115" s="150"/>
      <c r="AO115" s="150"/>
      <c r="AP115" s="150"/>
      <c r="AQ115" s="150"/>
      <c r="AR115" s="150"/>
      <c r="AS115" s="150"/>
      <c r="AT115" s="150"/>
      <c r="AU115" s="150"/>
      <c r="AV115" s="150"/>
      <c r="AW115" s="150"/>
      <c r="AX115" s="150"/>
      <c r="AY115" s="150"/>
      <c r="AZ115" s="150"/>
      <c r="BA115" s="150"/>
      <c r="BB115" s="150"/>
      <c r="BC115" s="150"/>
      <c r="BD115" s="150"/>
      <c r="BE115" s="150"/>
      <c r="BF115" s="150"/>
      <c r="BG115" s="150"/>
      <c r="BH115" s="150"/>
      <c r="BI115" s="150"/>
      <c r="BJ115" s="150"/>
      <c r="BK115" s="150"/>
      <c r="BL115" s="150"/>
    </row>
    <row r="116" spans="1:64" s="4" customFormat="1" ht="17.100000000000001" hidden="1" customHeight="1" x14ac:dyDescent="0.2"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  <c r="AS116" s="150"/>
      <c r="AT116" s="150"/>
      <c r="AU116" s="150"/>
      <c r="AV116" s="150"/>
      <c r="AW116" s="150"/>
      <c r="AX116" s="150"/>
      <c r="AY116" s="150"/>
      <c r="AZ116" s="150"/>
      <c r="BA116" s="150"/>
      <c r="BB116" s="150"/>
      <c r="BC116" s="150"/>
      <c r="BD116" s="150"/>
      <c r="BE116" s="150"/>
      <c r="BF116" s="150"/>
      <c r="BG116" s="150"/>
      <c r="BH116" s="150"/>
      <c r="BI116" s="150"/>
      <c r="BJ116" s="150"/>
      <c r="BK116" s="150"/>
      <c r="BL116" s="150"/>
    </row>
    <row r="117" spans="1:64" s="4" customFormat="1" ht="17.100000000000001" hidden="1" customHeight="1" x14ac:dyDescent="0.2">
      <c r="O117" s="150"/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  <c r="AK117" s="150"/>
      <c r="AL117" s="150"/>
      <c r="AM117" s="150"/>
      <c r="AN117" s="150"/>
      <c r="AO117" s="150"/>
      <c r="AP117" s="150"/>
      <c r="AQ117" s="150"/>
      <c r="AR117" s="150"/>
      <c r="AS117" s="150"/>
      <c r="AT117" s="150"/>
      <c r="AU117" s="150"/>
      <c r="AV117" s="150"/>
      <c r="AW117" s="150"/>
      <c r="AX117" s="150"/>
      <c r="AY117" s="150"/>
      <c r="AZ117" s="150"/>
      <c r="BA117" s="150"/>
      <c r="BB117" s="150"/>
      <c r="BC117" s="150"/>
      <c r="BD117" s="150"/>
      <c r="BE117" s="150"/>
      <c r="BF117" s="150"/>
      <c r="BG117" s="150"/>
      <c r="BH117" s="150"/>
      <c r="BI117" s="150"/>
      <c r="BJ117" s="150"/>
      <c r="BK117" s="150"/>
      <c r="BL117" s="150"/>
    </row>
    <row r="118" spans="1:64" s="4" customFormat="1" ht="17.100000000000001" hidden="1" customHeight="1" x14ac:dyDescent="0.2"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  <c r="AK118" s="150"/>
      <c r="AL118" s="150"/>
      <c r="AM118" s="150"/>
      <c r="AN118" s="150"/>
      <c r="AO118" s="150"/>
      <c r="AP118" s="150"/>
      <c r="AQ118" s="150"/>
      <c r="AR118" s="150"/>
      <c r="AS118" s="150"/>
      <c r="AT118" s="150"/>
      <c r="AU118" s="150"/>
      <c r="AV118" s="150"/>
      <c r="AW118" s="150"/>
      <c r="AX118" s="150"/>
      <c r="AY118" s="150"/>
      <c r="AZ118" s="150"/>
      <c r="BA118" s="150"/>
      <c r="BB118" s="150"/>
      <c r="BC118" s="150"/>
      <c r="BD118" s="150"/>
      <c r="BE118" s="150"/>
      <c r="BF118" s="150"/>
      <c r="BG118" s="150"/>
      <c r="BH118" s="150"/>
      <c r="BI118" s="150"/>
      <c r="BJ118" s="150"/>
      <c r="BK118" s="150"/>
      <c r="BL118" s="150"/>
    </row>
    <row r="119" spans="1:64" s="4" customFormat="1" ht="17.100000000000001" hidden="1" customHeight="1" x14ac:dyDescent="0.2"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  <c r="AK119" s="150"/>
      <c r="AL119" s="150"/>
      <c r="AM119" s="150"/>
      <c r="AN119" s="150"/>
      <c r="AO119" s="150"/>
      <c r="AP119" s="150"/>
      <c r="AQ119" s="150"/>
      <c r="AR119" s="150"/>
      <c r="AS119" s="150"/>
      <c r="AT119" s="150"/>
      <c r="AU119" s="150"/>
      <c r="AV119" s="150"/>
      <c r="AW119" s="150"/>
      <c r="AX119" s="150"/>
      <c r="AY119" s="150"/>
      <c r="AZ119" s="150"/>
      <c r="BA119" s="150"/>
      <c r="BB119" s="150"/>
      <c r="BC119" s="150"/>
      <c r="BD119" s="150"/>
      <c r="BE119" s="150"/>
      <c r="BF119" s="150"/>
      <c r="BG119" s="150"/>
      <c r="BH119" s="150"/>
      <c r="BI119" s="150"/>
      <c r="BJ119" s="150"/>
      <c r="BK119" s="150"/>
      <c r="BL119" s="150"/>
    </row>
    <row r="120" spans="1:64" s="4" customFormat="1" ht="17.100000000000001" hidden="1" customHeight="1" x14ac:dyDescent="0.2"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  <c r="AK120" s="150"/>
      <c r="AL120" s="150"/>
      <c r="AM120" s="150"/>
      <c r="AN120" s="150"/>
      <c r="AO120" s="150"/>
      <c r="AP120" s="150"/>
      <c r="AQ120" s="150"/>
      <c r="AR120" s="150"/>
      <c r="AS120" s="150"/>
      <c r="AT120" s="150"/>
      <c r="AU120" s="150"/>
      <c r="AV120" s="150"/>
      <c r="AW120" s="150"/>
      <c r="AX120" s="150"/>
      <c r="AY120" s="150"/>
      <c r="AZ120" s="150"/>
      <c r="BA120" s="150"/>
      <c r="BB120" s="150"/>
      <c r="BC120" s="150"/>
      <c r="BD120" s="150"/>
      <c r="BE120" s="150"/>
      <c r="BF120" s="150"/>
      <c r="BG120" s="150"/>
      <c r="BH120" s="150"/>
      <c r="BI120" s="150"/>
      <c r="BJ120" s="150"/>
      <c r="BK120" s="150"/>
      <c r="BL120" s="150"/>
    </row>
    <row r="121" spans="1:64" s="4" customFormat="1" ht="17.100000000000001" hidden="1" customHeight="1" x14ac:dyDescent="0.2">
      <c r="O121" s="150"/>
      <c r="P121" s="150"/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  <c r="AK121" s="150"/>
      <c r="AL121" s="150"/>
      <c r="AM121" s="150"/>
      <c r="AN121" s="150"/>
      <c r="AO121" s="150"/>
      <c r="AP121" s="150"/>
      <c r="AQ121" s="150"/>
      <c r="AR121" s="150"/>
      <c r="AS121" s="150"/>
      <c r="AT121" s="150"/>
      <c r="AU121" s="150"/>
      <c r="AV121" s="150"/>
      <c r="AW121" s="150"/>
      <c r="AX121" s="150"/>
      <c r="AY121" s="150"/>
      <c r="AZ121" s="150"/>
      <c r="BA121" s="150"/>
      <c r="BB121" s="150"/>
      <c r="BC121" s="150"/>
      <c r="BD121" s="150"/>
      <c r="BE121" s="150"/>
      <c r="BF121" s="150"/>
      <c r="BG121" s="150"/>
      <c r="BH121" s="150"/>
      <c r="BI121" s="150"/>
      <c r="BJ121" s="150"/>
      <c r="BK121" s="150"/>
      <c r="BL121" s="150"/>
    </row>
    <row r="122" spans="1:64" s="4" customFormat="1" ht="17.100000000000001" hidden="1" customHeight="1" x14ac:dyDescent="0.2">
      <c r="O122" s="150"/>
      <c r="P122" s="150"/>
      <c r="Q122" s="150"/>
      <c r="R122" s="150"/>
      <c r="S122" s="150"/>
      <c r="T122" s="150"/>
      <c r="U122" s="150"/>
      <c r="V122" s="150"/>
      <c r="W122" s="150"/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J122" s="150"/>
      <c r="AK122" s="150"/>
      <c r="AL122" s="150"/>
      <c r="AM122" s="150"/>
      <c r="AN122" s="150"/>
      <c r="AO122" s="150"/>
      <c r="AP122" s="150"/>
      <c r="AQ122" s="150"/>
      <c r="AR122" s="150"/>
      <c r="AS122" s="150"/>
      <c r="AT122" s="150"/>
      <c r="AU122" s="150"/>
      <c r="AV122" s="150"/>
      <c r="AW122" s="150"/>
      <c r="AX122" s="150"/>
      <c r="AY122" s="150"/>
      <c r="AZ122" s="150"/>
      <c r="BA122" s="150"/>
      <c r="BB122" s="150"/>
      <c r="BC122" s="150"/>
      <c r="BD122" s="150"/>
      <c r="BE122" s="150"/>
      <c r="BF122" s="150"/>
      <c r="BG122" s="150"/>
      <c r="BH122" s="150"/>
      <c r="BI122" s="150"/>
      <c r="BJ122" s="150"/>
      <c r="BK122" s="150"/>
      <c r="BL122" s="150"/>
    </row>
    <row r="123" spans="1:64" s="4" customFormat="1" ht="17.100000000000001" hidden="1" customHeight="1" x14ac:dyDescent="0.2">
      <c r="O123" s="150"/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J123" s="150"/>
      <c r="AK123" s="150"/>
      <c r="AL123" s="150"/>
      <c r="AM123" s="150"/>
      <c r="AN123" s="150"/>
      <c r="AO123" s="150"/>
      <c r="AP123" s="150"/>
      <c r="AQ123" s="150"/>
      <c r="AR123" s="150"/>
      <c r="AS123" s="150"/>
      <c r="AT123" s="150"/>
      <c r="AU123" s="150"/>
      <c r="AV123" s="150"/>
      <c r="AW123" s="150"/>
      <c r="AX123" s="150"/>
      <c r="AY123" s="150"/>
      <c r="AZ123" s="150"/>
      <c r="BA123" s="150"/>
      <c r="BB123" s="150"/>
      <c r="BC123" s="150"/>
      <c r="BD123" s="150"/>
      <c r="BE123" s="150"/>
      <c r="BF123" s="150"/>
      <c r="BG123" s="150"/>
      <c r="BH123" s="150"/>
      <c r="BI123" s="150"/>
      <c r="BJ123" s="150"/>
      <c r="BK123" s="150"/>
      <c r="BL123" s="150"/>
    </row>
    <row r="124" spans="1:64" s="4" customFormat="1" ht="17.100000000000001" hidden="1" customHeight="1" x14ac:dyDescent="0.2"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50"/>
      <c r="AA124" s="150"/>
      <c r="AB124" s="150"/>
      <c r="AC124" s="150"/>
      <c r="AD124" s="150"/>
      <c r="AE124" s="150"/>
      <c r="AF124" s="150"/>
      <c r="AG124" s="150"/>
      <c r="AH124" s="150"/>
      <c r="AI124" s="150"/>
      <c r="AJ124" s="150"/>
      <c r="AK124" s="150"/>
      <c r="AL124" s="150"/>
      <c r="AM124" s="150"/>
      <c r="AN124" s="150"/>
      <c r="AO124" s="150"/>
      <c r="AP124" s="150"/>
      <c r="AQ124" s="150"/>
      <c r="AR124" s="150"/>
      <c r="AS124" s="150"/>
      <c r="AT124" s="150"/>
      <c r="AU124" s="150"/>
      <c r="AV124" s="150"/>
      <c r="AW124" s="150"/>
      <c r="AX124" s="150"/>
      <c r="AY124" s="150"/>
      <c r="AZ124" s="150"/>
      <c r="BA124" s="150"/>
      <c r="BB124" s="150"/>
      <c r="BC124" s="150"/>
      <c r="BD124" s="150"/>
      <c r="BE124" s="150"/>
      <c r="BF124" s="150"/>
      <c r="BG124" s="150"/>
      <c r="BH124" s="150"/>
      <c r="BI124" s="150"/>
      <c r="BJ124" s="150"/>
      <c r="BK124" s="150"/>
      <c r="BL124" s="150"/>
    </row>
    <row r="125" spans="1:64" s="4" customFormat="1" ht="17.100000000000001" hidden="1" customHeight="1" x14ac:dyDescent="0.2"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  <c r="AA125" s="150"/>
      <c r="AB125" s="150"/>
      <c r="AC125" s="150"/>
      <c r="AD125" s="150"/>
      <c r="AE125" s="150"/>
      <c r="AF125" s="150"/>
      <c r="AG125" s="150"/>
      <c r="AH125" s="150"/>
      <c r="AI125" s="150"/>
      <c r="AJ125" s="150"/>
      <c r="AK125" s="150"/>
      <c r="AL125" s="150"/>
      <c r="AM125" s="150"/>
      <c r="AN125" s="150"/>
      <c r="AO125" s="150"/>
      <c r="AP125" s="150"/>
      <c r="AQ125" s="150"/>
      <c r="AR125" s="150"/>
      <c r="AS125" s="150"/>
      <c r="AT125" s="150"/>
      <c r="AU125" s="150"/>
      <c r="AV125" s="150"/>
      <c r="AW125" s="150"/>
      <c r="AX125" s="150"/>
      <c r="AY125" s="150"/>
      <c r="AZ125" s="150"/>
      <c r="BA125" s="150"/>
      <c r="BB125" s="150"/>
      <c r="BC125" s="150"/>
      <c r="BD125" s="150"/>
      <c r="BE125" s="150"/>
      <c r="BF125" s="150"/>
      <c r="BG125" s="150"/>
      <c r="BH125" s="150"/>
      <c r="BI125" s="150"/>
      <c r="BJ125" s="150"/>
      <c r="BK125" s="150"/>
      <c r="BL125" s="150"/>
    </row>
    <row r="126" spans="1:64" s="4" customFormat="1" ht="17.100000000000001" hidden="1" customHeight="1" x14ac:dyDescent="0.2"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  <c r="AI126" s="150"/>
      <c r="AJ126" s="150"/>
      <c r="AK126" s="150"/>
      <c r="AL126" s="150"/>
      <c r="AM126" s="150"/>
      <c r="AN126" s="150"/>
      <c r="AO126" s="150"/>
      <c r="AP126" s="150"/>
      <c r="AQ126" s="150"/>
      <c r="AR126" s="150"/>
      <c r="AS126" s="150"/>
      <c r="AT126" s="150"/>
      <c r="AU126" s="150"/>
      <c r="AV126" s="150"/>
      <c r="AW126" s="150"/>
      <c r="AX126" s="150"/>
      <c r="AY126" s="150"/>
      <c r="AZ126" s="150"/>
      <c r="BA126" s="150"/>
      <c r="BB126" s="150"/>
      <c r="BC126" s="150"/>
      <c r="BD126" s="150"/>
      <c r="BE126" s="150"/>
      <c r="BF126" s="150"/>
      <c r="BG126" s="150"/>
      <c r="BH126" s="150"/>
      <c r="BI126" s="150"/>
      <c r="BJ126" s="150"/>
      <c r="BK126" s="150"/>
      <c r="BL126" s="150"/>
    </row>
    <row r="127" spans="1:64" s="4" customFormat="1" ht="17.100000000000001" hidden="1" customHeight="1" x14ac:dyDescent="0.2"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  <c r="AI127" s="150"/>
      <c r="AJ127" s="150"/>
      <c r="AK127" s="150"/>
      <c r="AL127" s="150"/>
      <c r="AM127" s="150"/>
      <c r="AN127" s="150"/>
      <c r="AO127" s="150"/>
      <c r="AP127" s="150"/>
      <c r="AQ127" s="150"/>
      <c r="AR127" s="150"/>
      <c r="AS127" s="150"/>
      <c r="AT127" s="150"/>
      <c r="AU127" s="150"/>
      <c r="AV127" s="150"/>
      <c r="AW127" s="150"/>
      <c r="AX127" s="150"/>
      <c r="AY127" s="150"/>
      <c r="AZ127" s="150"/>
      <c r="BA127" s="150"/>
      <c r="BB127" s="150"/>
      <c r="BC127" s="150"/>
      <c r="BD127" s="150"/>
      <c r="BE127" s="150"/>
      <c r="BF127" s="150"/>
      <c r="BG127" s="150"/>
      <c r="BH127" s="150"/>
      <c r="BI127" s="150"/>
      <c r="BJ127" s="150"/>
      <c r="BK127" s="150"/>
      <c r="BL127" s="150"/>
    </row>
    <row r="128" spans="1:64" s="4" customFormat="1" ht="17.100000000000001" hidden="1" customHeight="1" x14ac:dyDescent="0.2"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J128" s="150"/>
      <c r="AK128" s="150"/>
      <c r="AL128" s="150"/>
      <c r="AM128" s="150"/>
      <c r="AN128" s="150"/>
      <c r="AO128" s="150"/>
      <c r="AP128" s="150"/>
      <c r="AQ128" s="150"/>
      <c r="AR128" s="150"/>
      <c r="AS128" s="150"/>
      <c r="AT128" s="150"/>
      <c r="AU128" s="150"/>
      <c r="AV128" s="150"/>
      <c r="AW128" s="150"/>
      <c r="AX128" s="150"/>
      <c r="AY128" s="150"/>
      <c r="AZ128" s="150"/>
      <c r="BA128" s="150"/>
      <c r="BB128" s="150"/>
      <c r="BC128" s="150"/>
      <c r="BD128" s="150"/>
      <c r="BE128" s="150"/>
      <c r="BF128" s="150"/>
      <c r="BG128" s="150"/>
      <c r="BH128" s="150"/>
      <c r="BI128" s="150"/>
      <c r="BJ128" s="150"/>
      <c r="BK128" s="150"/>
      <c r="BL128" s="150"/>
    </row>
    <row r="129" spans="15:64" s="4" customFormat="1" ht="17.100000000000001" hidden="1" customHeight="1" x14ac:dyDescent="0.2">
      <c r="O129" s="150"/>
      <c r="P129" s="150"/>
      <c r="Q129" s="150"/>
      <c r="R129" s="150"/>
      <c r="S129" s="150"/>
      <c r="T129" s="150"/>
      <c r="U129" s="150"/>
      <c r="V129" s="150"/>
      <c r="W129" s="150"/>
      <c r="X129" s="150"/>
      <c r="Y129" s="150"/>
      <c r="Z129" s="150"/>
      <c r="AA129" s="150"/>
      <c r="AB129" s="150"/>
      <c r="AC129" s="150"/>
      <c r="AD129" s="150"/>
      <c r="AE129" s="150"/>
      <c r="AF129" s="150"/>
      <c r="AG129" s="150"/>
      <c r="AH129" s="150"/>
      <c r="AI129" s="150"/>
      <c r="AJ129" s="150"/>
      <c r="AK129" s="150"/>
      <c r="AL129" s="150"/>
      <c r="AM129" s="150"/>
      <c r="AN129" s="150"/>
      <c r="AO129" s="150"/>
      <c r="AP129" s="150"/>
      <c r="AQ129" s="150"/>
      <c r="AR129" s="150"/>
      <c r="AS129" s="150"/>
      <c r="AT129" s="150"/>
      <c r="AU129" s="150"/>
      <c r="AV129" s="150"/>
      <c r="AW129" s="150"/>
      <c r="AX129" s="150"/>
      <c r="AY129" s="150"/>
      <c r="AZ129" s="150"/>
      <c r="BA129" s="150"/>
      <c r="BB129" s="150"/>
      <c r="BC129" s="150"/>
      <c r="BD129" s="150"/>
      <c r="BE129" s="150"/>
      <c r="BF129" s="150"/>
      <c r="BG129" s="150"/>
      <c r="BH129" s="150"/>
      <c r="BI129" s="150"/>
      <c r="BJ129" s="150"/>
      <c r="BK129" s="150"/>
      <c r="BL129" s="150"/>
    </row>
    <row r="130" spans="15:64" s="4" customFormat="1" ht="17.100000000000001" hidden="1" customHeight="1" x14ac:dyDescent="0.2"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  <c r="AK130" s="150"/>
      <c r="AL130" s="150"/>
      <c r="AM130" s="150"/>
      <c r="AN130" s="150"/>
      <c r="AO130" s="150"/>
      <c r="AP130" s="150"/>
      <c r="AQ130" s="150"/>
      <c r="AR130" s="150"/>
      <c r="AS130" s="150"/>
      <c r="AT130" s="150"/>
      <c r="AU130" s="150"/>
      <c r="AV130" s="150"/>
      <c r="AW130" s="150"/>
      <c r="AX130" s="150"/>
      <c r="AY130" s="150"/>
      <c r="AZ130" s="150"/>
      <c r="BA130" s="150"/>
      <c r="BB130" s="150"/>
      <c r="BC130" s="150"/>
      <c r="BD130" s="150"/>
      <c r="BE130" s="150"/>
      <c r="BF130" s="150"/>
      <c r="BG130" s="150"/>
      <c r="BH130" s="150"/>
      <c r="BI130" s="150"/>
      <c r="BJ130" s="150"/>
      <c r="BK130" s="150"/>
      <c r="BL130" s="150"/>
    </row>
    <row r="131" spans="15:64" s="4" customFormat="1" ht="17.100000000000001" hidden="1" customHeight="1" x14ac:dyDescent="0.2"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  <c r="AA131" s="150"/>
      <c r="AB131" s="150"/>
      <c r="AC131" s="150"/>
      <c r="AD131" s="150"/>
      <c r="AE131" s="150"/>
      <c r="AF131" s="150"/>
      <c r="AG131" s="150"/>
      <c r="AH131" s="150"/>
      <c r="AI131" s="150"/>
      <c r="AJ131" s="150"/>
      <c r="AK131" s="150"/>
      <c r="AL131" s="150"/>
      <c r="AM131" s="150"/>
      <c r="AN131" s="150"/>
      <c r="AO131" s="150"/>
      <c r="AP131" s="150"/>
      <c r="AQ131" s="150"/>
      <c r="AR131" s="150"/>
      <c r="AS131" s="150"/>
      <c r="AT131" s="150"/>
      <c r="AU131" s="150"/>
      <c r="AV131" s="150"/>
      <c r="AW131" s="150"/>
      <c r="AX131" s="150"/>
      <c r="AY131" s="150"/>
      <c r="AZ131" s="150"/>
      <c r="BA131" s="150"/>
      <c r="BB131" s="150"/>
      <c r="BC131" s="150"/>
      <c r="BD131" s="150"/>
      <c r="BE131" s="150"/>
      <c r="BF131" s="150"/>
      <c r="BG131" s="150"/>
      <c r="BH131" s="150"/>
      <c r="BI131" s="150"/>
      <c r="BJ131" s="150"/>
      <c r="BK131" s="150"/>
      <c r="BL131" s="150"/>
    </row>
    <row r="132" spans="15:64" s="4" customFormat="1" ht="17.100000000000001" hidden="1" customHeight="1" x14ac:dyDescent="0.2"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  <c r="AI132" s="150"/>
      <c r="AJ132" s="150"/>
      <c r="AK132" s="150"/>
      <c r="AL132" s="150"/>
      <c r="AM132" s="150"/>
      <c r="AN132" s="150"/>
      <c r="AO132" s="150"/>
      <c r="AP132" s="150"/>
      <c r="AQ132" s="150"/>
      <c r="AR132" s="150"/>
      <c r="AS132" s="150"/>
      <c r="AT132" s="150"/>
      <c r="AU132" s="150"/>
      <c r="AV132" s="150"/>
      <c r="AW132" s="150"/>
      <c r="AX132" s="150"/>
      <c r="AY132" s="150"/>
      <c r="AZ132" s="150"/>
      <c r="BA132" s="150"/>
      <c r="BB132" s="150"/>
      <c r="BC132" s="150"/>
      <c r="BD132" s="150"/>
      <c r="BE132" s="150"/>
      <c r="BF132" s="150"/>
      <c r="BG132" s="150"/>
      <c r="BH132" s="150"/>
      <c r="BI132" s="150"/>
      <c r="BJ132" s="150"/>
      <c r="BK132" s="150"/>
      <c r="BL132" s="150"/>
    </row>
    <row r="133" spans="15:64" s="4" customFormat="1" ht="17.100000000000001" hidden="1" customHeight="1" x14ac:dyDescent="0.2">
      <c r="O133" s="150"/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  <c r="AI133" s="150"/>
      <c r="AJ133" s="150"/>
      <c r="AK133" s="150"/>
      <c r="AL133" s="150"/>
      <c r="AM133" s="150"/>
      <c r="AN133" s="150"/>
      <c r="AO133" s="150"/>
      <c r="AP133" s="150"/>
      <c r="AQ133" s="150"/>
      <c r="AR133" s="150"/>
      <c r="AS133" s="150"/>
      <c r="AT133" s="150"/>
      <c r="AU133" s="150"/>
      <c r="AV133" s="150"/>
      <c r="AW133" s="150"/>
      <c r="AX133" s="150"/>
      <c r="AY133" s="150"/>
      <c r="AZ133" s="150"/>
      <c r="BA133" s="150"/>
      <c r="BB133" s="150"/>
      <c r="BC133" s="150"/>
      <c r="BD133" s="150"/>
      <c r="BE133" s="150"/>
      <c r="BF133" s="150"/>
      <c r="BG133" s="150"/>
      <c r="BH133" s="150"/>
      <c r="BI133" s="150"/>
      <c r="BJ133" s="150"/>
      <c r="BK133" s="150"/>
      <c r="BL133" s="150"/>
    </row>
    <row r="134" spans="15:64" s="4" customFormat="1" ht="17.100000000000001" hidden="1" customHeight="1" x14ac:dyDescent="0.2">
      <c r="O134" s="150"/>
      <c r="P134" s="150"/>
      <c r="Q134" s="150"/>
      <c r="R134" s="150"/>
      <c r="S134" s="150"/>
      <c r="T134" s="150"/>
      <c r="U134" s="150"/>
      <c r="V134" s="150"/>
      <c r="W134" s="150"/>
      <c r="X134" s="150"/>
      <c r="Y134" s="150"/>
      <c r="Z134" s="150"/>
      <c r="AA134" s="150"/>
      <c r="AB134" s="150"/>
      <c r="AC134" s="150"/>
      <c r="AD134" s="150"/>
      <c r="AE134" s="150"/>
      <c r="AF134" s="150"/>
      <c r="AG134" s="150"/>
      <c r="AH134" s="150"/>
      <c r="AI134" s="150"/>
      <c r="AJ134" s="150"/>
      <c r="AK134" s="150"/>
      <c r="AL134" s="150"/>
      <c r="AM134" s="150"/>
      <c r="AN134" s="150"/>
      <c r="AO134" s="150"/>
      <c r="AP134" s="150"/>
      <c r="AQ134" s="150"/>
      <c r="AR134" s="150"/>
      <c r="AS134" s="150"/>
      <c r="AT134" s="150"/>
      <c r="AU134" s="150"/>
      <c r="AV134" s="150"/>
      <c r="AW134" s="150"/>
      <c r="AX134" s="150"/>
      <c r="AY134" s="150"/>
      <c r="AZ134" s="150"/>
      <c r="BA134" s="150"/>
      <c r="BB134" s="150"/>
      <c r="BC134" s="150"/>
      <c r="BD134" s="150"/>
      <c r="BE134" s="150"/>
      <c r="BF134" s="150"/>
      <c r="BG134" s="150"/>
      <c r="BH134" s="150"/>
      <c r="BI134" s="150"/>
      <c r="BJ134" s="150"/>
      <c r="BK134" s="150"/>
      <c r="BL134" s="150"/>
    </row>
    <row r="135" spans="15:64" s="4" customFormat="1" ht="17.100000000000001" hidden="1" customHeight="1" x14ac:dyDescent="0.2">
      <c r="O135" s="150"/>
      <c r="P135" s="150"/>
      <c r="Q135" s="150"/>
      <c r="R135" s="150"/>
      <c r="S135" s="150"/>
      <c r="T135" s="150"/>
      <c r="U135" s="150"/>
      <c r="V135" s="150"/>
      <c r="W135" s="150"/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  <c r="AK135" s="150"/>
      <c r="AL135" s="150"/>
      <c r="AM135" s="150"/>
      <c r="AN135" s="150"/>
      <c r="AO135" s="150"/>
      <c r="AP135" s="150"/>
      <c r="AQ135" s="150"/>
      <c r="AR135" s="150"/>
      <c r="AS135" s="150"/>
      <c r="AT135" s="150"/>
      <c r="AU135" s="150"/>
      <c r="AV135" s="150"/>
      <c r="AW135" s="150"/>
      <c r="AX135" s="150"/>
      <c r="AY135" s="150"/>
      <c r="AZ135" s="150"/>
      <c r="BA135" s="150"/>
      <c r="BB135" s="150"/>
      <c r="BC135" s="150"/>
      <c r="BD135" s="150"/>
      <c r="BE135" s="150"/>
      <c r="BF135" s="150"/>
      <c r="BG135" s="150"/>
      <c r="BH135" s="150"/>
      <c r="BI135" s="150"/>
      <c r="BJ135" s="150"/>
      <c r="BK135" s="150"/>
      <c r="BL135" s="150"/>
    </row>
    <row r="136" spans="15:64" s="4" customFormat="1" ht="17.100000000000001" hidden="1" customHeight="1" x14ac:dyDescent="0.2">
      <c r="O136" s="150"/>
      <c r="P136" s="150"/>
      <c r="Q136" s="150"/>
      <c r="R136" s="150"/>
      <c r="S136" s="150"/>
      <c r="T136" s="150"/>
      <c r="U136" s="150"/>
      <c r="V136" s="150"/>
      <c r="W136" s="150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50"/>
      <c r="AM136" s="150"/>
      <c r="AN136" s="150"/>
      <c r="AO136" s="150"/>
      <c r="AP136" s="150"/>
      <c r="AQ136" s="150"/>
      <c r="AR136" s="150"/>
      <c r="AS136" s="150"/>
      <c r="AT136" s="150"/>
      <c r="AU136" s="150"/>
      <c r="AV136" s="150"/>
      <c r="AW136" s="150"/>
      <c r="AX136" s="150"/>
      <c r="AY136" s="150"/>
      <c r="AZ136" s="150"/>
      <c r="BA136" s="150"/>
      <c r="BB136" s="150"/>
      <c r="BC136" s="150"/>
      <c r="BD136" s="150"/>
      <c r="BE136" s="150"/>
      <c r="BF136" s="150"/>
      <c r="BG136" s="150"/>
      <c r="BH136" s="150"/>
      <c r="BI136" s="150"/>
      <c r="BJ136" s="150"/>
      <c r="BK136" s="150"/>
      <c r="BL136" s="150"/>
    </row>
    <row r="137" spans="15:64" s="4" customFormat="1" ht="17.100000000000001" hidden="1" customHeight="1" x14ac:dyDescent="0.2">
      <c r="O137" s="150"/>
      <c r="P137" s="150"/>
      <c r="Q137" s="150"/>
      <c r="R137" s="150"/>
      <c r="S137" s="150"/>
      <c r="T137" s="150"/>
      <c r="U137" s="150"/>
      <c r="V137" s="150"/>
      <c r="W137" s="150"/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  <c r="AK137" s="150"/>
      <c r="AL137" s="150"/>
      <c r="AM137" s="150"/>
      <c r="AN137" s="150"/>
      <c r="AO137" s="150"/>
      <c r="AP137" s="150"/>
      <c r="AQ137" s="150"/>
      <c r="AR137" s="150"/>
      <c r="AS137" s="150"/>
      <c r="AT137" s="150"/>
      <c r="AU137" s="150"/>
      <c r="AV137" s="150"/>
      <c r="AW137" s="150"/>
      <c r="AX137" s="150"/>
      <c r="AY137" s="150"/>
      <c r="AZ137" s="150"/>
      <c r="BA137" s="150"/>
      <c r="BB137" s="150"/>
      <c r="BC137" s="150"/>
      <c r="BD137" s="150"/>
      <c r="BE137" s="150"/>
      <c r="BF137" s="150"/>
      <c r="BG137" s="150"/>
      <c r="BH137" s="150"/>
      <c r="BI137" s="150"/>
      <c r="BJ137" s="150"/>
      <c r="BK137" s="150"/>
      <c r="BL137" s="150"/>
    </row>
    <row r="138" spans="15:64" s="4" customFormat="1" ht="17.100000000000001" hidden="1" customHeight="1" x14ac:dyDescent="0.2">
      <c r="O138" s="150"/>
      <c r="P138" s="150"/>
      <c r="Q138" s="150"/>
      <c r="R138" s="150"/>
      <c r="S138" s="150"/>
      <c r="T138" s="150"/>
      <c r="U138" s="150"/>
      <c r="V138" s="150"/>
      <c r="W138" s="150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  <c r="AM138" s="150"/>
      <c r="AN138" s="150"/>
      <c r="AO138" s="150"/>
      <c r="AP138" s="150"/>
      <c r="AQ138" s="150"/>
      <c r="AR138" s="150"/>
      <c r="AS138" s="150"/>
      <c r="AT138" s="150"/>
      <c r="AU138" s="150"/>
      <c r="AV138" s="150"/>
      <c r="AW138" s="150"/>
      <c r="AX138" s="150"/>
      <c r="AY138" s="150"/>
      <c r="AZ138" s="150"/>
      <c r="BA138" s="150"/>
      <c r="BB138" s="150"/>
      <c r="BC138" s="150"/>
      <c r="BD138" s="150"/>
      <c r="BE138" s="150"/>
      <c r="BF138" s="150"/>
      <c r="BG138" s="150"/>
      <c r="BH138" s="150"/>
      <c r="BI138" s="150"/>
      <c r="BJ138" s="150"/>
      <c r="BK138" s="150"/>
      <c r="BL138" s="150"/>
    </row>
    <row r="139" spans="15:64" s="4" customFormat="1" ht="17.100000000000001" hidden="1" customHeight="1" x14ac:dyDescent="0.2">
      <c r="O139" s="150"/>
      <c r="P139" s="150"/>
      <c r="Q139" s="150"/>
      <c r="R139" s="150"/>
      <c r="S139" s="150"/>
      <c r="T139" s="150"/>
      <c r="U139" s="150"/>
      <c r="V139" s="150"/>
      <c r="W139" s="150"/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/>
      <c r="AM139" s="150"/>
      <c r="AN139" s="150"/>
      <c r="AO139" s="150"/>
      <c r="AP139" s="150"/>
      <c r="AQ139" s="150"/>
      <c r="AR139" s="150"/>
      <c r="AS139" s="150"/>
      <c r="AT139" s="150"/>
      <c r="AU139" s="150"/>
      <c r="AV139" s="150"/>
      <c r="AW139" s="150"/>
      <c r="AX139" s="150"/>
      <c r="AY139" s="150"/>
      <c r="AZ139" s="150"/>
      <c r="BA139" s="150"/>
      <c r="BB139" s="150"/>
      <c r="BC139" s="150"/>
      <c r="BD139" s="150"/>
      <c r="BE139" s="150"/>
      <c r="BF139" s="150"/>
      <c r="BG139" s="150"/>
      <c r="BH139" s="150"/>
      <c r="BI139" s="150"/>
      <c r="BJ139" s="150"/>
      <c r="BK139" s="150"/>
      <c r="BL139" s="150"/>
    </row>
    <row r="140" spans="15:64" s="4" customFormat="1" ht="17.100000000000001" hidden="1" customHeight="1" x14ac:dyDescent="0.2"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J140" s="150"/>
      <c r="AK140" s="150"/>
      <c r="AL140" s="150"/>
      <c r="AM140" s="150"/>
      <c r="AN140" s="150"/>
      <c r="AO140" s="150"/>
      <c r="AP140" s="150"/>
      <c r="AQ140" s="150"/>
      <c r="AR140" s="150"/>
      <c r="AS140" s="150"/>
      <c r="AT140" s="150"/>
      <c r="AU140" s="150"/>
      <c r="AV140" s="150"/>
      <c r="AW140" s="150"/>
      <c r="AX140" s="150"/>
      <c r="AY140" s="150"/>
      <c r="AZ140" s="150"/>
      <c r="BA140" s="150"/>
      <c r="BB140" s="150"/>
      <c r="BC140" s="150"/>
      <c r="BD140" s="150"/>
      <c r="BE140" s="150"/>
      <c r="BF140" s="150"/>
      <c r="BG140" s="150"/>
      <c r="BH140" s="150"/>
      <c r="BI140" s="150"/>
      <c r="BJ140" s="150"/>
      <c r="BK140" s="150"/>
      <c r="BL140" s="150"/>
    </row>
    <row r="141" spans="15:64" s="4" customFormat="1" ht="17.100000000000001" hidden="1" customHeight="1" x14ac:dyDescent="0.2">
      <c r="O141" s="150"/>
      <c r="P141" s="150"/>
      <c r="Q141" s="150"/>
      <c r="R141" s="150"/>
      <c r="S141" s="150"/>
      <c r="T141" s="150"/>
      <c r="U141" s="150"/>
      <c r="V141" s="150"/>
      <c r="W141" s="150"/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  <c r="AK141" s="150"/>
      <c r="AL141" s="150"/>
      <c r="AM141" s="150"/>
      <c r="AN141" s="150"/>
      <c r="AO141" s="150"/>
      <c r="AP141" s="150"/>
      <c r="AQ141" s="150"/>
      <c r="AR141" s="150"/>
      <c r="AS141" s="150"/>
      <c r="AT141" s="150"/>
      <c r="AU141" s="150"/>
      <c r="AV141" s="150"/>
      <c r="AW141" s="150"/>
      <c r="AX141" s="150"/>
      <c r="AY141" s="150"/>
      <c r="AZ141" s="150"/>
      <c r="BA141" s="150"/>
      <c r="BB141" s="150"/>
      <c r="BC141" s="150"/>
      <c r="BD141" s="150"/>
      <c r="BE141" s="150"/>
      <c r="BF141" s="150"/>
      <c r="BG141" s="150"/>
      <c r="BH141" s="150"/>
      <c r="BI141" s="150"/>
      <c r="BJ141" s="150"/>
      <c r="BK141" s="150"/>
      <c r="BL141" s="150"/>
    </row>
    <row r="142" spans="15:64" s="4" customFormat="1" ht="17.100000000000001" hidden="1" customHeight="1" x14ac:dyDescent="0.2">
      <c r="O142" s="150"/>
      <c r="P142" s="150"/>
      <c r="Q142" s="150"/>
      <c r="R142" s="150"/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0"/>
      <c r="AH142" s="150"/>
      <c r="AI142" s="150"/>
      <c r="AJ142" s="150"/>
      <c r="AK142" s="150"/>
      <c r="AL142" s="150"/>
      <c r="AM142" s="150"/>
      <c r="AN142" s="150"/>
      <c r="AO142" s="150"/>
      <c r="AP142" s="150"/>
      <c r="AQ142" s="150"/>
      <c r="AR142" s="150"/>
      <c r="AS142" s="150"/>
      <c r="AT142" s="150"/>
      <c r="AU142" s="150"/>
      <c r="AV142" s="150"/>
      <c r="AW142" s="150"/>
      <c r="AX142" s="150"/>
      <c r="AY142" s="150"/>
      <c r="AZ142" s="150"/>
      <c r="BA142" s="150"/>
      <c r="BB142" s="150"/>
      <c r="BC142" s="150"/>
      <c r="BD142" s="150"/>
      <c r="BE142" s="150"/>
      <c r="BF142" s="150"/>
      <c r="BG142" s="150"/>
      <c r="BH142" s="150"/>
      <c r="BI142" s="150"/>
      <c r="BJ142" s="150"/>
      <c r="BK142" s="150"/>
      <c r="BL142" s="150"/>
    </row>
    <row r="143" spans="15:64" s="4" customFormat="1" ht="17.100000000000001" hidden="1" customHeight="1" x14ac:dyDescent="0.2">
      <c r="O143" s="150"/>
      <c r="P143" s="150"/>
      <c r="Q143" s="150"/>
      <c r="R143" s="150"/>
      <c r="S143" s="150"/>
      <c r="T143" s="150"/>
      <c r="U143" s="150"/>
      <c r="V143" s="150"/>
      <c r="W143" s="150"/>
      <c r="X143" s="150"/>
      <c r="Y143" s="150"/>
      <c r="Z143" s="150"/>
      <c r="AA143" s="150"/>
      <c r="AB143" s="150"/>
      <c r="AC143" s="150"/>
      <c r="AD143" s="150"/>
      <c r="AE143" s="150"/>
      <c r="AF143" s="150"/>
      <c r="AG143" s="150"/>
      <c r="AH143" s="150"/>
      <c r="AI143" s="150"/>
      <c r="AJ143" s="150"/>
      <c r="AK143" s="150"/>
      <c r="AL143" s="150"/>
      <c r="AM143" s="150"/>
      <c r="AN143" s="150"/>
      <c r="AO143" s="150"/>
      <c r="AP143" s="150"/>
      <c r="AQ143" s="150"/>
      <c r="AR143" s="150"/>
      <c r="AS143" s="150"/>
      <c r="AT143" s="150"/>
      <c r="AU143" s="150"/>
      <c r="AV143" s="150"/>
      <c r="AW143" s="150"/>
      <c r="AX143" s="150"/>
      <c r="AY143" s="150"/>
      <c r="AZ143" s="150"/>
      <c r="BA143" s="150"/>
      <c r="BB143" s="150"/>
      <c r="BC143" s="150"/>
      <c r="BD143" s="150"/>
      <c r="BE143" s="150"/>
      <c r="BF143" s="150"/>
      <c r="BG143" s="150"/>
      <c r="BH143" s="150"/>
      <c r="BI143" s="150"/>
      <c r="BJ143" s="150"/>
      <c r="BK143" s="150"/>
      <c r="BL143" s="150"/>
    </row>
    <row r="144" spans="15:64" s="4" customFormat="1" ht="17.100000000000001" hidden="1" customHeight="1" x14ac:dyDescent="0.2">
      <c r="O144" s="150"/>
      <c r="P144" s="150"/>
      <c r="Q144" s="150"/>
      <c r="R144" s="150"/>
      <c r="S144" s="150"/>
      <c r="T144" s="150"/>
      <c r="U144" s="150"/>
      <c r="V144" s="150"/>
      <c r="W144" s="150"/>
      <c r="X144" s="150"/>
      <c r="Y144" s="150"/>
      <c r="Z144" s="150"/>
      <c r="AA144" s="150"/>
      <c r="AB144" s="150"/>
      <c r="AC144" s="150"/>
      <c r="AD144" s="150"/>
      <c r="AE144" s="150"/>
      <c r="AF144" s="150"/>
      <c r="AG144" s="150"/>
      <c r="AH144" s="150"/>
      <c r="AI144" s="150"/>
      <c r="AJ144" s="150"/>
      <c r="AK144" s="150"/>
      <c r="AL144" s="150"/>
      <c r="AM144" s="150"/>
      <c r="AN144" s="150"/>
      <c r="AO144" s="150"/>
      <c r="AP144" s="150"/>
      <c r="AQ144" s="150"/>
      <c r="AR144" s="150"/>
      <c r="AS144" s="150"/>
      <c r="AT144" s="150"/>
      <c r="AU144" s="150"/>
      <c r="AV144" s="150"/>
      <c r="AW144" s="150"/>
      <c r="AX144" s="150"/>
      <c r="AY144" s="150"/>
      <c r="AZ144" s="150"/>
      <c r="BA144" s="150"/>
      <c r="BB144" s="150"/>
      <c r="BC144" s="150"/>
      <c r="BD144" s="150"/>
      <c r="BE144" s="150"/>
      <c r="BF144" s="150"/>
      <c r="BG144" s="150"/>
      <c r="BH144" s="150"/>
      <c r="BI144" s="150"/>
      <c r="BJ144" s="150"/>
      <c r="BK144" s="150"/>
      <c r="BL144" s="150"/>
    </row>
    <row r="145" spans="1:64" s="4" customFormat="1" ht="17.100000000000001" hidden="1" customHeight="1" x14ac:dyDescent="0.2">
      <c r="O145" s="150"/>
      <c r="P145" s="150"/>
      <c r="Q145" s="150"/>
      <c r="R145" s="150"/>
      <c r="S145" s="150"/>
      <c r="T145" s="150"/>
      <c r="U145" s="150"/>
      <c r="V145" s="150"/>
      <c r="W145" s="150"/>
      <c r="X145" s="150"/>
      <c r="Y145" s="150"/>
      <c r="Z145" s="150"/>
      <c r="AA145" s="150"/>
      <c r="AB145" s="150"/>
      <c r="AC145" s="150"/>
      <c r="AD145" s="150"/>
      <c r="AE145" s="150"/>
      <c r="AF145" s="150"/>
      <c r="AG145" s="150"/>
      <c r="AH145" s="150"/>
      <c r="AI145" s="150"/>
      <c r="AJ145" s="150"/>
      <c r="AK145" s="150"/>
      <c r="AL145" s="150"/>
      <c r="AM145" s="150"/>
      <c r="AN145" s="150"/>
      <c r="AO145" s="150"/>
      <c r="AP145" s="150"/>
      <c r="AQ145" s="150"/>
      <c r="AR145" s="150"/>
      <c r="AS145" s="150"/>
      <c r="AT145" s="150"/>
      <c r="AU145" s="150"/>
      <c r="AV145" s="150"/>
      <c r="AW145" s="150"/>
      <c r="AX145" s="150"/>
      <c r="AY145" s="150"/>
      <c r="AZ145" s="150"/>
      <c r="BA145" s="150"/>
      <c r="BB145" s="150"/>
      <c r="BC145" s="150"/>
      <c r="BD145" s="150"/>
      <c r="BE145" s="150"/>
      <c r="BF145" s="150"/>
      <c r="BG145" s="150"/>
      <c r="BH145" s="150"/>
      <c r="BI145" s="150"/>
      <c r="BJ145" s="150"/>
      <c r="BK145" s="150"/>
      <c r="BL145" s="150"/>
    </row>
    <row r="146" spans="1:64" s="4" customFormat="1" ht="17.100000000000001" hidden="1" customHeight="1" x14ac:dyDescent="0.2">
      <c r="O146" s="150"/>
      <c r="P146" s="150"/>
      <c r="Q146" s="150"/>
      <c r="R146" s="150"/>
      <c r="S146" s="150"/>
      <c r="T146" s="150"/>
      <c r="U146" s="150"/>
      <c r="V146" s="150"/>
      <c r="W146" s="150"/>
      <c r="X146" s="150"/>
      <c r="Y146" s="150"/>
      <c r="Z146" s="150"/>
      <c r="AA146" s="150"/>
      <c r="AB146" s="150"/>
      <c r="AC146" s="150"/>
      <c r="AD146" s="150"/>
      <c r="AE146" s="150"/>
      <c r="AF146" s="150"/>
      <c r="AG146" s="150"/>
      <c r="AH146" s="150"/>
      <c r="AI146" s="150"/>
      <c r="AJ146" s="150"/>
      <c r="AK146" s="150"/>
      <c r="AL146" s="150"/>
      <c r="AM146" s="150"/>
      <c r="AN146" s="150"/>
      <c r="AO146" s="150"/>
      <c r="AP146" s="150"/>
      <c r="AQ146" s="150"/>
      <c r="AR146" s="150"/>
      <c r="AS146" s="150"/>
      <c r="AT146" s="150"/>
      <c r="AU146" s="150"/>
      <c r="AV146" s="150"/>
      <c r="AW146" s="150"/>
      <c r="AX146" s="150"/>
      <c r="AY146" s="150"/>
      <c r="AZ146" s="150"/>
      <c r="BA146" s="150"/>
      <c r="BB146" s="150"/>
      <c r="BC146" s="150"/>
      <c r="BD146" s="150"/>
      <c r="BE146" s="150"/>
      <c r="BF146" s="150"/>
      <c r="BG146" s="150"/>
      <c r="BH146" s="150"/>
      <c r="BI146" s="150"/>
      <c r="BJ146" s="150"/>
      <c r="BK146" s="150"/>
      <c r="BL146" s="150"/>
    </row>
    <row r="147" spans="1:64" s="4" customFormat="1" ht="17.100000000000001" hidden="1" customHeight="1" x14ac:dyDescent="0.2">
      <c r="O147" s="150"/>
      <c r="P147" s="150"/>
      <c r="Q147" s="150"/>
      <c r="R147" s="150"/>
      <c r="S147" s="150"/>
      <c r="T147" s="150"/>
      <c r="U147" s="150"/>
      <c r="V147" s="150"/>
      <c r="W147" s="150"/>
      <c r="X147" s="150"/>
      <c r="Y147" s="150"/>
      <c r="Z147" s="150"/>
      <c r="AA147" s="150"/>
      <c r="AB147" s="150"/>
      <c r="AC147" s="150"/>
      <c r="AD147" s="150"/>
      <c r="AE147" s="150"/>
      <c r="AF147" s="150"/>
      <c r="AG147" s="150"/>
      <c r="AH147" s="150"/>
      <c r="AI147" s="150"/>
      <c r="AJ147" s="150"/>
      <c r="AK147" s="150"/>
      <c r="AL147" s="150"/>
      <c r="AM147" s="150"/>
      <c r="AN147" s="150"/>
      <c r="AO147" s="150"/>
      <c r="AP147" s="150"/>
      <c r="AQ147" s="150"/>
      <c r="AR147" s="150"/>
      <c r="AS147" s="150"/>
      <c r="AT147" s="150"/>
      <c r="AU147" s="150"/>
      <c r="AV147" s="150"/>
      <c r="AW147" s="150"/>
      <c r="AX147" s="150"/>
      <c r="AY147" s="150"/>
      <c r="AZ147" s="150"/>
      <c r="BA147" s="150"/>
      <c r="BB147" s="150"/>
      <c r="BC147" s="150"/>
      <c r="BD147" s="150"/>
      <c r="BE147" s="150"/>
      <c r="BF147" s="150"/>
      <c r="BG147" s="150"/>
      <c r="BH147" s="150"/>
      <c r="BI147" s="150"/>
      <c r="BJ147" s="150"/>
      <c r="BK147" s="150"/>
      <c r="BL147" s="150"/>
    </row>
    <row r="148" spans="1:64" s="4" customFormat="1" ht="17.100000000000001" hidden="1" customHeight="1" x14ac:dyDescent="0.2">
      <c r="O148" s="150"/>
      <c r="P148" s="150"/>
      <c r="Q148" s="150"/>
      <c r="R148" s="150"/>
      <c r="S148" s="150"/>
      <c r="T148" s="150"/>
      <c r="U148" s="150"/>
      <c r="V148" s="150"/>
      <c r="W148" s="150"/>
      <c r="X148" s="150"/>
      <c r="Y148" s="150"/>
      <c r="Z148" s="150"/>
      <c r="AA148" s="150"/>
      <c r="AB148" s="150"/>
      <c r="AC148" s="150"/>
      <c r="AD148" s="150"/>
      <c r="AE148" s="150"/>
      <c r="AF148" s="150"/>
      <c r="AG148" s="150"/>
      <c r="AH148" s="150"/>
      <c r="AI148" s="150"/>
      <c r="AJ148" s="150"/>
      <c r="AK148" s="150"/>
      <c r="AL148" s="150"/>
      <c r="AM148" s="150"/>
      <c r="AN148" s="150"/>
      <c r="AO148" s="150"/>
      <c r="AP148" s="150"/>
      <c r="AQ148" s="150"/>
      <c r="AR148" s="150"/>
      <c r="AS148" s="150"/>
      <c r="AT148" s="150"/>
      <c r="AU148" s="150"/>
      <c r="AV148" s="150"/>
      <c r="AW148" s="150"/>
      <c r="AX148" s="150"/>
      <c r="AY148" s="150"/>
      <c r="AZ148" s="150"/>
      <c r="BA148" s="150"/>
      <c r="BB148" s="150"/>
      <c r="BC148" s="150"/>
      <c r="BD148" s="150"/>
      <c r="BE148" s="150"/>
      <c r="BF148" s="150"/>
      <c r="BG148" s="150"/>
      <c r="BH148" s="150"/>
      <c r="BI148" s="150"/>
      <c r="BJ148" s="150"/>
      <c r="BK148" s="150"/>
      <c r="BL148" s="150"/>
    </row>
    <row r="149" spans="1:64" s="4" customFormat="1" ht="17.100000000000001" hidden="1" customHeight="1" x14ac:dyDescent="0.2">
      <c r="O149" s="150"/>
      <c r="P149" s="150"/>
      <c r="Q149" s="150"/>
      <c r="R149" s="150"/>
      <c r="S149" s="150"/>
      <c r="T149" s="150"/>
      <c r="U149" s="150"/>
      <c r="V149" s="150"/>
      <c r="W149" s="150"/>
      <c r="X149" s="150"/>
      <c r="Y149" s="150"/>
      <c r="Z149" s="150"/>
      <c r="AA149" s="150"/>
      <c r="AB149" s="150"/>
      <c r="AC149" s="150"/>
      <c r="AD149" s="150"/>
      <c r="AE149" s="150"/>
      <c r="AF149" s="150"/>
      <c r="AG149" s="150"/>
      <c r="AH149" s="150"/>
      <c r="AI149" s="150"/>
      <c r="AJ149" s="150"/>
      <c r="AK149" s="150"/>
      <c r="AL149" s="150"/>
      <c r="AM149" s="150"/>
      <c r="AN149" s="150"/>
      <c r="AO149" s="150"/>
      <c r="AP149" s="150"/>
      <c r="AQ149" s="150"/>
      <c r="AR149" s="150"/>
      <c r="AS149" s="150"/>
      <c r="AT149" s="150"/>
      <c r="AU149" s="150"/>
      <c r="AV149" s="150"/>
      <c r="AW149" s="150"/>
      <c r="AX149" s="150"/>
      <c r="AY149" s="150"/>
      <c r="AZ149" s="150"/>
      <c r="BA149" s="150"/>
      <c r="BB149" s="150"/>
      <c r="BC149" s="150"/>
      <c r="BD149" s="150"/>
      <c r="BE149" s="150"/>
      <c r="BF149" s="150"/>
      <c r="BG149" s="150"/>
      <c r="BH149" s="150"/>
      <c r="BI149" s="150"/>
      <c r="BJ149" s="150"/>
      <c r="BK149" s="150"/>
      <c r="BL149" s="150"/>
    </row>
    <row r="150" spans="1:64" s="4" customFormat="1" ht="17.100000000000001" hidden="1" customHeight="1" x14ac:dyDescent="0.2">
      <c r="O150" s="150"/>
      <c r="P150" s="150"/>
      <c r="Q150" s="150"/>
      <c r="R150" s="150"/>
      <c r="S150" s="150"/>
      <c r="T150" s="150"/>
      <c r="U150" s="150"/>
      <c r="V150" s="150"/>
      <c r="W150" s="150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50"/>
      <c r="AM150" s="150"/>
      <c r="AN150" s="150"/>
      <c r="AO150" s="150"/>
      <c r="AP150" s="150"/>
      <c r="AQ150" s="150"/>
      <c r="AR150" s="150"/>
      <c r="AS150" s="150"/>
      <c r="AT150" s="150"/>
      <c r="AU150" s="150"/>
      <c r="AV150" s="150"/>
      <c r="AW150" s="150"/>
      <c r="AX150" s="150"/>
      <c r="AY150" s="150"/>
      <c r="AZ150" s="150"/>
      <c r="BA150" s="150"/>
      <c r="BB150" s="150"/>
      <c r="BC150" s="150"/>
      <c r="BD150" s="150"/>
      <c r="BE150" s="150"/>
      <c r="BF150" s="150"/>
      <c r="BG150" s="150"/>
      <c r="BH150" s="150"/>
      <c r="BI150" s="150"/>
      <c r="BJ150" s="150"/>
      <c r="BK150" s="150"/>
      <c r="BL150" s="150"/>
    </row>
    <row r="151" spans="1:64" s="4" customFormat="1" ht="17.100000000000001" hidden="1" customHeight="1" x14ac:dyDescent="0.2">
      <c r="O151" s="150"/>
      <c r="P151" s="150"/>
      <c r="Q151" s="150"/>
      <c r="R151" s="150"/>
      <c r="S151" s="150"/>
      <c r="T151" s="150"/>
      <c r="U151" s="150"/>
      <c r="V151" s="150"/>
      <c r="W151" s="150"/>
      <c r="X151" s="150"/>
      <c r="Y151" s="150"/>
      <c r="Z151" s="150"/>
      <c r="AA151" s="150"/>
      <c r="AB151" s="150"/>
      <c r="AC151" s="150"/>
      <c r="AD151" s="150"/>
      <c r="AE151" s="150"/>
      <c r="AF151" s="150"/>
      <c r="AG151" s="150"/>
      <c r="AH151" s="150"/>
      <c r="AI151" s="150"/>
      <c r="AJ151" s="150"/>
      <c r="AK151" s="150"/>
      <c r="AL151" s="150"/>
      <c r="AM151" s="150"/>
      <c r="AN151" s="150"/>
      <c r="AO151" s="150"/>
      <c r="AP151" s="150"/>
      <c r="AQ151" s="150"/>
      <c r="AR151" s="150"/>
      <c r="AS151" s="150"/>
      <c r="AT151" s="150"/>
      <c r="AU151" s="150"/>
      <c r="AV151" s="150"/>
      <c r="AW151" s="150"/>
      <c r="AX151" s="150"/>
      <c r="AY151" s="150"/>
      <c r="AZ151" s="150"/>
      <c r="BA151" s="150"/>
      <c r="BB151" s="150"/>
      <c r="BC151" s="150"/>
      <c r="BD151" s="150"/>
      <c r="BE151" s="150"/>
      <c r="BF151" s="150"/>
      <c r="BG151" s="150"/>
      <c r="BH151" s="150"/>
      <c r="BI151" s="150"/>
      <c r="BJ151" s="150"/>
      <c r="BK151" s="150"/>
      <c r="BL151" s="150"/>
    </row>
    <row r="152" spans="1:64" s="4" customFormat="1" ht="17.100000000000001" hidden="1" customHeight="1" x14ac:dyDescent="0.2">
      <c r="O152" s="150"/>
      <c r="P152" s="150"/>
      <c r="Q152" s="150"/>
      <c r="R152" s="150"/>
      <c r="S152" s="150"/>
      <c r="T152" s="150"/>
      <c r="U152" s="150"/>
      <c r="V152" s="150"/>
      <c r="W152" s="150"/>
      <c r="X152" s="150"/>
      <c r="Y152" s="150"/>
      <c r="Z152" s="150"/>
      <c r="AA152" s="150"/>
      <c r="AB152" s="150"/>
      <c r="AC152" s="150"/>
      <c r="AD152" s="150"/>
      <c r="AE152" s="150"/>
      <c r="AF152" s="150"/>
      <c r="AG152" s="150"/>
      <c r="AH152" s="150"/>
      <c r="AI152" s="150"/>
      <c r="AJ152" s="150"/>
      <c r="AK152" s="150"/>
      <c r="AL152" s="150"/>
      <c r="AM152" s="150"/>
      <c r="AN152" s="150"/>
      <c r="AO152" s="150"/>
      <c r="AP152" s="150"/>
      <c r="AQ152" s="150"/>
      <c r="AR152" s="150"/>
      <c r="AS152" s="150"/>
      <c r="AT152" s="150"/>
      <c r="AU152" s="150"/>
      <c r="AV152" s="150"/>
      <c r="AW152" s="150"/>
      <c r="AX152" s="150"/>
      <c r="AY152" s="150"/>
      <c r="AZ152" s="150"/>
      <c r="BA152" s="150"/>
      <c r="BB152" s="150"/>
      <c r="BC152" s="150"/>
      <c r="BD152" s="150"/>
      <c r="BE152" s="150"/>
      <c r="BF152" s="150"/>
      <c r="BG152" s="150"/>
      <c r="BH152" s="150"/>
      <c r="BI152" s="150"/>
      <c r="BJ152" s="150"/>
      <c r="BK152" s="150"/>
      <c r="BL152" s="150"/>
    </row>
    <row r="153" spans="1:64" s="4" customFormat="1" ht="17.100000000000001" hidden="1" customHeight="1" x14ac:dyDescent="0.2">
      <c r="O153" s="150"/>
      <c r="P153" s="150"/>
      <c r="Q153" s="150"/>
      <c r="R153" s="150"/>
      <c r="S153" s="150"/>
      <c r="T153" s="150"/>
      <c r="U153" s="150"/>
      <c r="V153" s="150"/>
      <c r="W153" s="150"/>
      <c r="X153" s="150"/>
      <c r="Y153" s="150"/>
      <c r="Z153" s="150"/>
      <c r="AA153" s="150"/>
      <c r="AB153" s="150"/>
      <c r="AC153" s="150"/>
      <c r="AD153" s="150"/>
      <c r="AE153" s="150"/>
      <c r="AF153" s="150"/>
      <c r="AG153" s="150"/>
      <c r="AH153" s="150"/>
      <c r="AI153" s="150"/>
      <c r="AJ153" s="150"/>
      <c r="AK153" s="150"/>
      <c r="AL153" s="150"/>
      <c r="AM153" s="150"/>
      <c r="AN153" s="150"/>
      <c r="AO153" s="150"/>
      <c r="AP153" s="150"/>
      <c r="AQ153" s="150"/>
      <c r="AR153" s="150"/>
      <c r="AS153" s="150"/>
      <c r="AT153" s="150"/>
      <c r="AU153" s="150"/>
      <c r="AV153" s="150"/>
      <c r="AW153" s="150"/>
      <c r="AX153" s="150"/>
      <c r="AY153" s="150"/>
      <c r="AZ153" s="150"/>
      <c r="BA153" s="150"/>
      <c r="BB153" s="150"/>
      <c r="BC153" s="150"/>
      <c r="BD153" s="150"/>
      <c r="BE153" s="150"/>
      <c r="BF153" s="150"/>
      <c r="BG153" s="150"/>
      <c r="BH153" s="150"/>
      <c r="BI153" s="150"/>
      <c r="BJ153" s="150"/>
      <c r="BK153" s="150"/>
      <c r="BL153" s="150"/>
    </row>
    <row r="154" spans="1:64" s="4" customFormat="1" ht="17.100000000000001" hidden="1" customHeight="1" x14ac:dyDescent="0.2">
      <c r="O154" s="150"/>
      <c r="P154" s="150"/>
      <c r="Q154" s="150"/>
      <c r="R154" s="150"/>
      <c r="S154" s="150"/>
      <c r="T154" s="150"/>
      <c r="U154" s="150"/>
      <c r="V154" s="150"/>
      <c r="W154" s="150"/>
      <c r="X154" s="150"/>
      <c r="Y154" s="150"/>
      <c r="Z154" s="150"/>
      <c r="AA154" s="150"/>
      <c r="AB154" s="150"/>
      <c r="AC154" s="150"/>
      <c r="AD154" s="150"/>
      <c r="AE154" s="150"/>
      <c r="AF154" s="150"/>
      <c r="AG154" s="150"/>
      <c r="AH154" s="150"/>
      <c r="AI154" s="150"/>
      <c r="AJ154" s="150"/>
      <c r="AK154" s="150"/>
      <c r="AL154" s="150"/>
      <c r="AM154" s="150"/>
      <c r="AN154" s="150"/>
      <c r="AO154" s="150"/>
      <c r="AP154" s="150"/>
      <c r="AQ154" s="150"/>
      <c r="AR154" s="150"/>
      <c r="AS154" s="150"/>
      <c r="AT154" s="150"/>
      <c r="AU154" s="150"/>
      <c r="AV154" s="150"/>
      <c r="AW154" s="150"/>
      <c r="AX154" s="150"/>
      <c r="AY154" s="150"/>
      <c r="AZ154" s="150"/>
      <c r="BA154" s="150"/>
      <c r="BB154" s="150"/>
      <c r="BC154" s="150"/>
      <c r="BD154" s="150"/>
      <c r="BE154" s="150"/>
      <c r="BF154" s="150"/>
      <c r="BG154" s="150"/>
      <c r="BH154" s="150"/>
      <c r="BI154" s="150"/>
      <c r="BJ154" s="150"/>
      <c r="BK154" s="150"/>
      <c r="BL154" s="150"/>
    </row>
    <row r="155" spans="1:64" s="4" customFormat="1" ht="17.100000000000001" hidden="1" customHeight="1" x14ac:dyDescent="0.2">
      <c r="O155" s="150"/>
      <c r="P155" s="150"/>
      <c r="Q155" s="150"/>
      <c r="R155" s="150"/>
      <c r="S155" s="150"/>
      <c r="T155" s="150"/>
      <c r="U155" s="150"/>
      <c r="V155" s="150"/>
      <c r="W155" s="150"/>
      <c r="X155" s="150"/>
      <c r="Y155" s="150"/>
      <c r="Z155" s="150"/>
      <c r="AA155" s="150"/>
      <c r="AB155" s="150"/>
      <c r="AC155" s="150"/>
      <c r="AD155" s="150"/>
      <c r="AE155" s="150"/>
      <c r="AF155" s="150"/>
      <c r="AG155" s="150"/>
      <c r="AH155" s="150"/>
      <c r="AI155" s="150"/>
      <c r="AJ155" s="150"/>
      <c r="AK155" s="150"/>
      <c r="AL155" s="150"/>
      <c r="AM155" s="150"/>
      <c r="AN155" s="150"/>
      <c r="AO155" s="150"/>
      <c r="AP155" s="150"/>
      <c r="AQ155" s="150"/>
      <c r="AR155" s="150"/>
      <c r="AS155" s="150"/>
      <c r="AT155" s="150"/>
      <c r="AU155" s="150"/>
      <c r="AV155" s="150"/>
      <c r="AW155" s="150"/>
      <c r="AX155" s="150"/>
      <c r="AY155" s="150"/>
      <c r="AZ155" s="150"/>
      <c r="BA155" s="150"/>
      <c r="BB155" s="150"/>
      <c r="BC155" s="150"/>
      <c r="BD155" s="150"/>
      <c r="BE155" s="150"/>
      <c r="BF155" s="150"/>
      <c r="BG155" s="150"/>
      <c r="BH155" s="150"/>
      <c r="BI155" s="150"/>
      <c r="BJ155" s="150"/>
      <c r="BK155" s="150"/>
      <c r="BL155" s="150"/>
    </row>
    <row r="156" spans="1:64" s="4" customFormat="1" ht="18.75" hidden="1" customHeight="1" x14ac:dyDescent="0.2">
      <c r="O156" s="150"/>
      <c r="P156" s="150"/>
      <c r="Q156" s="150"/>
      <c r="R156" s="150"/>
      <c r="S156" s="150"/>
      <c r="T156" s="150"/>
      <c r="U156" s="150"/>
      <c r="V156" s="150"/>
      <c r="W156" s="150"/>
      <c r="X156" s="150"/>
      <c r="Y156" s="150"/>
      <c r="Z156" s="150"/>
      <c r="AA156" s="150"/>
      <c r="AB156" s="150"/>
      <c r="AC156" s="150"/>
      <c r="AD156" s="150"/>
      <c r="AE156" s="150"/>
      <c r="AF156" s="150"/>
      <c r="AG156" s="150"/>
      <c r="AH156" s="150"/>
      <c r="AI156" s="150"/>
      <c r="AJ156" s="150"/>
      <c r="AK156" s="150"/>
      <c r="AL156" s="150"/>
      <c r="AM156" s="150"/>
      <c r="AN156" s="150"/>
      <c r="AO156" s="150"/>
      <c r="AP156" s="150"/>
      <c r="AQ156" s="150"/>
      <c r="AR156" s="150"/>
      <c r="AS156" s="150"/>
      <c r="AT156" s="150"/>
      <c r="AU156" s="150"/>
      <c r="AV156" s="150"/>
      <c r="AW156" s="150"/>
      <c r="AX156" s="150"/>
      <c r="AY156" s="150"/>
      <c r="AZ156" s="150"/>
      <c r="BA156" s="150"/>
      <c r="BB156" s="150"/>
      <c r="BC156" s="150"/>
      <c r="BD156" s="150"/>
      <c r="BE156" s="150"/>
      <c r="BF156" s="150"/>
      <c r="BG156" s="150"/>
      <c r="BH156" s="150"/>
      <c r="BI156" s="150"/>
      <c r="BJ156" s="150"/>
      <c r="BK156" s="150"/>
      <c r="BL156" s="150"/>
    </row>
    <row r="157" spans="1:64" ht="13.2" hidden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3.2" hidden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3.2" hidden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3.2" hidden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3.2" hidden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3.2" hidden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3.2" hidden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3.2" hidden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3.2" hidden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3.2" hidden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3.2" hidden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3.2" hidden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3.2" hidden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3.2" hidden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3.2" hidden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3.2" hidden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3.2" hidden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3.2" hidden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3.2" hidden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3.2" hidden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3.2" hidden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3.2" hidden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3.2" hidden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3.2" hidden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3.2" hidden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3.2" hidden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3.2" hidden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3.2" hidden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2" hidden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2" hidden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2" hidden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2" hidden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2" hidden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2" hidden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2" hidden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2" hidden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hidden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hidden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hidden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hidden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hidden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hidden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hidden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hidden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idden="1" x14ac:dyDescent="0.25"/>
    <row r="202" spans="1:14" hidden="1" x14ac:dyDescent="0.25"/>
  </sheetData>
  <sheetProtection password="BA39" sheet="1" objects="1" scenarios="1"/>
  <pageMargins left="0.36" right="0.15" top="0.25" bottom="0.16" header="0.5" footer="0.5"/>
  <pageSetup scale="64" orientation="portrait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2057" r:id="rId4">
          <objectPr defaultSize="0" autoLine="0" autoPict="0" r:id="rId5">
            <anchor moveWithCells="1">
              <from>
                <xdr:col>0</xdr:col>
                <xdr:colOff>7620</xdr:colOff>
                <xdr:row>0</xdr:row>
                <xdr:rowOff>0</xdr:rowOff>
              </from>
              <to>
                <xdr:col>1</xdr:col>
                <xdr:colOff>45720</xdr:colOff>
                <xdr:row>3</xdr:row>
                <xdr:rowOff>38100</xdr:rowOff>
              </to>
            </anchor>
          </objectPr>
        </oleObject>
      </mc:Choice>
      <mc:Fallback>
        <oleObject progId="Word.Picture.6" shapeId="2057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opLeftCell="A34" zoomScale="80" workbookViewId="0">
      <selection activeCell="M49" sqref="M49"/>
    </sheetView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3.109375" style="10" customWidth="1"/>
    <col min="9" max="9" width="14.109375" style="10" customWidth="1"/>
    <col min="10" max="10" width="12.5546875" style="10" customWidth="1"/>
    <col min="11" max="11" width="12.109375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/>
    <col min="17" max="16384" width="0" style="11" hidden="1"/>
  </cols>
  <sheetData>
    <row r="1" spans="1:21" ht="19.5" customHeight="1" x14ac:dyDescent="0.35">
      <c r="A1" s="198" t="s">
        <v>106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4">
      <c r="A2" s="199" t="s">
        <v>107</v>
      </c>
      <c r="B2" s="69"/>
      <c r="C2" s="69"/>
      <c r="D2" s="69"/>
      <c r="E2" s="69"/>
      <c r="F2" s="74"/>
      <c r="G2" s="333" t="s">
        <v>10</v>
      </c>
      <c r="H2" s="72"/>
      <c r="I2" s="72"/>
      <c r="J2" s="72"/>
      <c r="K2"/>
      <c r="L2"/>
      <c r="M2" s="267" t="s">
        <v>108</v>
      </c>
      <c r="N2" s="268">
        <f>IF(VALUE('Short Form'!H62)&lt;&gt;0,2,"")</f>
        <v>2</v>
      </c>
      <c r="O2" s="269">
        <f>IF(N2=0,"",'Short Form'!N3)</f>
        <v>3</v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15</v>
      </c>
      <c r="B4" s="237"/>
      <c r="C4" s="27"/>
      <c r="D4" s="237"/>
      <c r="E4" s="238" t="s">
        <v>16</v>
      </c>
      <c r="F4" s="237"/>
      <c r="G4" s="237"/>
      <c r="H4" s="81" t="s">
        <v>17</v>
      </c>
      <c r="I4" s="80"/>
      <c r="J4" s="79"/>
      <c r="K4" s="35" t="s">
        <v>18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6" t="str">
        <f>'Short Form'!A6</f>
        <v>Lokay</v>
      </c>
      <c r="B5" s="121"/>
      <c r="C5" s="121"/>
      <c r="D5" s="121"/>
      <c r="E5" s="253" t="str">
        <f>'Short Form'!E6</f>
        <v>Michelle</v>
      </c>
      <c r="F5" s="121"/>
      <c r="G5" s="121"/>
      <c r="H5" s="178" t="str">
        <f>'Short Form'!H6</f>
        <v>Account Director</v>
      </c>
      <c r="I5" s="177"/>
      <c r="J5" s="179"/>
      <c r="K5" s="116" t="str">
        <f>'Short Form'!K6</f>
        <v>450-39-7128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3">
      <c r="A7" s="200" t="s">
        <v>109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3">
      <c r="A8" s="205" t="s">
        <v>110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3">
      <c r="A9" s="204" t="s">
        <v>111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301" t="s">
        <v>112</v>
      </c>
      <c r="B11" s="301" t="s">
        <v>31</v>
      </c>
      <c r="C11" s="302"/>
      <c r="D11" s="302"/>
      <c r="E11" s="302" t="s">
        <v>113</v>
      </c>
      <c r="F11" s="302"/>
      <c r="G11" s="302"/>
      <c r="H11" s="302"/>
      <c r="I11" s="302"/>
      <c r="J11" s="302"/>
      <c r="K11" s="303"/>
      <c r="L11" s="301" t="s">
        <v>114</v>
      </c>
      <c r="M11" s="300" t="s">
        <v>115</v>
      </c>
      <c r="N11" s="300" t="s">
        <v>36</v>
      </c>
      <c r="O11" s="300" t="s">
        <v>116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7" t="s">
        <v>105</v>
      </c>
      <c r="B12" s="148">
        <v>36781</v>
      </c>
      <c r="C12" s="137" t="s">
        <v>117</v>
      </c>
      <c r="D12" s="166"/>
      <c r="E12" s="166"/>
      <c r="F12" s="166"/>
      <c r="G12" s="167"/>
      <c r="H12" s="166"/>
      <c r="I12" s="168"/>
      <c r="J12" s="166"/>
      <c r="K12" s="166"/>
      <c r="L12" s="255" t="s">
        <v>118</v>
      </c>
      <c r="M12" s="260">
        <v>1</v>
      </c>
      <c r="N12" s="258">
        <v>288.5</v>
      </c>
      <c r="O12" s="189">
        <f t="shared" ref="O12:O27" si="0">IF(N12=" ",M12*1,M12*N12)</f>
        <v>288.5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7" t="s">
        <v>105</v>
      </c>
      <c r="B13" s="148">
        <v>36781</v>
      </c>
      <c r="C13" s="124" t="s">
        <v>119</v>
      </c>
      <c r="D13" s="166"/>
      <c r="E13" s="166"/>
      <c r="F13" s="166"/>
      <c r="G13" s="167"/>
      <c r="H13" s="166"/>
      <c r="I13" s="166"/>
      <c r="J13" s="166"/>
      <c r="K13" s="166"/>
      <c r="L13" s="255" t="s">
        <v>120</v>
      </c>
      <c r="M13" s="260">
        <v>1</v>
      </c>
      <c r="N13" s="258">
        <v>25</v>
      </c>
      <c r="O13" s="189">
        <f t="shared" si="0"/>
        <v>25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7" t="s">
        <v>105</v>
      </c>
      <c r="B14" s="148">
        <v>36781</v>
      </c>
      <c r="C14" s="124" t="s">
        <v>121</v>
      </c>
      <c r="D14" s="166"/>
      <c r="E14" s="166"/>
      <c r="F14" s="166"/>
      <c r="G14" s="167"/>
      <c r="H14" s="166"/>
      <c r="I14" s="166"/>
      <c r="J14" s="166"/>
      <c r="K14" s="166"/>
      <c r="L14" s="255" t="s">
        <v>122</v>
      </c>
      <c r="M14" s="260">
        <v>60</v>
      </c>
      <c r="N14" s="258">
        <v>0.32500000000000001</v>
      </c>
      <c r="O14" s="189">
        <f t="shared" si="0"/>
        <v>19.5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7" t="s">
        <v>105</v>
      </c>
      <c r="B15" s="148">
        <v>36781</v>
      </c>
      <c r="C15" s="124" t="s">
        <v>123</v>
      </c>
      <c r="D15" s="166"/>
      <c r="E15" s="166"/>
      <c r="F15" s="166"/>
      <c r="G15" s="167"/>
      <c r="H15" s="166"/>
      <c r="I15" s="166"/>
      <c r="J15" s="166"/>
      <c r="K15" s="166"/>
      <c r="L15" s="255" t="s">
        <v>122</v>
      </c>
      <c r="M15" s="260">
        <v>1</v>
      </c>
      <c r="N15" s="258">
        <v>13</v>
      </c>
      <c r="O15" s="189">
        <f t="shared" si="0"/>
        <v>13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7" t="s">
        <v>105</v>
      </c>
      <c r="B16" s="148">
        <v>36817</v>
      </c>
      <c r="C16" s="124" t="s">
        <v>124</v>
      </c>
      <c r="D16" s="166"/>
      <c r="E16" s="166"/>
      <c r="F16" s="166"/>
      <c r="G16" s="167"/>
      <c r="H16" s="166"/>
      <c r="I16" s="166"/>
      <c r="J16" s="166"/>
      <c r="K16" s="166"/>
      <c r="L16" s="255" t="s">
        <v>118</v>
      </c>
      <c r="M16" s="260">
        <v>1</v>
      </c>
      <c r="N16" s="258">
        <v>488</v>
      </c>
      <c r="O16" s="189">
        <f t="shared" si="0"/>
        <v>488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7" t="s">
        <v>105</v>
      </c>
      <c r="B17" s="148">
        <v>36819</v>
      </c>
      <c r="C17" s="124" t="s">
        <v>125</v>
      </c>
      <c r="D17" s="166"/>
      <c r="E17" s="166"/>
      <c r="F17" s="166"/>
      <c r="G17" s="167"/>
      <c r="H17" s="166"/>
      <c r="I17" s="166"/>
      <c r="J17" s="166"/>
      <c r="K17" s="166"/>
      <c r="L17" s="255" t="s">
        <v>126</v>
      </c>
      <c r="M17" s="260">
        <v>1</v>
      </c>
      <c r="N17" s="258">
        <v>27.75</v>
      </c>
      <c r="O17" s="189">
        <f t="shared" si="0"/>
        <v>27.75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7" t="s">
        <v>105</v>
      </c>
      <c r="B18" s="148">
        <v>36822</v>
      </c>
      <c r="C18" s="124" t="s">
        <v>127</v>
      </c>
      <c r="D18" s="166"/>
      <c r="E18" s="197"/>
      <c r="F18" s="166"/>
      <c r="G18" s="167"/>
      <c r="H18" s="166"/>
      <c r="I18" s="166"/>
      <c r="J18" s="166"/>
      <c r="K18" s="166"/>
      <c r="L18" s="255"/>
      <c r="M18" s="260">
        <v>1</v>
      </c>
      <c r="N18" s="258">
        <v>283.88</v>
      </c>
      <c r="O18" s="189">
        <f t="shared" si="0"/>
        <v>283.88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7" t="s">
        <v>105</v>
      </c>
      <c r="B19" s="148">
        <v>36822</v>
      </c>
      <c r="C19" s="124" t="s">
        <v>128</v>
      </c>
      <c r="D19" s="166"/>
      <c r="E19" s="166"/>
      <c r="F19" s="166"/>
      <c r="G19" s="167"/>
      <c r="H19" s="166"/>
      <c r="I19" s="166"/>
      <c r="J19" s="166"/>
      <c r="K19" s="166"/>
      <c r="L19" s="255" t="s">
        <v>129</v>
      </c>
      <c r="M19" s="260">
        <v>1</v>
      </c>
      <c r="N19" s="258">
        <v>31</v>
      </c>
      <c r="O19" s="189">
        <f t="shared" si="0"/>
        <v>31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7" t="s">
        <v>105</v>
      </c>
      <c r="B20" s="148">
        <v>36822</v>
      </c>
      <c r="C20" s="124" t="s">
        <v>130</v>
      </c>
      <c r="D20" s="166"/>
      <c r="E20" s="166"/>
      <c r="F20" s="166"/>
      <c r="G20" s="167"/>
      <c r="H20" s="166"/>
      <c r="I20" s="166"/>
      <c r="J20" s="166"/>
      <c r="K20" s="166"/>
      <c r="L20" s="255" t="s">
        <v>129</v>
      </c>
      <c r="M20" s="260">
        <v>1</v>
      </c>
      <c r="N20" s="258">
        <v>231.9</v>
      </c>
      <c r="O20" s="189">
        <f t="shared" si="0"/>
        <v>231.9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7" t="s">
        <v>105</v>
      </c>
      <c r="B21" s="148">
        <v>36822</v>
      </c>
      <c r="C21" s="124" t="s">
        <v>121</v>
      </c>
      <c r="D21" s="166"/>
      <c r="E21" s="166"/>
      <c r="F21" s="166"/>
      <c r="G21" s="167"/>
      <c r="H21" s="166"/>
      <c r="I21" s="166"/>
      <c r="J21" s="166"/>
      <c r="K21" s="166"/>
      <c r="L21" s="255" t="s">
        <v>122</v>
      </c>
      <c r="M21" s="260">
        <v>60</v>
      </c>
      <c r="N21" s="258">
        <v>0.32500000000000001</v>
      </c>
      <c r="O21" s="189">
        <f t="shared" si="0"/>
        <v>19.5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7" t="s">
        <v>105</v>
      </c>
      <c r="B22" s="148">
        <v>36822</v>
      </c>
      <c r="C22" s="124" t="s">
        <v>123</v>
      </c>
      <c r="D22" s="166"/>
      <c r="E22" s="166"/>
      <c r="F22" s="166"/>
      <c r="G22" s="167"/>
      <c r="H22" s="166"/>
      <c r="I22" s="166"/>
      <c r="J22" s="166"/>
      <c r="K22" s="166"/>
      <c r="L22" s="255" t="s">
        <v>122</v>
      </c>
      <c r="M22" s="260">
        <v>1</v>
      </c>
      <c r="N22" s="258">
        <v>53</v>
      </c>
      <c r="O22" s="189">
        <f t="shared" si="0"/>
        <v>53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60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60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60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60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60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60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60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60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60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60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60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60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60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60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60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60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60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60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5"/>
      <c r="B41" s="273"/>
      <c r="C41"/>
      <c r="D41" s="95"/>
      <c r="E41"/>
      <c r="F41" s="273" t="s">
        <v>131</v>
      </c>
      <c r="G41" s="280"/>
      <c r="H41" s="272"/>
      <c r="I41"/>
      <c r="J41" s="281" t="s">
        <v>132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1481.03</v>
      </c>
      <c r="L41" s="95"/>
      <c r="M41" s="300" t="s">
        <v>133</v>
      </c>
      <c r="N41" s="300"/>
      <c r="O41" s="125">
        <f>SUM(O12:O40)</f>
        <v>1481.03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6"/>
      <c r="B42" s="73"/>
      <c r="C42"/>
      <c r="D42" s="274"/>
      <c r="E42" s="275"/>
      <c r="F42" s="204" t="s">
        <v>134</v>
      </c>
      <c r="G42" s="280"/>
      <c r="H42"/>
      <c r="I42"/>
      <c r="J42" s="73"/>
      <c r="K42" s="205" t="s">
        <v>135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6"/>
      <c r="B43" s="73"/>
      <c r="C43"/>
      <c r="D43" s="276"/>
      <c r="E43" s="276"/>
      <c r="F43" s="204" t="s">
        <v>136</v>
      </c>
      <c r="G43" s="280"/>
      <c r="H43"/>
      <c r="I43"/>
      <c r="J43"/>
      <c r="K43" s="210" t="s">
        <v>137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6"/>
      <c r="B44"/>
      <c r="C44"/>
      <c r="D44" s="276"/>
      <c r="E44" s="276"/>
      <c r="F44" s="216" t="s">
        <v>138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6"/>
      <c r="B45" s="278"/>
      <c r="C45"/>
      <c r="D45" s="276"/>
      <c r="E45" s="276"/>
      <c r="F45" s="216" t="s">
        <v>139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2" t="s">
        <v>140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2" t="s">
        <v>141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10" t="s">
        <v>112</v>
      </c>
      <c r="B48" s="310" t="s">
        <v>2</v>
      </c>
      <c r="C48" s="310" t="s">
        <v>3</v>
      </c>
      <c r="D48" s="334"/>
      <c r="E48" s="401" t="s">
        <v>4</v>
      </c>
      <c r="F48" s="402"/>
      <c r="G48" s="335"/>
      <c r="H48" s="396" t="s">
        <v>5</v>
      </c>
      <c r="I48" s="397"/>
      <c r="J48" s="348" t="s">
        <v>6</v>
      </c>
      <c r="K48" s="348" t="s">
        <v>7</v>
      </c>
      <c r="L48" s="338" t="s">
        <v>142</v>
      </c>
      <c r="M48" s="271"/>
      <c r="N48" s="93"/>
      <c r="O48" s="300" t="s">
        <v>143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9" t="s">
        <v>105</v>
      </c>
      <c r="B49" s="340" t="s">
        <v>144</v>
      </c>
      <c r="C49" s="341" t="s">
        <v>26</v>
      </c>
      <c r="D49" s="403" t="s">
        <v>63</v>
      </c>
      <c r="E49" s="405"/>
      <c r="F49" s="405"/>
      <c r="G49" s="406"/>
      <c r="H49" s="403"/>
      <c r="I49" s="404"/>
      <c r="J49" s="188"/>
      <c r="K49" s="188"/>
      <c r="L49" s="345">
        <v>1</v>
      </c>
      <c r="M49" s="73"/>
      <c r="N49" s="93"/>
      <c r="O49" s="169">
        <f>IF($L$49=" ",SUMIF($A$12:$A$40,A49,$O$12:$O$40),$K$41*$L$49)</f>
        <v>1481.03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43"/>
      <c r="B50" s="343"/>
      <c r="C50" s="343"/>
      <c r="D50" s="403"/>
      <c r="E50" s="405"/>
      <c r="F50" s="405"/>
      <c r="G50" s="406"/>
      <c r="H50" s="403"/>
      <c r="I50" s="405"/>
      <c r="J50" s="344"/>
      <c r="K50" s="344"/>
      <c r="L50" s="344"/>
      <c r="M50" s="94"/>
      <c r="N50" s="93"/>
      <c r="O50" s="353"/>
      <c r="P50" s="78"/>
      <c r="Q50" s="78"/>
      <c r="R50" s="78"/>
      <c r="S50" s="78"/>
      <c r="T50" s="78"/>
      <c r="U50" s="78"/>
    </row>
    <row r="51" spans="1:21" ht="24" customHeight="1" x14ac:dyDescent="0.3">
      <c r="A51" s="342"/>
      <c r="B51" s="349"/>
      <c r="C51" s="341"/>
      <c r="D51" s="403"/>
      <c r="E51" s="405"/>
      <c r="F51" s="405"/>
      <c r="G51" s="406"/>
      <c r="H51" s="403"/>
      <c r="I51" s="404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43"/>
      <c r="B52" s="343"/>
      <c r="C52" s="343"/>
      <c r="D52" s="403"/>
      <c r="E52" s="405"/>
      <c r="F52" s="405"/>
      <c r="G52" s="406"/>
      <c r="H52" s="403"/>
      <c r="I52" s="405"/>
      <c r="J52" s="344"/>
      <c r="K52" s="344"/>
      <c r="L52" s="344"/>
      <c r="M52" s="73"/>
      <c r="N52" s="73"/>
      <c r="O52" s="353"/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7"/>
      <c r="B53" s="188"/>
      <c r="C53" s="341"/>
      <c r="D53" s="403"/>
      <c r="E53" s="405"/>
      <c r="F53" s="405"/>
      <c r="G53" s="406"/>
      <c r="H53" s="403"/>
      <c r="I53" s="404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43"/>
      <c r="B54" s="343"/>
      <c r="C54" s="343"/>
      <c r="D54" s="403"/>
      <c r="E54" s="405"/>
      <c r="F54" s="405"/>
      <c r="G54" s="406"/>
      <c r="H54" s="403"/>
      <c r="I54" s="405"/>
      <c r="J54" s="344"/>
      <c r="K54" s="344"/>
      <c r="L54" s="344"/>
      <c r="M54" s="73"/>
      <c r="N54" s="73"/>
      <c r="O54" s="353"/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47"/>
      <c r="M55" s="300" t="s">
        <v>133</v>
      </c>
      <c r="N55" s="300"/>
      <c r="O55" s="125">
        <f>SUM(O49:O54)</f>
        <v>1481.03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pageMargins left="0.36" right="0.2" top="0.25" bottom="0.16" header="0.5" footer="0.5"/>
  <pageSetup scale="61" orientation="portrait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topLeftCell="A34" zoomScale="80" workbookViewId="0">
      <selection activeCell="M49" sqref="M49"/>
    </sheetView>
  </sheetViews>
  <sheetFormatPr defaultColWidth="0" defaultRowHeight="21" customHeight="1" zeroHeight="1" x14ac:dyDescent="0.25"/>
  <cols>
    <col min="1" max="1" width="6.109375" style="2" customWidth="1"/>
    <col min="2" max="2" width="10.8867187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6.6640625" style="1" customWidth="1"/>
    <col min="10" max="10" width="15.5546875" style="1" customWidth="1"/>
    <col min="11" max="11" width="13" style="1" customWidth="1"/>
    <col min="12" max="12" width="11.5546875" style="1" customWidth="1"/>
    <col min="13" max="13" width="12" style="1" customWidth="1"/>
    <col min="14" max="14" width="20.5546875" style="1" customWidth="1"/>
    <col min="15" max="15" width="18.88671875" style="2" hidden="1"/>
    <col min="16" max="16384" width="0" style="2" hidden="1"/>
  </cols>
  <sheetData>
    <row r="1" spans="1:20" ht="19.5" customHeight="1" x14ac:dyDescent="0.35">
      <c r="A1" s="214" t="s">
        <v>106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4">
      <c r="A2" s="215" t="s">
        <v>145</v>
      </c>
      <c r="B2" s="98"/>
      <c r="C2" s="98"/>
      <c r="D2" s="105"/>
      <c r="E2" s="105"/>
      <c r="F2" s="105"/>
      <c r="G2" s="102"/>
      <c r="H2" s="333" t="s">
        <v>10</v>
      </c>
      <c r="I2" s="105"/>
      <c r="J2" s="105"/>
      <c r="K2" s="38"/>
      <c r="L2" s="267" t="s">
        <v>108</v>
      </c>
      <c r="M2" s="268">
        <f>IF((VALUE('Short Form'!I62)&lt;&gt;0),1+VALUE('Short Form'!H62)+VALUE('Short Form'!I62),"")</f>
        <v>3</v>
      </c>
      <c r="N2" s="269">
        <f>IF((M2=0),"",'Short Form'!N3)</f>
        <v>3</v>
      </c>
      <c r="O2" s="149"/>
      <c r="P2" s="149"/>
      <c r="Q2" s="149"/>
      <c r="R2" s="149"/>
      <c r="S2" s="149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15</v>
      </c>
      <c r="B4" s="237"/>
      <c r="C4" s="27"/>
      <c r="D4" s="237"/>
      <c r="E4" s="238" t="s">
        <v>16</v>
      </c>
      <c r="F4" s="237"/>
      <c r="G4" s="237"/>
      <c r="H4" s="106" t="s">
        <v>17</v>
      </c>
      <c r="I4" s="27"/>
      <c r="J4" s="27"/>
      <c r="K4" s="28"/>
      <c r="L4" s="35" t="s">
        <v>18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6" t="str">
        <f>'Short Form'!A6</f>
        <v>Lokay</v>
      </c>
      <c r="B5" s="121"/>
      <c r="C5" s="121"/>
      <c r="D5" s="121"/>
      <c r="E5" s="254" t="str">
        <f>'Short Form'!E6</f>
        <v>Michelle</v>
      </c>
      <c r="F5" s="121"/>
      <c r="G5" s="121"/>
      <c r="H5" s="178" t="str">
        <f>'Short Form'!H6</f>
        <v>Account Director</v>
      </c>
      <c r="I5" s="121"/>
      <c r="J5" s="121"/>
      <c r="K5" s="19"/>
      <c r="L5" s="144" t="str">
        <f>'Short Form'!K6</f>
        <v>450-39-7128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6" t="s">
        <v>146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04" t="s">
        <v>147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300" t="s">
        <v>112</v>
      </c>
      <c r="B9" s="301" t="s">
        <v>31</v>
      </c>
      <c r="C9" s="360" t="s">
        <v>32</v>
      </c>
      <c r="D9" s="302"/>
      <c r="E9" s="303" t="s">
        <v>33</v>
      </c>
      <c r="F9" s="361"/>
      <c r="G9" s="302"/>
      <c r="H9" s="307"/>
      <c r="I9" s="304" t="s">
        <v>34</v>
      </c>
      <c r="J9" s="304"/>
      <c r="K9" s="304"/>
      <c r="L9" s="300" t="s">
        <v>148</v>
      </c>
      <c r="M9" s="301" t="s">
        <v>36</v>
      </c>
      <c r="N9" s="300" t="s">
        <v>116</v>
      </c>
      <c r="O9" s="9"/>
      <c r="P9" s="9"/>
      <c r="Q9" s="9"/>
      <c r="R9" s="9"/>
      <c r="S9" s="9"/>
      <c r="T9" s="9"/>
    </row>
    <row r="10" spans="1:20" s="5" customFormat="1" ht="24" customHeight="1" x14ac:dyDescent="0.3">
      <c r="A10" s="136" t="s">
        <v>104</v>
      </c>
      <c r="B10" s="146">
        <v>36821</v>
      </c>
      <c r="C10" s="135" t="s">
        <v>149</v>
      </c>
      <c r="D10" s="126" t="s">
        <v>150</v>
      </c>
      <c r="E10" s="155"/>
      <c r="F10" s="155"/>
      <c r="G10" s="156"/>
      <c r="H10" s="157"/>
      <c r="I10" s="126" t="s">
        <v>56</v>
      </c>
      <c r="J10" s="155"/>
      <c r="K10" s="155"/>
      <c r="L10" s="260">
        <v>1</v>
      </c>
      <c r="M10" s="256">
        <v>17.62</v>
      </c>
      <c r="N10" s="189">
        <f t="shared" ref="N10:N25" si="0">IF(M10=" ",L10*1,L10*M10)</f>
        <v>17.62</v>
      </c>
      <c r="O10" s="41"/>
      <c r="P10" s="41"/>
      <c r="Q10" s="41"/>
      <c r="R10" s="41"/>
      <c r="S10" s="41"/>
      <c r="T10" s="41"/>
    </row>
    <row r="11" spans="1:20" s="5" customFormat="1" ht="24" customHeight="1" x14ac:dyDescent="0.3">
      <c r="A11" s="136" t="s">
        <v>104</v>
      </c>
      <c r="B11" s="146">
        <v>36821</v>
      </c>
      <c r="C11" s="135" t="s">
        <v>49</v>
      </c>
      <c r="D11" s="126" t="s">
        <v>58</v>
      </c>
      <c r="E11" s="155"/>
      <c r="F11" s="155"/>
      <c r="G11" s="156"/>
      <c r="H11" s="157"/>
      <c r="I11" s="127" t="s">
        <v>56</v>
      </c>
      <c r="J11" s="155"/>
      <c r="K11" s="156"/>
      <c r="L11" s="260">
        <v>1</v>
      </c>
      <c r="M11" s="256">
        <v>24</v>
      </c>
      <c r="N11" s="189">
        <f t="shared" si="0"/>
        <v>24</v>
      </c>
      <c r="O11" s="41"/>
      <c r="P11" s="41"/>
      <c r="Q11" s="41"/>
      <c r="R11" s="41"/>
      <c r="S11" s="41"/>
      <c r="T11" s="41"/>
    </row>
    <row r="12" spans="1:20" s="5" customFormat="1" ht="24" customHeight="1" x14ac:dyDescent="0.3">
      <c r="A12" s="136" t="s">
        <v>104</v>
      </c>
      <c r="B12" s="146">
        <v>36822</v>
      </c>
      <c r="C12" s="135" t="s">
        <v>38</v>
      </c>
      <c r="D12" s="126" t="s">
        <v>151</v>
      </c>
      <c r="E12" s="155"/>
      <c r="F12" s="155"/>
      <c r="G12" s="156"/>
      <c r="H12" s="157"/>
      <c r="I12" s="127" t="s">
        <v>152</v>
      </c>
      <c r="J12" s="155"/>
      <c r="K12" s="156"/>
      <c r="L12" s="260">
        <v>1</v>
      </c>
      <c r="M12" s="256">
        <v>52.62</v>
      </c>
      <c r="N12" s="189">
        <f t="shared" si="0"/>
        <v>52.62</v>
      </c>
      <c r="O12" s="41"/>
      <c r="P12" s="41"/>
      <c r="Q12" s="41"/>
      <c r="R12" s="41"/>
      <c r="S12" s="41"/>
      <c r="T12" s="41"/>
    </row>
    <row r="13" spans="1:20" s="5" customFormat="1" ht="24" customHeight="1" x14ac:dyDescent="0.3">
      <c r="A13" s="136"/>
      <c r="B13" s="146"/>
      <c r="C13" s="135"/>
      <c r="D13" s="126"/>
      <c r="E13" s="155"/>
      <c r="F13" s="155"/>
      <c r="G13" s="156"/>
      <c r="H13" s="157"/>
      <c r="I13" s="127" t="s">
        <v>153</v>
      </c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3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3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3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3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3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3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3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3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3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3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3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3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3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3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3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3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3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3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3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3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3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3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3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3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3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3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3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5"/>
      <c r="B41" s="273"/>
      <c r="C41"/>
      <c r="D41" s="95"/>
      <c r="E41"/>
      <c r="F41" s="273" t="s">
        <v>131</v>
      </c>
      <c r="G41" s="280"/>
      <c r="H41" s="272"/>
      <c r="I41"/>
      <c r="J41" s="281" t="s">
        <v>132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94.24</v>
      </c>
      <c r="L41" s="300" t="s">
        <v>133</v>
      </c>
      <c r="M41" s="358"/>
      <c r="N41" s="131">
        <f>SUM(N10:N40)</f>
        <v>94.24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6"/>
      <c r="B42" s="73"/>
      <c r="C42"/>
      <c r="D42" s="274"/>
      <c r="E42" s="275"/>
      <c r="F42" s="204" t="s">
        <v>134</v>
      </c>
      <c r="G42" s="280"/>
      <c r="H42"/>
      <c r="I42"/>
      <c r="J42" s="73"/>
      <c r="K42" s="205" t="s">
        <v>135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6"/>
      <c r="B43" s="73"/>
      <c r="C43"/>
      <c r="D43" s="276"/>
      <c r="E43" s="276"/>
      <c r="F43" s="204" t="s">
        <v>136</v>
      </c>
      <c r="G43" s="280"/>
      <c r="H43"/>
      <c r="I43"/>
      <c r="J43"/>
      <c r="K43" s="210" t="s">
        <v>137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6"/>
      <c r="B44"/>
      <c r="C44"/>
      <c r="D44" s="276"/>
      <c r="E44" s="276"/>
      <c r="F44" s="216" t="s">
        <v>138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6"/>
      <c r="B45" s="278"/>
      <c r="C45"/>
      <c r="D45" s="276"/>
      <c r="E45" s="276"/>
      <c r="F45" s="216" t="s">
        <v>139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3">
      <c r="A46" s="222" t="s">
        <v>140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21" t="s">
        <v>154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10" t="s">
        <v>112</v>
      </c>
      <c r="B48" s="310" t="s">
        <v>2</v>
      </c>
      <c r="C48" s="310" t="s">
        <v>3</v>
      </c>
      <c r="D48" s="334"/>
      <c r="E48" s="401" t="s">
        <v>4</v>
      </c>
      <c r="F48" s="402"/>
      <c r="G48" s="335"/>
      <c r="H48" s="396" t="s">
        <v>5</v>
      </c>
      <c r="I48" s="397"/>
      <c r="J48" s="348" t="s">
        <v>6</v>
      </c>
      <c r="K48" s="348" t="s">
        <v>7</v>
      </c>
      <c r="L48" s="357" t="s">
        <v>142</v>
      </c>
      <c r="M48" s="110"/>
      <c r="N48" s="359" t="s">
        <v>143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9" t="s">
        <v>104</v>
      </c>
      <c r="B49" s="340" t="s">
        <v>155</v>
      </c>
      <c r="C49" s="341" t="s">
        <v>26</v>
      </c>
      <c r="D49" s="403" t="s">
        <v>63</v>
      </c>
      <c r="E49" s="405"/>
      <c r="F49" s="405"/>
      <c r="G49" s="406"/>
      <c r="H49" s="403"/>
      <c r="I49" s="404"/>
      <c r="J49" s="188"/>
      <c r="K49" s="188"/>
      <c r="L49" s="283">
        <v>1</v>
      </c>
      <c r="M49" s="40"/>
      <c r="N49" s="169">
        <f>IF($L$49=" ",SUMIF($A$10:$A$40,A49,$N$10:$N$40),$K$41*$L$49)</f>
        <v>94.24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5">
      <c r="A50" s="343"/>
      <c r="B50" s="343"/>
      <c r="C50" s="343"/>
      <c r="D50" s="403"/>
      <c r="E50" s="405"/>
      <c r="F50" s="405"/>
      <c r="G50" s="406"/>
      <c r="H50" s="403"/>
      <c r="I50" s="405"/>
      <c r="J50" s="344"/>
      <c r="K50" s="344"/>
      <c r="L50" s="379"/>
      <c r="M50" s="41"/>
      <c r="N50" s="353"/>
      <c r="O50" s="150"/>
      <c r="P50" s="150"/>
      <c r="Q50" s="150"/>
      <c r="R50" s="150"/>
      <c r="S50" s="150"/>
      <c r="T50" s="150"/>
    </row>
    <row r="51" spans="1:20" s="4" customFormat="1" ht="24" customHeight="1" x14ac:dyDescent="0.25">
      <c r="A51" s="342"/>
      <c r="B51" s="349"/>
      <c r="C51" s="341"/>
      <c r="D51" s="403"/>
      <c r="E51" s="405"/>
      <c r="F51" s="405"/>
      <c r="G51" s="406"/>
      <c r="H51" s="403"/>
      <c r="I51" s="404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5">
      <c r="A52" s="343"/>
      <c r="B52" s="343"/>
      <c r="C52" s="343"/>
      <c r="D52" s="403"/>
      <c r="E52" s="405"/>
      <c r="F52" s="405"/>
      <c r="G52" s="406"/>
      <c r="H52" s="403"/>
      <c r="I52" s="405"/>
      <c r="J52" s="344"/>
      <c r="K52" s="344"/>
      <c r="L52" s="379"/>
      <c r="M52" s="41"/>
      <c r="N52" s="353"/>
      <c r="O52" s="150"/>
      <c r="P52" s="150"/>
      <c r="Q52" s="150"/>
      <c r="R52" s="150"/>
      <c r="S52" s="150"/>
      <c r="T52" s="150"/>
    </row>
    <row r="53" spans="1:20" s="4" customFormat="1" ht="24" customHeight="1" x14ac:dyDescent="0.25">
      <c r="A53" s="187"/>
      <c r="B53" s="188"/>
      <c r="C53" s="341"/>
      <c r="D53" s="403"/>
      <c r="E53" s="405"/>
      <c r="F53" s="405"/>
      <c r="G53" s="406"/>
      <c r="H53" s="403"/>
      <c r="I53" s="404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5">
      <c r="A54" s="343"/>
      <c r="B54" s="343"/>
      <c r="C54" s="343"/>
      <c r="D54" s="403"/>
      <c r="E54" s="405"/>
      <c r="F54" s="405"/>
      <c r="G54" s="406"/>
      <c r="H54" s="403"/>
      <c r="I54" s="405"/>
      <c r="J54" s="344"/>
      <c r="K54" s="344"/>
      <c r="L54" s="379"/>
      <c r="M54" s="41"/>
      <c r="N54" s="353"/>
      <c r="O54" s="150"/>
      <c r="P54" s="150"/>
      <c r="Q54" s="150"/>
      <c r="R54" s="150"/>
      <c r="S54" s="150"/>
      <c r="T54" s="150"/>
    </row>
    <row r="55" spans="1:20" s="4" customFormat="1" ht="24" customHeight="1" x14ac:dyDescent="0.25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/>
      <c r="M55" s="358" t="s">
        <v>133</v>
      </c>
      <c r="N55" s="128">
        <f>SUM(N49:N54)</f>
        <v>94.24</v>
      </c>
      <c r="O55" s="150"/>
      <c r="P55" s="150"/>
      <c r="Q55" s="150"/>
      <c r="R55" s="150"/>
      <c r="S55" s="150"/>
      <c r="T55" s="150"/>
    </row>
    <row r="56" spans="1:20" ht="18.75" customHeight="1" x14ac:dyDescent="0.25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5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topLeftCell="A34" zoomScale="80" workbookViewId="0">
      <selection activeCell="J17" sqref="J17"/>
    </sheetView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/>
    <col min="17" max="16384" width="0" style="11" hidden="1"/>
  </cols>
  <sheetData>
    <row r="1" spans="1:20" ht="20.25" customHeight="1" x14ac:dyDescent="0.35">
      <c r="A1" s="198" t="s">
        <v>106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4">
      <c r="A2" s="199" t="s">
        <v>156</v>
      </c>
      <c r="B2" s="223"/>
      <c r="C2" s="223"/>
      <c r="D2" s="223"/>
      <c r="E2" s="223"/>
      <c r="F2" s="225"/>
      <c r="G2" s="75"/>
      <c r="H2" s="333" t="s">
        <v>10</v>
      </c>
      <c r="I2" s="72"/>
      <c r="J2" s="72"/>
      <c r="K2" s="117"/>
      <c r="L2" s="119"/>
      <c r="M2" s="267" t="s">
        <v>108</v>
      </c>
      <c r="N2" s="268" t="str">
        <f>IF((VALUE('Short Form'!J62)&lt;&gt;0),1+VALUE('Short Form'!I62)+VALUE('Short Form'!J62)+VALUE('Short Form'!H62),"")</f>
        <v/>
      </c>
      <c r="O2" s="26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15</v>
      </c>
      <c r="B4" s="237"/>
      <c r="C4" s="27"/>
      <c r="D4" s="237"/>
      <c r="E4" s="238" t="s">
        <v>16</v>
      </c>
      <c r="F4" s="237"/>
      <c r="G4" s="237"/>
      <c r="H4" s="81" t="s">
        <v>17</v>
      </c>
      <c r="I4" s="80"/>
      <c r="J4" s="79"/>
      <c r="K4" s="35" t="s">
        <v>18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6" t="str">
        <f>'Short Form'!A6</f>
        <v>Lokay</v>
      </c>
      <c r="B5" s="121"/>
      <c r="C5" s="121"/>
      <c r="D5" s="121"/>
      <c r="E5" s="253" t="str">
        <f>'Short Form'!E6</f>
        <v>Michelle</v>
      </c>
      <c r="F5" s="172"/>
      <c r="G5" s="121"/>
      <c r="H5" s="178" t="str">
        <f>'Short Form'!H6</f>
        <v>Account Director</v>
      </c>
      <c r="I5" s="177"/>
      <c r="J5" s="179"/>
      <c r="K5" s="116" t="str">
        <f>'Short Form'!K6</f>
        <v>450-39-7128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3">
      <c r="A7" s="194" t="s">
        <v>157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4" t="s">
        <v>111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301" t="s">
        <v>112</v>
      </c>
      <c r="B9" s="301" t="s">
        <v>31</v>
      </c>
      <c r="C9" s="302"/>
      <c r="D9" s="302"/>
      <c r="E9" s="302" t="s">
        <v>33</v>
      </c>
      <c r="F9" s="302"/>
      <c r="G9" s="302"/>
      <c r="H9" s="302"/>
      <c r="I9" s="302"/>
      <c r="J9" s="302"/>
      <c r="K9" s="302"/>
      <c r="L9" s="302"/>
      <c r="M9" s="301" t="s">
        <v>115</v>
      </c>
      <c r="N9" s="301" t="s">
        <v>36</v>
      </c>
      <c r="O9" s="300" t="s">
        <v>116</v>
      </c>
      <c r="P9" s="78"/>
      <c r="Q9" s="78"/>
      <c r="R9" s="78"/>
      <c r="S9" s="78"/>
      <c r="T9" s="78"/>
    </row>
    <row r="10" spans="1:20" s="13" customFormat="1" ht="24" customHeight="1" x14ac:dyDescent="0.3">
      <c r="A10" s="187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5"/>
      <c r="N10" s="257"/>
      <c r="O10" s="189">
        <f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7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>IF(N11=" ",M11*1,M11*N11)</f>
        <v>0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7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5"/>
      <c r="N12" s="257"/>
      <c r="O12" s="189">
        <f>IF(N12=" ",M12*1,M12*N12)</f>
        <v>0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ref="O13:O25" si="0">IF(N13=" ",M13*1,M13*N13)</f>
        <v>0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5"/>
      <c r="B41" s="273"/>
      <c r="C41"/>
      <c r="D41" s="95"/>
      <c r="E41"/>
      <c r="F41" s="273" t="s">
        <v>131</v>
      </c>
      <c r="G41" s="280"/>
      <c r="H41" s="272"/>
      <c r="I41"/>
      <c r="J41" s="281" t="s">
        <v>132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133</v>
      </c>
      <c r="N41" s="300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6"/>
      <c r="B42" s="73"/>
      <c r="C42"/>
      <c r="D42" s="274"/>
      <c r="E42" s="275"/>
      <c r="F42" s="204" t="s">
        <v>134</v>
      </c>
      <c r="G42" s="280"/>
      <c r="H42"/>
      <c r="I42"/>
      <c r="J42" s="73"/>
      <c r="K42"/>
      <c r="L42" s="205" t="s">
        <v>135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6"/>
      <c r="B43" s="73"/>
      <c r="C43"/>
      <c r="D43" s="276"/>
      <c r="E43" s="276"/>
      <c r="F43" s="204" t="s">
        <v>136</v>
      </c>
      <c r="G43" s="280"/>
      <c r="H43"/>
      <c r="I43"/>
      <c r="J43"/>
      <c r="K43"/>
      <c r="L43" s="210" t="s">
        <v>137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6"/>
      <c r="B44"/>
      <c r="C44"/>
      <c r="D44" s="276"/>
      <c r="E44" s="276"/>
      <c r="F44" s="216" t="s">
        <v>138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6"/>
      <c r="B45" s="278"/>
      <c r="C45"/>
      <c r="D45" s="276"/>
      <c r="E45" s="276"/>
      <c r="F45" s="216" t="s">
        <v>139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2" t="s">
        <v>140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2" t="s">
        <v>141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10" t="s">
        <v>112</v>
      </c>
      <c r="B48" s="310" t="s">
        <v>2</v>
      </c>
      <c r="C48" s="310" t="s">
        <v>3</v>
      </c>
      <c r="D48" s="334"/>
      <c r="E48" s="401" t="s">
        <v>4</v>
      </c>
      <c r="F48" s="402"/>
      <c r="G48" s="335"/>
      <c r="H48" s="396" t="s">
        <v>5</v>
      </c>
      <c r="I48" s="397"/>
      <c r="J48" s="348" t="s">
        <v>6</v>
      </c>
      <c r="K48" s="348" t="s">
        <v>7</v>
      </c>
      <c r="L48" s="356" t="s">
        <v>142</v>
      </c>
      <c r="M48" s="271"/>
      <c r="N48" s="93"/>
      <c r="O48" s="300" t="s">
        <v>143</v>
      </c>
      <c r="P48" s="91"/>
      <c r="Q48" s="91"/>
      <c r="R48" s="91"/>
      <c r="S48" s="91"/>
      <c r="T48" s="91"/>
    </row>
    <row r="49" spans="1:20" ht="24" customHeight="1" x14ac:dyDescent="0.3">
      <c r="A49" s="339"/>
      <c r="B49" s="340"/>
      <c r="C49" s="341"/>
      <c r="D49" s="403"/>
      <c r="E49" s="405"/>
      <c r="F49" s="405"/>
      <c r="G49" s="406"/>
      <c r="H49" s="403"/>
      <c r="I49" s="404"/>
      <c r="J49" s="188"/>
      <c r="K49" s="188"/>
      <c r="L49" s="284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343"/>
      <c r="B50" s="343"/>
      <c r="C50" s="343"/>
      <c r="D50" s="403"/>
      <c r="E50" s="405"/>
      <c r="F50" s="405"/>
      <c r="G50" s="406"/>
      <c r="H50" s="403"/>
      <c r="I50" s="405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42"/>
      <c r="B51" s="349"/>
      <c r="C51" s="341"/>
      <c r="D51" s="403"/>
      <c r="E51" s="405"/>
      <c r="F51" s="405"/>
      <c r="G51" s="406"/>
      <c r="H51" s="403"/>
      <c r="I51" s="404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343"/>
      <c r="B52" s="343"/>
      <c r="C52" s="343"/>
      <c r="D52" s="403"/>
      <c r="E52" s="405"/>
      <c r="F52" s="405"/>
      <c r="G52" s="406"/>
      <c r="H52" s="403"/>
      <c r="I52" s="405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7"/>
      <c r="B53" s="188"/>
      <c r="C53" s="341"/>
      <c r="D53" s="403"/>
      <c r="E53" s="405"/>
      <c r="F53" s="405"/>
      <c r="G53" s="406"/>
      <c r="H53" s="403"/>
      <c r="I53" s="404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43"/>
      <c r="B54" s="343"/>
      <c r="C54" s="343"/>
      <c r="D54" s="403"/>
      <c r="E54" s="405"/>
      <c r="F54" s="405"/>
      <c r="G54" s="406"/>
      <c r="H54" s="403"/>
      <c r="I54" s="405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3">
        <f>SUM(L49:L54)</f>
        <v>0</v>
      </c>
      <c r="M55" s="307" t="s">
        <v>133</v>
      </c>
      <c r="N55" s="300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373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9.5546875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/>
    <col min="17" max="16384" width="0" style="11" hidden="1"/>
  </cols>
  <sheetData>
    <row r="1" spans="1:21" ht="19.5" customHeight="1" x14ac:dyDescent="0.35">
      <c r="A1" s="198" t="s">
        <v>106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4">
      <c r="A2" s="199" t="s">
        <v>158</v>
      </c>
      <c r="B2" s="69"/>
      <c r="C2" s="69"/>
      <c r="D2" s="69"/>
      <c r="E2" s="69"/>
      <c r="F2" s="74"/>
      <c r="G2" s="75"/>
      <c r="H2" s="333" t="s">
        <v>10</v>
      </c>
      <c r="I2" s="72"/>
      <c r="J2" s="72"/>
      <c r="K2"/>
      <c r="L2"/>
      <c r="M2" s="267" t="s">
        <v>108</v>
      </c>
      <c r="N2" s="268" t="str">
        <f>IF((VALUE('Short Form'!K62)&lt;&gt;0),1+VALUE('Short Form'!I62)+VALUE('Short Form'!J62)+VALUE('Short Form'!H62)+VALUE('Short Form'!K62),"")</f>
        <v/>
      </c>
      <c r="O2" s="26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15</v>
      </c>
      <c r="B4" s="237"/>
      <c r="C4" s="27"/>
      <c r="D4" s="237"/>
      <c r="E4" s="238" t="s">
        <v>16</v>
      </c>
      <c r="F4" s="237"/>
      <c r="G4" s="237"/>
      <c r="H4" s="81" t="s">
        <v>17</v>
      </c>
      <c r="I4" s="80"/>
      <c r="J4" s="79"/>
      <c r="K4" s="35" t="s">
        <v>18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6" t="str">
        <f>'Short Form'!A6</f>
        <v>Lokay</v>
      </c>
      <c r="B5" s="121"/>
      <c r="C5" s="121"/>
      <c r="D5" s="121"/>
      <c r="E5" s="253" t="str">
        <f>'Short Form'!E6</f>
        <v>Michelle</v>
      </c>
      <c r="F5" s="121"/>
      <c r="G5" s="121"/>
      <c r="H5" s="178" t="str">
        <f>'Short Form'!H6</f>
        <v>Account Director</v>
      </c>
      <c r="I5" s="177"/>
      <c r="J5" s="179"/>
      <c r="K5" s="116" t="str">
        <f>'Short Form'!K6</f>
        <v>450-39-7128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3">
      <c r="A7" s="200" t="s">
        <v>109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3">
      <c r="A8" s="205" t="s">
        <v>110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3">
      <c r="A9" s="204" t="s">
        <v>111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301" t="s">
        <v>112</v>
      </c>
      <c r="B11" s="301" t="s">
        <v>31</v>
      </c>
      <c r="C11" s="302"/>
      <c r="D11" s="302"/>
      <c r="E11" s="302" t="s">
        <v>113</v>
      </c>
      <c r="F11" s="302"/>
      <c r="G11" s="302"/>
      <c r="H11" s="302"/>
      <c r="I11" s="302"/>
      <c r="J11" s="302"/>
      <c r="K11" s="303"/>
      <c r="L11" s="301" t="s">
        <v>114</v>
      </c>
      <c r="M11" s="300" t="s">
        <v>115</v>
      </c>
      <c r="N11" s="300" t="s">
        <v>36</v>
      </c>
      <c r="O11" s="300" t="s">
        <v>116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7"/>
      <c r="B12" s="148"/>
      <c r="C12" s="137"/>
      <c r="D12" s="166"/>
      <c r="E12" s="166"/>
      <c r="F12" s="166"/>
      <c r="G12" s="167"/>
      <c r="H12" s="166"/>
      <c r="I12" s="168"/>
      <c r="J12" s="166"/>
      <c r="K12" s="166"/>
      <c r="L12" s="255"/>
      <c r="M12" s="244"/>
      <c r="N12" s="258"/>
      <c r="O12" s="189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255"/>
      <c r="M13" s="244"/>
      <c r="N13" s="258"/>
      <c r="O13" s="189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255"/>
      <c r="M14" s="244"/>
      <c r="N14" s="258"/>
      <c r="O14" s="189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255"/>
      <c r="M15" s="244"/>
      <c r="N15" s="258"/>
      <c r="O15" s="189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5"/>
      <c r="M16" s="244"/>
      <c r="N16" s="258"/>
      <c r="O16" s="189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5"/>
      <c r="M17" s="244"/>
      <c r="N17" s="258"/>
      <c r="O17" s="189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44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44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44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44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44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44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44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44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44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44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44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44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44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44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44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44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44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44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44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44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44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44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44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5"/>
      <c r="B41" s="273"/>
      <c r="C41"/>
      <c r="D41" s="95"/>
      <c r="E41"/>
      <c r="F41" s="273" t="s">
        <v>131</v>
      </c>
      <c r="G41" s="280"/>
      <c r="H41" s="272"/>
      <c r="I41"/>
      <c r="J41" s="281" t="s">
        <v>132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300" t="s">
        <v>133</v>
      </c>
      <c r="N41" s="300"/>
      <c r="O41" s="125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6"/>
      <c r="B42" s="73"/>
      <c r="C42"/>
      <c r="D42" s="274"/>
      <c r="E42" s="275"/>
      <c r="F42" s="204" t="s">
        <v>134</v>
      </c>
      <c r="G42" s="280"/>
      <c r="H42"/>
      <c r="I42"/>
      <c r="J42" s="73"/>
      <c r="K42" s="205" t="s">
        <v>135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6"/>
      <c r="B43" s="73"/>
      <c r="C43"/>
      <c r="D43" s="276"/>
      <c r="E43" s="276"/>
      <c r="F43" s="204" t="s">
        <v>136</v>
      </c>
      <c r="G43" s="280"/>
      <c r="H43"/>
      <c r="I43"/>
      <c r="J43"/>
      <c r="K43" s="210" t="s">
        <v>137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6"/>
      <c r="B44"/>
      <c r="C44"/>
      <c r="D44" s="276"/>
      <c r="E44" s="276"/>
      <c r="F44" s="216" t="s">
        <v>138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6"/>
      <c r="B45" s="278"/>
      <c r="C45"/>
      <c r="D45" s="276"/>
      <c r="E45" s="276"/>
      <c r="F45" s="216" t="s">
        <v>139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2" t="s">
        <v>140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2" t="s">
        <v>141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10" t="s">
        <v>112</v>
      </c>
      <c r="B48" s="310" t="s">
        <v>2</v>
      </c>
      <c r="C48" s="310" t="s">
        <v>3</v>
      </c>
      <c r="D48" s="334"/>
      <c r="E48" s="401" t="s">
        <v>4</v>
      </c>
      <c r="F48" s="402"/>
      <c r="G48" s="335"/>
      <c r="H48" s="396" t="s">
        <v>5</v>
      </c>
      <c r="I48" s="397"/>
      <c r="J48" s="348" t="s">
        <v>6</v>
      </c>
      <c r="K48" s="348" t="s">
        <v>7</v>
      </c>
      <c r="L48" s="338" t="s">
        <v>142</v>
      </c>
      <c r="M48" s="271"/>
      <c r="N48" s="93"/>
      <c r="O48" s="300" t="s">
        <v>143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9"/>
      <c r="B49" s="340"/>
      <c r="C49" s="341"/>
      <c r="D49" s="403"/>
      <c r="E49" s="405"/>
      <c r="F49" s="405"/>
      <c r="G49" s="406"/>
      <c r="H49" s="403"/>
      <c r="I49" s="404"/>
      <c r="J49" s="188"/>
      <c r="K49" s="188"/>
      <c r="L49" s="345"/>
      <c r="M49" s="73"/>
      <c r="N49" s="93"/>
      <c r="O49" s="169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43"/>
      <c r="B50" s="343"/>
      <c r="C50" s="343"/>
      <c r="D50" s="403"/>
      <c r="E50" s="405"/>
      <c r="F50" s="405"/>
      <c r="G50" s="406"/>
      <c r="H50" s="403"/>
      <c r="I50" s="405"/>
      <c r="J50" s="344"/>
      <c r="K50" s="344"/>
      <c r="L50" s="344"/>
      <c r="M50" s="94"/>
      <c r="N50" s="93"/>
      <c r="O50" s="353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342"/>
      <c r="B51" s="349"/>
      <c r="C51" s="341"/>
      <c r="D51" s="403"/>
      <c r="E51" s="405"/>
      <c r="F51" s="405"/>
      <c r="G51" s="406"/>
      <c r="H51" s="403"/>
      <c r="I51" s="404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43"/>
      <c r="B52" s="343"/>
      <c r="C52" s="343"/>
      <c r="D52" s="403"/>
      <c r="E52" s="405"/>
      <c r="F52" s="405"/>
      <c r="G52" s="406"/>
      <c r="H52" s="403"/>
      <c r="I52" s="405"/>
      <c r="J52" s="344"/>
      <c r="K52" s="344"/>
      <c r="L52" s="344"/>
      <c r="M52" s="73"/>
      <c r="N52" s="73"/>
      <c r="O52" s="353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7"/>
      <c r="B53" s="188"/>
      <c r="C53" s="341"/>
      <c r="D53" s="403"/>
      <c r="E53" s="405"/>
      <c r="F53" s="405"/>
      <c r="G53" s="406"/>
      <c r="H53" s="403"/>
      <c r="I53" s="404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43"/>
      <c r="B54" s="343"/>
      <c r="C54" s="343"/>
      <c r="D54" s="403"/>
      <c r="E54" s="405"/>
      <c r="F54" s="405"/>
      <c r="G54" s="406"/>
      <c r="H54" s="403"/>
      <c r="I54" s="405"/>
      <c r="J54" s="344"/>
      <c r="K54" s="344"/>
      <c r="L54" s="344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62">
        <f>L49+L50+L51+L52+L53+L54</f>
        <v>0</v>
      </c>
      <c r="M55" s="307" t="s">
        <v>133</v>
      </c>
      <c r="N55" s="300"/>
      <c r="O55" s="125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11.4414062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3" width="11.5546875" style="1" customWidth="1"/>
    <col min="14" max="14" width="20.5546875" style="1" customWidth="1"/>
    <col min="15" max="15" width="18.88671875" style="2" hidden="1"/>
    <col min="16" max="16384" width="0" style="2" hidden="1"/>
  </cols>
  <sheetData>
    <row r="1" spans="1:20" ht="19.5" customHeight="1" x14ac:dyDescent="0.35">
      <c r="A1" s="214" t="s">
        <v>106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4">
      <c r="A2" s="215" t="s">
        <v>159</v>
      </c>
      <c r="B2" s="98"/>
      <c r="C2" s="98"/>
      <c r="D2" s="105"/>
      <c r="E2" s="105"/>
      <c r="F2" s="105"/>
      <c r="G2" s="102"/>
      <c r="H2" s="333" t="s">
        <v>10</v>
      </c>
      <c r="I2" s="38"/>
      <c r="J2" s="105"/>
      <c r="K2" s="38"/>
      <c r="L2" s="267" t="s">
        <v>108</v>
      </c>
      <c r="M2" s="268" t="str">
        <f>IF((VALUE('Short Form'!L62)&lt;&gt;0),1+VALUE('Short Form'!H62)+VALUE('Short Form'!I62)+VALUE('Short Form'!J62)+VALUE('Short Form'!K62)+VALUE('Short Form'!L62),"")</f>
        <v/>
      </c>
      <c r="N2" s="269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15</v>
      </c>
      <c r="B4" s="237"/>
      <c r="C4" s="27"/>
      <c r="D4" s="237"/>
      <c r="E4" s="238" t="s">
        <v>16</v>
      </c>
      <c r="F4" s="237"/>
      <c r="G4" s="237"/>
      <c r="H4" s="106" t="s">
        <v>17</v>
      </c>
      <c r="I4" s="27"/>
      <c r="J4" s="27"/>
      <c r="K4" s="28"/>
      <c r="L4" s="35" t="s">
        <v>18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6" t="str">
        <f>'Short Form'!A6</f>
        <v>Lokay</v>
      </c>
      <c r="B5" s="121"/>
      <c r="C5" s="121"/>
      <c r="D5" s="121"/>
      <c r="E5" s="254" t="str">
        <f>'Short Form'!E6</f>
        <v>Michelle</v>
      </c>
      <c r="F5" s="121"/>
      <c r="G5" s="121"/>
      <c r="H5" s="178" t="str">
        <f>'Short Form'!H6</f>
        <v>Account Director</v>
      </c>
      <c r="I5" s="121"/>
      <c r="J5" s="121"/>
      <c r="K5" s="19"/>
      <c r="L5" s="144" t="str">
        <f>'Short Form'!K6</f>
        <v>450-39-7128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6" t="s">
        <v>146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04" t="s">
        <v>147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300" t="s">
        <v>112</v>
      </c>
      <c r="B9" s="301" t="s">
        <v>31</v>
      </c>
      <c r="C9" s="360" t="s">
        <v>32</v>
      </c>
      <c r="D9" s="302"/>
      <c r="E9" s="303" t="s">
        <v>33</v>
      </c>
      <c r="F9" s="361"/>
      <c r="G9" s="302"/>
      <c r="H9" s="307"/>
      <c r="I9" s="304" t="s">
        <v>34</v>
      </c>
      <c r="J9" s="304"/>
      <c r="K9" s="304"/>
      <c r="L9" s="300" t="s">
        <v>148</v>
      </c>
      <c r="M9" s="301" t="s">
        <v>36</v>
      </c>
      <c r="N9" s="300" t="s">
        <v>116</v>
      </c>
      <c r="O9" s="9"/>
      <c r="P9" s="9"/>
      <c r="Q9" s="9"/>
      <c r="R9" s="9"/>
      <c r="S9" s="9"/>
      <c r="T9" s="9"/>
    </row>
    <row r="10" spans="1:20" s="5" customFormat="1" ht="24.75" customHeight="1" x14ac:dyDescent="0.3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60"/>
      <c r="M10" s="256"/>
      <c r="N10" s="18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3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3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3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3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3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3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3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3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3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3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3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3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3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3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3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3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3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3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3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3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3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3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3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3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3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3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3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3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3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3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5"/>
      <c r="B41" s="273"/>
      <c r="C41"/>
      <c r="D41" s="95"/>
      <c r="E41"/>
      <c r="F41" s="273" t="s">
        <v>131</v>
      </c>
      <c r="G41" s="280"/>
      <c r="H41" s="272"/>
      <c r="I41"/>
      <c r="J41" s="281" t="s">
        <v>132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300" t="s">
        <v>133</v>
      </c>
      <c r="M41" s="358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6"/>
      <c r="B42" s="73"/>
      <c r="C42"/>
      <c r="D42" s="274"/>
      <c r="E42" s="275"/>
      <c r="F42" s="204" t="s">
        <v>134</v>
      </c>
      <c r="G42" s="280"/>
      <c r="H42"/>
      <c r="I42"/>
      <c r="J42" s="73"/>
      <c r="K42" s="205" t="s">
        <v>135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6"/>
      <c r="B43" s="73"/>
      <c r="C43"/>
      <c r="D43" s="276"/>
      <c r="E43" s="276"/>
      <c r="F43" s="204" t="s">
        <v>136</v>
      </c>
      <c r="G43" s="280"/>
      <c r="H43"/>
      <c r="I43"/>
      <c r="J43"/>
      <c r="K43" s="210" t="s">
        <v>137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6"/>
      <c r="B44"/>
      <c r="C44"/>
      <c r="D44" s="276"/>
      <c r="E44" s="276"/>
      <c r="F44" s="216" t="s">
        <v>138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6"/>
      <c r="B45" s="278"/>
      <c r="C45"/>
      <c r="D45" s="276"/>
      <c r="E45" s="276"/>
      <c r="F45" s="216" t="s">
        <v>139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3">
      <c r="A46" s="222" t="s">
        <v>140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21" t="s">
        <v>154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10" t="s">
        <v>112</v>
      </c>
      <c r="B48" s="310" t="s">
        <v>2</v>
      </c>
      <c r="C48" s="310" t="s">
        <v>3</v>
      </c>
      <c r="D48" s="334"/>
      <c r="E48" s="401" t="s">
        <v>4</v>
      </c>
      <c r="F48" s="402"/>
      <c r="G48" s="335"/>
      <c r="H48" s="396" t="s">
        <v>5</v>
      </c>
      <c r="I48" s="397"/>
      <c r="J48" s="348" t="s">
        <v>6</v>
      </c>
      <c r="K48" s="348" t="s">
        <v>7</v>
      </c>
      <c r="L48" s="357" t="s">
        <v>142</v>
      </c>
      <c r="M48" s="110"/>
      <c r="N48" s="359" t="s">
        <v>143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9"/>
      <c r="B49" s="340"/>
      <c r="C49" s="341"/>
      <c r="D49" s="403"/>
      <c r="E49" s="405"/>
      <c r="F49" s="405"/>
      <c r="G49" s="406"/>
      <c r="H49" s="403"/>
      <c r="I49" s="404"/>
      <c r="J49" s="188"/>
      <c r="K49" s="188"/>
      <c r="L49" s="283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5">
      <c r="A50" s="343"/>
      <c r="B50" s="343"/>
      <c r="C50" s="343"/>
      <c r="D50" s="403"/>
      <c r="E50" s="405"/>
      <c r="F50" s="405"/>
      <c r="G50" s="406"/>
      <c r="H50" s="403"/>
      <c r="I50" s="405"/>
      <c r="J50" s="344"/>
      <c r="K50" s="344"/>
      <c r="L50" s="379"/>
      <c r="M50" s="41"/>
      <c r="N50" s="353">
        <f>IF($L$50=" ",SUMIF($A$10:$A$40,A50,$N$10:$N$40),$K$41*$L$50)</f>
        <v>0</v>
      </c>
      <c r="O50" s="150"/>
      <c r="P50" s="150"/>
      <c r="Q50" s="150"/>
      <c r="R50" s="150"/>
      <c r="S50" s="150"/>
      <c r="T50" s="150"/>
    </row>
    <row r="51" spans="1:20" s="4" customFormat="1" ht="24" customHeight="1" x14ac:dyDescent="0.25">
      <c r="A51" s="342"/>
      <c r="B51" s="349"/>
      <c r="C51" s="341"/>
      <c r="D51" s="403"/>
      <c r="E51" s="405"/>
      <c r="F51" s="405"/>
      <c r="G51" s="406"/>
      <c r="H51" s="403"/>
      <c r="I51" s="404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5">
      <c r="A52" s="343"/>
      <c r="B52" s="343"/>
      <c r="C52" s="343"/>
      <c r="D52" s="403"/>
      <c r="E52" s="405"/>
      <c r="F52" s="405"/>
      <c r="G52" s="406"/>
      <c r="H52" s="403"/>
      <c r="I52" s="405"/>
      <c r="J52" s="344"/>
      <c r="K52" s="344"/>
      <c r="L52" s="379"/>
      <c r="M52" s="41"/>
      <c r="N52" s="353">
        <f>IF($L$52=" ",SUMIF($A$10:$A$40,A52,$N$10:$N$40),$K$41*$L$52)</f>
        <v>0</v>
      </c>
      <c r="O52" s="150"/>
      <c r="P52" s="150"/>
      <c r="Q52" s="150"/>
      <c r="R52" s="150"/>
      <c r="S52" s="150"/>
      <c r="T52" s="150"/>
    </row>
    <row r="53" spans="1:20" s="4" customFormat="1" ht="24" customHeight="1" x14ac:dyDescent="0.25">
      <c r="A53" s="187"/>
      <c r="B53" s="188"/>
      <c r="C53" s="341"/>
      <c r="D53" s="403"/>
      <c r="E53" s="405"/>
      <c r="F53" s="405"/>
      <c r="G53" s="406"/>
      <c r="H53" s="403"/>
      <c r="I53" s="404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5">
      <c r="A54" s="343"/>
      <c r="B54" s="343"/>
      <c r="C54" s="343"/>
      <c r="D54" s="403"/>
      <c r="E54" s="405"/>
      <c r="F54" s="405"/>
      <c r="G54" s="406"/>
      <c r="H54" s="403"/>
      <c r="I54" s="405"/>
      <c r="J54" s="344"/>
      <c r="K54" s="344"/>
      <c r="L54" s="379"/>
      <c r="M54" s="41"/>
      <c r="N54" s="353">
        <f>IF($L$54=" ",SUMIF($A$10:$A$40,A54,$N$10:$N$40),$K$41*$L$54)</f>
        <v>0</v>
      </c>
      <c r="O54" s="150"/>
      <c r="P54" s="150"/>
      <c r="Q54" s="150"/>
      <c r="R54" s="150"/>
      <c r="S54" s="150"/>
      <c r="T54" s="150"/>
    </row>
    <row r="55" spans="1:20" s="4" customFormat="1" ht="24" customHeight="1" x14ac:dyDescent="0.25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>
        <f>SUM(L49:L54)</f>
        <v>0</v>
      </c>
      <c r="M55" s="358" t="s">
        <v>133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5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5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/>
    <col min="17" max="16384" width="0" style="11" hidden="1"/>
  </cols>
  <sheetData>
    <row r="1" spans="1:20" ht="20.25" customHeight="1" x14ac:dyDescent="0.35">
      <c r="A1" s="198" t="s">
        <v>106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4">
      <c r="A2" s="199" t="s">
        <v>160</v>
      </c>
      <c r="B2" s="223"/>
      <c r="C2" s="223"/>
      <c r="D2" s="223"/>
      <c r="E2" s="223"/>
      <c r="F2" s="225"/>
      <c r="G2" s="75"/>
      <c r="H2" s="333" t="s">
        <v>10</v>
      </c>
      <c r="I2" s="72"/>
      <c r="J2" s="72"/>
      <c r="K2" s="117"/>
      <c r="L2" s="119"/>
      <c r="M2" s="267" t="s">
        <v>108</v>
      </c>
      <c r="N2" s="268" t="str">
        <f>IF((VALUE('Short Form'!M62)&lt;&gt;0),1+VALUE('Short Form'!H62)+VALUE('Short Form'!I62)+VALUE('Short Form'!J62)+VALUE('Short Form'!K62)+VALUE('Short Form'!L62)+VALUE('Short Form'!M62),"")</f>
        <v/>
      </c>
      <c r="O2" s="26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15</v>
      </c>
      <c r="B4" s="237"/>
      <c r="C4" s="27"/>
      <c r="D4" s="237"/>
      <c r="E4" s="238" t="s">
        <v>16</v>
      </c>
      <c r="F4" s="237"/>
      <c r="G4" s="237"/>
      <c r="H4" s="81" t="s">
        <v>17</v>
      </c>
      <c r="I4" s="80"/>
      <c r="J4" s="79"/>
      <c r="K4" s="35" t="s">
        <v>18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6" t="str">
        <f>'Short Form'!A6</f>
        <v>Lokay</v>
      </c>
      <c r="B5" s="121"/>
      <c r="C5" s="121"/>
      <c r="D5" s="121"/>
      <c r="E5" s="253" t="str">
        <f>'Short Form'!E6</f>
        <v>Michelle</v>
      </c>
      <c r="F5" s="172"/>
      <c r="G5" s="121"/>
      <c r="H5" s="178" t="str">
        <f>'Short Form'!H6</f>
        <v>Account Director</v>
      </c>
      <c r="I5" s="177"/>
      <c r="J5" s="179"/>
      <c r="K5" s="116" t="str">
        <f>'Short Form'!K6</f>
        <v>450-39-7128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3">
      <c r="A7" s="194" t="s">
        <v>157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4" t="s">
        <v>111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301" t="s">
        <v>112</v>
      </c>
      <c r="B9" s="301" t="s">
        <v>31</v>
      </c>
      <c r="C9" s="302"/>
      <c r="D9" s="302"/>
      <c r="E9" s="302" t="s">
        <v>33</v>
      </c>
      <c r="F9" s="302"/>
      <c r="G9" s="302"/>
      <c r="H9" s="302"/>
      <c r="I9" s="302"/>
      <c r="J9" s="302"/>
      <c r="K9" s="302"/>
      <c r="L9" s="302"/>
      <c r="M9" s="301" t="s">
        <v>115</v>
      </c>
      <c r="N9" s="301" t="s">
        <v>36</v>
      </c>
      <c r="O9" s="300" t="s">
        <v>116</v>
      </c>
      <c r="P9" s="78"/>
      <c r="Q9" s="78"/>
      <c r="R9" s="78"/>
      <c r="S9" s="78"/>
      <c r="T9" s="78"/>
    </row>
    <row r="10" spans="1:20" s="13" customFormat="1" ht="24" customHeight="1" x14ac:dyDescent="0.3">
      <c r="A10" s="187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5"/>
      <c r="N10" s="257"/>
      <c r="O10" s="189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7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7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5"/>
      <c r="N12" s="257"/>
      <c r="O12" s="189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5"/>
      <c r="B41" s="273"/>
      <c r="C41"/>
      <c r="D41" s="95"/>
      <c r="E41"/>
      <c r="F41" s="273" t="s">
        <v>131</v>
      </c>
      <c r="G41" s="280"/>
      <c r="H41" s="272"/>
      <c r="I41"/>
      <c r="J41" s="281" t="s">
        <v>132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133</v>
      </c>
      <c r="N41" s="300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6"/>
      <c r="B42" s="73"/>
      <c r="C42"/>
      <c r="D42" s="274"/>
      <c r="E42" s="275"/>
      <c r="F42" s="204" t="s">
        <v>134</v>
      </c>
      <c r="G42" s="280"/>
      <c r="H42"/>
      <c r="I42"/>
      <c r="J42" s="73"/>
      <c r="K42"/>
      <c r="L42" s="205" t="s">
        <v>135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6"/>
      <c r="B43" s="73"/>
      <c r="C43"/>
      <c r="D43" s="276"/>
      <c r="E43" s="276"/>
      <c r="F43" s="204" t="s">
        <v>136</v>
      </c>
      <c r="G43" s="280"/>
      <c r="H43"/>
      <c r="I43"/>
      <c r="J43"/>
      <c r="K43"/>
      <c r="L43" s="210" t="s">
        <v>137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6"/>
      <c r="B44"/>
      <c r="C44"/>
      <c r="D44" s="276"/>
      <c r="E44" s="276"/>
      <c r="F44" s="216" t="s">
        <v>138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6"/>
      <c r="B45" s="278"/>
      <c r="C45"/>
      <c r="D45" s="276"/>
      <c r="E45" s="276"/>
      <c r="F45" s="216" t="s">
        <v>139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2" t="s">
        <v>140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2" t="s">
        <v>141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10" t="s">
        <v>112</v>
      </c>
      <c r="B48" s="310" t="s">
        <v>2</v>
      </c>
      <c r="C48" s="310" t="s">
        <v>3</v>
      </c>
      <c r="D48" s="334"/>
      <c r="E48" s="401" t="s">
        <v>4</v>
      </c>
      <c r="F48" s="402"/>
      <c r="G48" s="335"/>
      <c r="H48" s="396" t="s">
        <v>5</v>
      </c>
      <c r="I48" s="397"/>
      <c r="J48" s="348" t="s">
        <v>6</v>
      </c>
      <c r="K48" s="348" t="s">
        <v>7</v>
      </c>
      <c r="L48" s="356" t="s">
        <v>142</v>
      </c>
      <c r="M48" s="271"/>
      <c r="N48" s="93"/>
      <c r="O48" s="300" t="s">
        <v>143</v>
      </c>
      <c r="P48" s="91"/>
      <c r="Q48" s="91"/>
      <c r="R48" s="91"/>
      <c r="S48" s="91"/>
      <c r="T48" s="91"/>
    </row>
    <row r="49" spans="1:20" ht="24" customHeight="1" x14ac:dyDescent="0.3">
      <c r="A49" s="339"/>
      <c r="B49" s="340"/>
      <c r="C49" s="341"/>
      <c r="D49" s="403"/>
      <c r="E49" s="405"/>
      <c r="F49" s="405"/>
      <c r="G49" s="406"/>
      <c r="H49" s="403"/>
      <c r="I49" s="404"/>
      <c r="J49" s="188"/>
      <c r="K49" s="188"/>
      <c r="L49" s="284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343"/>
      <c r="B50" s="343"/>
      <c r="C50" s="343"/>
      <c r="D50" s="403"/>
      <c r="E50" s="405"/>
      <c r="F50" s="405"/>
      <c r="G50" s="406"/>
      <c r="H50" s="403"/>
      <c r="I50" s="405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42"/>
      <c r="B51" s="349"/>
      <c r="C51" s="341"/>
      <c r="D51" s="403"/>
      <c r="E51" s="405"/>
      <c r="F51" s="405"/>
      <c r="G51" s="406"/>
      <c r="H51" s="403"/>
      <c r="I51" s="404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343"/>
      <c r="B52" s="343"/>
      <c r="C52" s="343"/>
      <c r="D52" s="403"/>
      <c r="E52" s="405"/>
      <c r="F52" s="405"/>
      <c r="G52" s="406"/>
      <c r="H52" s="403"/>
      <c r="I52" s="405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7"/>
      <c r="B53" s="188"/>
      <c r="C53" s="341"/>
      <c r="D53" s="403"/>
      <c r="E53" s="405"/>
      <c r="F53" s="405"/>
      <c r="G53" s="406"/>
      <c r="H53" s="403"/>
      <c r="I53" s="404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43"/>
      <c r="B54" s="343"/>
      <c r="C54" s="343"/>
      <c r="D54" s="403"/>
      <c r="E54" s="405"/>
      <c r="F54" s="405"/>
      <c r="G54" s="406"/>
      <c r="H54" s="403"/>
      <c r="I54" s="405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9">
        <f>SUM(L49:L54)</f>
        <v>0</v>
      </c>
      <c r="M55" s="300" t="s">
        <v>133</v>
      </c>
      <c r="N55" s="300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64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Havlíček Jan</cp:lastModifiedBy>
  <cp:lastPrinted>2000-11-03T22:05:15Z</cp:lastPrinted>
  <dcterms:created xsi:type="dcterms:W3CDTF">1997-11-03T17:34:07Z</dcterms:created>
  <dcterms:modified xsi:type="dcterms:W3CDTF">2023-09-10T15:06:24Z</dcterms:modified>
</cp:coreProperties>
</file>