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Sheet1!$A$1:$Q$56</definedName>
  </definedNames>
  <calcPr calcId="0" calcMode="manual"/>
</workbook>
</file>

<file path=xl/calcChain.xml><?xml version="1.0" encoding="utf-8"?>
<calcChain xmlns="http://schemas.openxmlformats.org/spreadsheetml/2006/main">
  <c r="B5" i="1" l="1"/>
  <c r="B40" i="1"/>
  <c r="B44" i="1"/>
  <c r="B81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B5" i="2"/>
  <c r="B21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</calcChain>
</file>

<file path=xl/sharedStrings.xml><?xml version="1.0" encoding="utf-8"?>
<sst xmlns="http://schemas.openxmlformats.org/spreadsheetml/2006/main" count="63" uniqueCount="39">
  <si>
    <t>Tranwwestern Pipeline Company</t>
  </si>
  <si>
    <t>NPV</t>
  </si>
  <si>
    <t>DCF</t>
  </si>
  <si>
    <t>Assumptions:</t>
  </si>
  <si>
    <t>Existing Horsepower operating cost is $85/HP and replacement Horsepower operating cost is $35/HP</t>
  </si>
  <si>
    <t>Fuel Prices is based on forward curve as of 1-4-2001 from RAC.</t>
  </si>
  <si>
    <t>BTU/HPHR for new unit is 7300 and for old units 7000.</t>
  </si>
  <si>
    <t>Old units will be abandon</t>
  </si>
  <si>
    <t>Ad Valorem Tax will be the same for Options 1 &amp; 2</t>
  </si>
  <si>
    <t>Future Capital Avoidance not included in analysis</t>
  </si>
  <si>
    <t>30 Yr Book Depreciation Life</t>
  </si>
  <si>
    <t>15 Yr Tax Depreciation Life</t>
  </si>
  <si>
    <t>Fuel Tracker starts in 2007</t>
  </si>
  <si>
    <t>(MM's)</t>
  </si>
  <si>
    <t>Unleveraged - Income before Income Taxes (Budget Year)</t>
  </si>
  <si>
    <t>Unleveraged - NPV @ 7.5% (Annual from In Service)</t>
  </si>
  <si>
    <t>Leveraged - Income before Income Taxes (Budget Year)</t>
  </si>
  <si>
    <t>Leveraged - NPV @ 7.5% (Annual from In Service)</t>
  </si>
  <si>
    <t>Risk Free Rate</t>
  </si>
  <si>
    <t>Discount Factor @ Rf</t>
  </si>
  <si>
    <t>Volume</t>
  </si>
  <si>
    <t>Rate</t>
  </si>
  <si>
    <t>Years</t>
  </si>
  <si>
    <t>Discount Factor</t>
  </si>
  <si>
    <t xml:space="preserve">Original Contracts </t>
  </si>
  <si>
    <t>Original Contracts and non contract volumes @ $.46</t>
  </si>
  <si>
    <t>Red Rock Analysis Comparison (120 Case)</t>
  </si>
  <si>
    <t>Investment</t>
  </si>
  <si>
    <t>Equity Investment</t>
  </si>
  <si>
    <t>Original Contracts and non contract volumes @ $.095</t>
  </si>
  <si>
    <t>Site Rated Horsepower is 80,500 and required horsepower is 73,155</t>
  </si>
  <si>
    <t>Unleverage NPV Required to Cover Investment Shortfall</t>
  </si>
  <si>
    <t>Original Contracts and New PPL Contract</t>
  </si>
  <si>
    <t>Original Contracts and New PPL Contract and BP Energy</t>
  </si>
  <si>
    <t>Original Contracts and New PPL Contract and volumes @ $.0825</t>
  </si>
  <si>
    <t>Original Contracts and New PPL Contract and Western (5Yrs @ $.35)</t>
  </si>
  <si>
    <t>Original Contracts and New PPL, Western (5Yrs @ $.35) and other at $.0325</t>
  </si>
  <si>
    <t>Original Contracts and New PPL Contract and Western (15Yrs @ $.225)</t>
  </si>
  <si>
    <t>Original Contracts and New PPL, Western (15Yrs @ $.225) and other at $.0307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</si>
</sst>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#,##0.0000"/>
    <numFmt numFmtId="167" formatCode="#,##0.00000"/>
    <numFmt numFmtId="169" formatCode="_(* #,##0_);_(* \(#,##0\);_(* &quot;-&quot;??_);_(@_)"/>
    <numFmt numFmtId="172" formatCode="_(&quot;$&quot;* #,##0.000_);_(&quot;$&quot;* \(#,##0.0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hair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2" applyFont="1"/>
    <xf numFmtId="10" fontId="0" fillId="0" borderId="0" xfId="3" applyNumberFormat="1" applyFont="1"/>
    <xf numFmtId="8" fontId="0" fillId="0" borderId="0" xfId="2" applyNumberFormat="1" applyFont="1"/>
    <xf numFmtId="0" fontId="0" fillId="0" borderId="0" xfId="0" applyBorder="1" applyAlignment="1">
      <alignment horizontal="left"/>
    </xf>
    <xf numFmtId="0" fontId="0" fillId="0" borderId="0" xfId="0" applyBorder="1"/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0" fontId="4" fillId="0" borderId="0" xfId="1" applyNumberFormat="1" applyFont="1" applyAlignment="1">
      <alignment horizontal="center"/>
    </xf>
    <xf numFmtId="167" fontId="4" fillId="0" borderId="0" xfId="0" applyNumberFormat="1" applyFont="1"/>
    <xf numFmtId="169" fontId="4" fillId="0" borderId="0" xfId="1" applyNumberFormat="1" applyFont="1" applyAlignment="1"/>
    <xf numFmtId="3" fontId="4" fillId="0" borderId="1" xfId="0" applyNumberFormat="1" applyFont="1" applyBorder="1"/>
    <xf numFmtId="1" fontId="4" fillId="0" borderId="1" xfId="0" applyNumberFormat="1" applyFont="1" applyBorder="1"/>
    <xf numFmtId="3" fontId="4" fillId="0" borderId="0" xfId="0" applyNumberFormat="1" applyFont="1" applyBorder="1"/>
    <xf numFmtId="10" fontId="4" fillId="0" borderId="1" xfId="3" applyNumberFormat="1" applyFont="1" applyBorder="1"/>
    <xf numFmtId="165" fontId="4" fillId="0" borderId="1" xfId="0" applyNumberFormat="1" applyFont="1" applyBorder="1"/>
    <xf numFmtId="167" fontId="4" fillId="0" borderId="1" xfId="0" applyNumberFormat="1" applyFont="1" applyBorder="1"/>
    <xf numFmtId="0" fontId="5" fillId="0" borderId="0" xfId="0" applyFont="1"/>
    <xf numFmtId="169" fontId="5" fillId="0" borderId="0" xfId="1" applyNumberFormat="1" applyFont="1" applyAlignment="1"/>
    <xf numFmtId="3" fontId="5" fillId="0" borderId="1" xfId="0" applyNumberFormat="1" applyFont="1" applyBorder="1"/>
    <xf numFmtId="1" fontId="5" fillId="0" borderId="1" xfId="0" applyNumberFormat="1" applyFont="1" applyBorder="1"/>
    <xf numFmtId="10" fontId="5" fillId="0" borderId="1" xfId="3" applyNumberFormat="1" applyFont="1" applyBorder="1"/>
    <xf numFmtId="165" fontId="5" fillId="0" borderId="1" xfId="0" applyNumberFormat="1" applyFont="1" applyBorder="1"/>
    <xf numFmtId="167" fontId="5" fillId="0" borderId="1" xfId="0" applyNumberFormat="1" applyFont="1" applyBorder="1"/>
    <xf numFmtId="3" fontId="5" fillId="0" borderId="0" xfId="0" applyNumberFormat="1" applyFont="1" applyBorder="1"/>
    <xf numFmtId="165" fontId="5" fillId="0" borderId="0" xfId="0" applyNumberFormat="1" applyFont="1"/>
    <xf numFmtId="0" fontId="5" fillId="0" borderId="0" xfId="1" applyNumberFormat="1" applyFont="1" applyAlignment="1">
      <alignment horizontal="center"/>
    </xf>
    <xf numFmtId="167" fontId="5" fillId="0" borderId="0" xfId="0" applyNumberFormat="1" applyFont="1"/>
    <xf numFmtId="172" fontId="3" fillId="0" borderId="0" xfId="2" applyNumberFormat="1" applyFont="1"/>
    <xf numFmtId="44" fontId="2" fillId="0" borderId="0" xfId="2" applyNumberFormat="1" applyFont="1"/>
    <xf numFmtId="44" fontId="2" fillId="0" borderId="0" xfId="2" applyFont="1" applyAlignment="1">
      <alignment horizontal="center"/>
    </xf>
    <xf numFmtId="0" fontId="2" fillId="0" borderId="0" xfId="0" applyFont="1" applyAlignment="1">
      <alignment horizontal="right"/>
    </xf>
    <xf numFmtId="44" fontId="6" fillId="0" borderId="0" xfId="0" applyNumberFormat="1" applyFont="1"/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50"/>
  <sheetViews>
    <sheetView tabSelected="1" workbookViewId="0">
      <selection activeCell="A6" sqref="A6:IV6"/>
    </sheetView>
  </sheetViews>
  <sheetFormatPr defaultRowHeight="13.2" x14ac:dyDescent="0.25"/>
  <cols>
    <col min="1" max="1" width="66" customWidth="1"/>
    <col min="2" max="2" width="11.44140625" customWidth="1"/>
  </cols>
  <sheetData>
    <row r="1" spans="1:20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20" x14ac:dyDescent="0.25">
      <c r="A2" s="37" t="s">
        <v>26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20" x14ac:dyDescent="0.25">
      <c r="A3" s="37" t="s">
        <v>13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1:20" x14ac:dyDescent="0.25">
      <c r="A4" s="35" t="s">
        <v>27</v>
      </c>
      <c r="B4" s="34">
        <v>72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20" x14ac:dyDescent="0.25">
      <c r="A5" s="35" t="s">
        <v>28</v>
      </c>
      <c r="B5" s="34">
        <f>+B4*0.4</f>
        <v>28.8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0" x14ac:dyDescent="0.25">
      <c r="R6" s="2"/>
      <c r="S6" s="2"/>
      <c r="T6" s="2"/>
    </row>
    <row r="7" spans="1:20" x14ac:dyDescent="0.25">
      <c r="A7" s="1" t="s">
        <v>14</v>
      </c>
      <c r="B7" s="3" t="s">
        <v>2</v>
      </c>
      <c r="C7" s="2">
        <v>2002</v>
      </c>
      <c r="D7" s="2">
        <v>2003</v>
      </c>
      <c r="E7" s="2">
        <v>2004</v>
      </c>
      <c r="F7" s="2">
        <v>2005</v>
      </c>
      <c r="G7" s="2">
        <v>2006</v>
      </c>
      <c r="H7" s="2">
        <v>2007</v>
      </c>
      <c r="I7" s="2">
        <v>2008</v>
      </c>
      <c r="J7" s="2">
        <v>2009</v>
      </c>
      <c r="K7" s="2">
        <v>2010</v>
      </c>
      <c r="L7" s="2">
        <v>2011</v>
      </c>
      <c r="M7" s="2">
        <v>2012</v>
      </c>
      <c r="N7" s="2">
        <v>2013</v>
      </c>
      <c r="O7" s="2">
        <v>2014</v>
      </c>
      <c r="P7" s="2">
        <v>2015</v>
      </c>
      <c r="Q7" s="2">
        <v>2016</v>
      </c>
    </row>
    <row r="8" spans="1:20" x14ac:dyDescent="0.25">
      <c r="A8" t="s">
        <v>24</v>
      </c>
      <c r="B8" s="5">
        <v>6.2399999999999997E-2</v>
      </c>
      <c r="C8" s="4">
        <v>7.92</v>
      </c>
      <c r="D8" s="4">
        <v>6.98</v>
      </c>
      <c r="E8" s="4">
        <v>5.67</v>
      </c>
      <c r="F8" s="4">
        <v>5.64</v>
      </c>
      <c r="G8" s="4">
        <v>5.61</v>
      </c>
      <c r="H8" s="4">
        <v>8.64</v>
      </c>
      <c r="I8" s="4">
        <v>8.59</v>
      </c>
      <c r="J8" s="4">
        <v>8.56</v>
      </c>
      <c r="K8" s="4">
        <v>8.5399999999999991</v>
      </c>
      <c r="L8" s="4">
        <v>8.5399999999999991</v>
      </c>
      <c r="M8" s="4">
        <v>8.48</v>
      </c>
      <c r="N8" s="4">
        <v>8.4499999999999993</v>
      </c>
      <c r="O8" s="4">
        <v>7.91</v>
      </c>
      <c r="P8" s="4">
        <v>7.73</v>
      </c>
      <c r="Q8" s="4">
        <v>7.68</v>
      </c>
    </row>
    <row r="9" spans="1:20" x14ac:dyDescent="0.25">
      <c r="A9" t="s">
        <v>25</v>
      </c>
      <c r="B9" s="5">
        <v>0.15140000000000001</v>
      </c>
      <c r="C9" s="4">
        <v>11.91</v>
      </c>
      <c r="D9" s="4">
        <v>15.33</v>
      </c>
      <c r="E9" s="4">
        <v>14.83</v>
      </c>
      <c r="F9" s="4">
        <v>14.8</v>
      </c>
      <c r="G9" s="4">
        <v>14.78</v>
      </c>
      <c r="H9" s="4">
        <v>15.51</v>
      </c>
      <c r="I9" s="4">
        <v>15.45</v>
      </c>
      <c r="J9" s="4">
        <v>15.43</v>
      </c>
      <c r="K9" s="4">
        <v>15.4</v>
      </c>
      <c r="L9" s="4">
        <v>15.4</v>
      </c>
      <c r="M9" s="4">
        <v>15.35</v>
      </c>
      <c r="N9" s="4">
        <v>15.32</v>
      </c>
      <c r="O9" s="4">
        <v>15.32</v>
      </c>
      <c r="P9" s="4">
        <v>15.32</v>
      </c>
      <c r="Q9" s="4">
        <v>15.26</v>
      </c>
      <c r="R9" s="4"/>
    </row>
    <row r="10" spans="1:20" x14ac:dyDescent="0.25">
      <c r="A10" t="s">
        <v>32</v>
      </c>
      <c r="B10" s="5">
        <v>6.8599999999999994E-2</v>
      </c>
      <c r="C10" s="4">
        <v>8.4700000000000006</v>
      </c>
      <c r="D10" s="4">
        <v>8.0399999999999991</v>
      </c>
      <c r="E10" s="4">
        <v>6.7</v>
      </c>
      <c r="F10" s="4">
        <v>6.67</v>
      </c>
      <c r="G10" s="4">
        <v>6.63</v>
      </c>
      <c r="H10" s="4">
        <v>6.65</v>
      </c>
      <c r="I10" s="4">
        <v>8.59</v>
      </c>
      <c r="J10" s="4">
        <v>8.57</v>
      </c>
      <c r="K10" s="4">
        <v>8.5399999999999991</v>
      </c>
      <c r="L10" s="4">
        <v>8.5500000000000007</v>
      </c>
      <c r="M10" s="4">
        <v>8.49</v>
      </c>
      <c r="N10" s="4">
        <v>8.4600000000000009</v>
      </c>
      <c r="O10" s="4">
        <v>7.92</v>
      </c>
      <c r="P10" s="4">
        <v>7.74</v>
      </c>
      <c r="Q10" s="4">
        <v>7.68</v>
      </c>
    </row>
    <row r="12" spans="1:20" x14ac:dyDescent="0.25">
      <c r="A12" s="1" t="s">
        <v>15</v>
      </c>
      <c r="B12" s="3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L12" s="2">
        <v>10</v>
      </c>
      <c r="M12" s="2">
        <v>11</v>
      </c>
      <c r="N12" s="2">
        <v>12</v>
      </c>
      <c r="O12" s="2">
        <v>13</v>
      </c>
      <c r="P12" s="2">
        <v>14</v>
      </c>
      <c r="Q12" s="2">
        <v>15</v>
      </c>
    </row>
    <row r="13" spans="1:20" x14ac:dyDescent="0.25">
      <c r="A13" t="s">
        <v>24</v>
      </c>
      <c r="B13" s="6">
        <v>65.959000000000003</v>
      </c>
      <c r="C13" s="4">
        <v>8.9499999999999993</v>
      </c>
      <c r="D13" s="4">
        <v>7.75</v>
      </c>
      <c r="E13" s="4">
        <v>6.69</v>
      </c>
      <c r="F13" s="4">
        <v>6.44</v>
      </c>
      <c r="G13" s="4">
        <v>6.2</v>
      </c>
      <c r="H13" s="4">
        <v>7.86</v>
      </c>
      <c r="I13" s="4">
        <v>7.73</v>
      </c>
      <c r="J13" s="4">
        <v>7.72</v>
      </c>
      <c r="K13" s="4">
        <v>7.7</v>
      </c>
      <c r="L13" s="4">
        <v>7.7</v>
      </c>
      <c r="M13" s="4">
        <v>7.67</v>
      </c>
      <c r="N13" s="4">
        <v>7.65</v>
      </c>
      <c r="O13" s="4">
        <v>7.32</v>
      </c>
      <c r="P13" s="4">
        <v>7.21</v>
      </c>
      <c r="Q13" s="4">
        <v>7.18</v>
      </c>
    </row>
    <row r="14" spans="1:20" x14ac:dyDescent="0.25">
      <c r="A14" t="s">
        <v>25</v>
      </c>
      <c r="B14" s="6">
        <v>108.081</v>
      </c>
      <c r="C14" s="4">
        <v>13.79</v>
      </c>
      <c r="D14" s="4">
        <v>12.87</v>
      </c>
      <c r="E14" s="4">
        <v>12.3</v>
      </c>
      <c r="F14" s="4">
        <v>12.05</v>
      </c>
      <c r="G14" s="4">
        <v>11.82</v>
      </c>
      <c r="H14" s="4">
        <v>12.06</v>
      </c>
      <c r="I14" s="4">
        <v>11.94</v>
      </c>
      <c r="J14" s="4">
        <v>11.92</v>
      </c>
      <c r="K14" s="4">
        <v>11.91</v>
      </c>
      <c r="L14" s="4">
        <v>11.91</v>
      </c>
      <c r="M14" s="4">
        <v>11.88</v>
      </c>
      <c r="N14" s="4">
        <v>11.86</v>
      </c>
      <c r="O14" s="4">
        <v>11.86</v>
      </c>
      <c r="P14" s="4">
        <v>11.86</v>
      </c>
      <c r="Q14" s="4">
        <v>11.82</v>
      </c>
    </row>
    <row r="15" spans="1:20" x14ac:dyDescent="0.25">
      <c r="A15" t="s">
        <v>32</v>
      </c>
      <c r="B15" s="6">
        <v>68.474999999999994</v>
      </c>
      <c r="C15" s="4">
        <v>9.59</v>
      </c>
      <c r="D15" s="4">
        <v>8.39</v>
      </c>
      <c r="E15" s="4">
        <v>7.31</v>
      </c>
      <c r="F15" s="4">
        <v>7.05</v>
      </c>
      <c r="G15" s="4">
        <v>6.81</v>
      </c>
      <c r="H15" s="4">
        <v>7.85</v>
      </c>
      <c r="I15" s="4">
        <v>7.73</v>
      </c>
      <c r="J15" s="4">
        <v>7.71</v>
      </c>
      <c r="K15" s="4">
        <v>7.7</v>
      </c>
      <c r="L15" s="4">
        <v>7.7</v>
      </c>
      <c r="M15" s="4">
        <v>7.67</v>
      </c>
      <c r="N15" s="4">
        <v>7.65</v>
      </c>
      <c r="O15" s="4">
        <v>7.32</v>
      </c>
      <c r="P15" s="4">
        <v>7.2</v>
      </c>
      <c r="Q15" s="4">
        <v>7.17</v>
      </c>
    </row>
    <row r="17" spans="1:17" x14ac:dyDescent="0.25">
      <c r="A17" s="1" t="s">
        <v>16</v>
      </c>
      <c r="B17" s="3" t="s">
        <v>2</v>
      </c>
      <c r="C17" s="2">
        <v>2002</v>
      </c>
      <c r="D17" s="2">
        <v>2003</v>
      </c>
      <c r="E17" s="2">
        <v>2004</v>
      </c>
      <c r="F17" s="2">
        <v>2005</v>
      </c>
      <c r="G17" s="2">
        <v>2006</v>
      </c>
      <c r="H17" s="2">
        <v>2007</v>
      </c>
      <c r="I17" s="2">
        <v>2008</v>
      </c>
      <c r="J17" s="2">
        <v>2009</v>
      </c>
      <c r="K17" s="2">
        <v>2010</v>
      </c>
      <c r="L17" s="2">
        <v>2011</v>
      </c>
      <c r="M17" s="2">
        <v>2012</v>
      </c>
      <c r="N17" s="2">
        <v>2013</v>
      </c>
      <c r="O17" s="2">
        <v>2014</v>
      </c>
      <c r="P17" s="2">
        <v>2015</v>
      </c>
      <c r="Q17" s="2">
        <v>2016</v>
      </c>
    </row>
    <row r="18" spans="1:17" x14ac:dyDescent="0.25">
      <c r="A18" t="s">
        <v>24</v>
      </c>
      <c r="B18" s="5">
        <v>8.1000000000000003E-2</v>
      </c>
      <c r="C18" s="4">
        <v>6.02</v>
      </c>
      <c r="D18" s="4">
        <v>3.95</v>
      </c>
      <c r="E18" s="4">
        <v>2.84</v>
      </c>
      <c r="F18" s="4">
        <v>3.04</v>
      </c>
      <c r="G18" s="4">
        <v>3.23</v>
      </c>
      <c r="H18" s="4">
        <v>6.47</v>
      </c>
      <c r="I18" s="4">
        <v>6.63</v>
      </c>
      <c r="J18" s="4">
        <v>6.82</v>
      </c>
      <c r="K18" s="4">
        <v>7.01</v>
      </c>
      <c r="L18" s="4">
        <v>7.23</v>
      </c>
      <c r="M18" s="4">
        <v>7.39</v>
      </c>
      <c r="N18" s="4">
        <v>7.58</v>
      </c>
      <c r="O18" s="4">
        <v>7.25</v>
      </c>
      <c r="P18" s="4">
        <v>7.29</v>
      </c>
      <c r="Q18" s="4">
        <v>7.45</v>
      </c>
    </row>
    <row r="19" spans="1:17" x14ac:dyDescent="0.25">
      <c r="A19" t="s">
        <v>29</v>
      </c>
      <c r="B19" s="5">
        <v>0.15079999999999999</v>
      </c>
      <c r="C19" s="4">
        <v>7.79</v>
      </c>
      <c r="D19" s="4">
        <v>7.44</v>
      </c>
      <c r="E19" s="4">
        <v>6.63</v>
      </c>
      <c r="F19" s="4">
        <v>6.82</v>
      </c>
      <c r="G19" s="4">
        <v>7.01</v>
      </c>
      <c r="H19" s="4">
        <v>7.95</v>
      </c>
      <c r="I19" s="4">
        <v>8.1199999999999992</v>
      </c>
      <c r="J19" s="4">
        <v>8.31</v>
      </c>
      <c r="K19" s="4">
        <v>8.5</v>
      </c>
      <c r="L19" s="4">
        <v>8.7200000000000006</v>
      </c>
      <c r="M19" s="4">
        <v>8.8800000000000008</v>
      </c>
      <c r="N19" s="4">
        <v>9.06</v>
      </c>
      <c r="O19" s="4">
        <v>8.85</v>
      </c>
      <c r="P19" s="4">
        <v>8.93</v>
      </c>
      <c r="Q19" s="4">
        <v>9.09</v>
      </c>
    </row>
    <row r="20" spans="1:17" x14ac:dyDescent="0.25">
      <c r="A20" t="s">
        <v>32</v>
      </c>
      <c r="B20" s="5">
        <v>9.5200000000000007E-2</v>
      </c>
      <c r="C20" s="4">
        <v>6.57</v>
      </c>
      <c r="D20" s="4">
        <v>5</v>
      </c>
      <c r="E20" s="4">
        <v>3.89</v>
      </c>
      <c r="F20" s="4">
        <v>4.0599999999999996</v>
      </c>
      <c r="G20" s="4">
        <v>4.25</v>
      </c>
      <c r="H20" s="4">
        <v>6.48</v>
      </c>
      <c r="I20" s="4">
        <v>6.64</v>
      </c>
      <c r="J20" s="4">
        <v>6.83</v>
      </c>
      <c r="K20" s="4">
        <v>7.02</v>
      </c>
      <c r="L20" s="4">
        <v>7.24</v>
      </c>
      <c r="M20" s="4">
        <v>7.4</v>
      </c>
      <c r="N20" s="4">
        <v>7.59</v>
      </c>
      <c r="O20" s="4">
        <v>7.26</v>
      </c>
      <c r="P20" s="4">
        <v>7.3</v>
      </c>
      <c r="Q20" s="4">
        <v>7.45</v>
      </c>
    </row>
    <row r="21" spans="1:17" x14ac:dyDescent="0.25">
      <c r="A21" t="s">
        <v>34</v>
      </c>
      <c r="B21" s="5">
        <v>0.15210000000000001</v>
      </c>
      <c r="C21" s="4">
        <v>7.91</v>
      </c>
      <c r="D21" s="4">
        <v>7.66</v>
      </c>
      <c r="E21" s="4">
        <v>6.83</v>
      </c>
      <c r="F21" s="4">
        <v>7.02</v>
      </c>
      <c r="G21" s="4">
        <v>7.21</v>
      </c>
      <c r="H21" s="4">
        <v>7.76</v>
      </c>
      <c r="I21" s="4">
        <v>7.92</v>
      </c>
      <c r="J21" s="4">
        <v>8.11</v>
      </c>
      <c r="K21" s="4">
        <v>8.31</v>
      </c>
      <c r="L21" s="4">
        <v>8.52</v>
      </c>
      <c r="M21" s="4">
        <v>8.68</v>
      </c>
      <c r="N21" s="4">
        <v>8.8699999999999992</v>
      </c>
      <c r="O21" s="4">
        <v>8.64</v>
      </c>
      <c r="P21" s="4">
        <v>8.7200000000000006</v>
      </c>
      <c r="Q21" s="4">
        <v>8.8800000000000008</v>
      </c>
    </row>
    <row r="22" spans="1:17" x14ac:dyDescent="0.25">
      <c r="A22" t="s">
        <v>35</v>
      </c>
      <c r="B22" s="5">
        <v>0.12089999999999999</v>
      </c>
      <c r="C22" s="4">
        <v>7.52</v>
      </c>
      <c r="D22" s="4">
        <v>6.83</v>
      </c>
      <c r="E22" s="4">
        <v>5.69</v>
      </c>
      <c r="F22" s="4">
        <v>5.88</v>
      </c>
      <c r="G22" s="4">
        <v>6.05</v>
      </c>
      <c r="H22" s="4">
        <v>6.47</v>
      </c>
      <c r="I22" s="4">
        <v>6.63</v>
      </c>
      <c r="J22" s="4">
        <v>6.82</v>
      </c>
      <c r="K22" s="4">
        <v>7.01</v>
      </c>
      <c r="L22" s="4">
        <v>7.23</v>
      </c>
      <c r="M22" s="4">
        <v>7.39</v>
      </c>
      <c r="N22" s="4">
        <v>7.58</v>
      </c>
      <c r="O22" s="4">
        <v>7.25</v>
      </c>
      <c r="P22" s="4">
        <v>7.29</v>
      </c>
      <c r="Q22" s="4">
        <v>7.45</v>
      </c>
    </row>
    <row r="23" spans="1:17" x14ac:dyDescent="0.25">
      <c r="A23" t="s">
        <v>36</v>
      </c>
      <c r="B23" s="5">
        <v>0.15260000000000001</v>
      </c>
      <c r="C23" s="4">
        <v>8.24</v>
      </c>
      <c r="D23" s="4">
        <v>8.26</v>
      </c>
      <c r="E23" s="4">
        <v>7.36</v>
      </c>
      <c r="F23" s="4">
        <v>7.55</v>
      </c>
      <c r="G23" s="4">
        <v>7.74</v>
      </c>
      <c r="H23" s="4">
        <v>6.99</v>
      </c>
      <c r="I23" s="4">
        <v>7.15</v>
      </c>
      <c r="J23" s="4">
        <v>7.34</v>
      </c>
      <c r="K23" s="4">
        <v>7.53</v>
      </c>
      <c r="L23" s="4">
        <v>7.75</v>
      </c>
      <c r="M23" s="4">
        <v>7.91</v>
      </c>
      <c r="N23" s="4">
        <v>8.1</v>
      </c>
      <c r="O23" s="4">
        <v>7.81</v>
      </c>
      <c r="P23" s="4">
        <v>7.86</v>
      </c>
      <c r="Q23" s="4">
        <v>8.02</v>
      </c>
    </row>
    <row r="24" spans="1:17" x14ac:dyDescent="0.25">
      <c r="A24" t="s">
        <v>37</v>
      </c>
      <c r="B24" s="5">
        <v>0.12570000000000001</v>
      </c>
      <c r="C24" s="4">
        <v>7.31</v>
      </c>
      <c r="D24" s="4">
        <v>6.39</v>
      </c>
      <c r="E24" s="4">
        <v>5.24</v>
      </c>
      <c r="F24" s="4">
        <v>5.43</v>
      </c>
      <c r="G24" s="4">
        <v>5.62</v>
      </c>
      <c r="H24" s="4">
        <v>7.3</v>
      </c>
      <c r="I24" s="4">
        <v>7.46</v>
      </c>
      <c r="J24" s="4">
        <v>7.65</v>
      </c>
      <c r="K24" s="4">
        <v>7.84</v>
      </c>
      <c r="L24" s="4">
        <v>8.07</v>
      </c>
      <c r="M24" s="4">
        <v>8.2200000000000006</v>
      </c>
      <c r="N24" s="4">
        <v>8.41</v>
      </c>
      <c r="O24" s="4">
        <v>8.08</v>
      </c>
      <c r="P24" s="4">
        <v>8.1199999999999992</v>
      </c>
      <c r="Q24" s="4">
        <v>8.2799999999999994</v>
      </c>
    </row>
    <row r="25" spans="1:17" x14ac:dyDescent="0.25">
      <c r="A25" t="s">
        <v>38</v>
      </c>
      <c r="B25" s="5">
        <v>0.15229999999999999</v>
      </c>
      <c r="C25" s="4">
        <v>8</v>
      </c>
      <c r="D25" s="4">
        <v>7.78</v>
      </c>
      <c r="E25" s="4">
        <v>6.87</v>
      </c>
      <c r="F25" s="4">
        <v>7.06</v>
      </c>
      <c r="G25" s="4">
        <v>7.25</v>
      </c>
      <c r="H25" s="4">
        <v>7.66</v>
      </c>
      <c r="I25" s="4">
        <v>7.82</v>
      </c>
      <c r="J25" s="4">
        <v>8.01</v>
      </c>
      <c r="K25" s="4">
        <v>8.2100000000000009</v>
      </c>
      <c r="L25" s="4">
        <v>8.43</v>
      </c>
      <c r="M25" s="4">
        <v>8.58</v>
      </c>
      <c r="N25" s="4">
        <v>8.77</v>
      </c>
      <c r="O25" s="4">
        <v>8.48</v>
      </c>
      <c r="P25" s="4">
        <v>8.5299999999999994</v>
      </c>
      <c r="Q25" s="4">
        <v>8.69</v>
      </c>
    </row>
    <row r="26" spans="1:17" x14ac:dyDescent="0.25">
      <c r="A26" t="s">
        <v>33</v>
      </c>
      <c r="B26" s="5">
        <v>0.15770000000000001</v>
      </c>
      <c r="C26" s="4">
        <v>9.73</v>
      </c>
      <c r="D26" s="4">
        <v>9.24</v>
      </c>
      <c r="E26" s="4">
        <v>6.91</v>
      </c>
      <c r="F26" s="4">
        <v>6.95</v>
      </c>
      <c r="G26" s="4">
        <v>7.13</v>
      </c>
      <c r="H26" s="4">
        <v>6.47</v>
      </c>
      <c r="I26" s="4">
        <v>6.63</v>
      </c>
      <c r="J26" s="4">
        <v>6.82</v>
      </c>
      <c r="K26" s="4">
        <v>7.01</v>
      </c>
      <c r="L26" s="4">
        <v>7.23</v>
      </c>
      <c r="M26" s="4">
        <v>7.39</v>
      </c>
      <c r="N26" s="4">
        <v>7.58</v>
      </c>
      <c r="O26" s="4">
        <v>7.25</v>
      </c>
      <c r="P26" s="4">
        <v>7.29</v>
      </c>
      <c r="Q26" s="4">
        <v>7.45</v>
      </c>
    </row>
    <row r="27" spans="1:17" x14ac:dyDescent="0.25"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9" spans="1:17" x14ac:dyDescent="0.25">
      <c r="A29" s="1" t="s">
        <v>17</v>
      </c>
      <c r="B29" s="3" t="s">
        <v>1</v>
      </c>
      <c r="C29" s="2">
        <v>1</v>
      </c>
      <c r="D29" s="2">
        <v>2</v>
      </c>
      <c r="E29" s="2">
        <v>3</v>
      </c>
      <c r="F29" s="2">
        <v>4</v>
      </c>
      <c r="G29" s="2">
        <v>5</v>
      </c>
      <c r="H29" s="2">
        <v>6</v>
      </c>
      <c r="I29" s="2">
        <v>7</v>
      </c>
      <c r="J29" s="2">
        <v>8</v>
      </c>
      <c r="K29" s="2">
        <v>9</v>
      </c>
      <c r="L29" s="2">
        <v>10</v>
      </c>
      <c r="M29" s="2">
        <v>11</v>
      </c>
      <c r="N29" s="2">
        <v>12</v>
      </c>
      <c r="O29" s="2">
        <v>13</v>
      </c>
      <c r="P29" s="2">
        <v>14</v>
      </c>
      <c r="Q29" s="2">
        <v>15</v>
      </c>
    </row>
    <row r="30" spans="1:17" x14ac:dyDescent="0.25">
      <c r="A30" t="s">
        <v>24</v>
      </c>
      <c r="B30" s="6">
        <v>29.672999999999998</v>
      </c>
      <c r="C30" s="4">
        <v>4.08</v>
      </c>
      <c r="D30" s="4">
        <v>3.03</v>
      </c>
      <c r="E30" s="4">
        <v>2.09</v>
      </c>
      <c r="F30" s="4">
        <v>1.98</v>
      </c>
      <c r="G30" s="4">
        <v>1.87</v>
      </c>
      <c r="H30" s="4">
        <v>3.66</v>
      </c>
      <c r="I30" s="4">
        <v>3.66</v>
      </c>
      <c r="J30" s="4">
        <v>3.78</v>
      </c>
      <c r="K30" s="4">
        <v>3.9</v>
      </c>
      <c r="L30" s="4">
        <v>4.03</v>
      </c>
      <c r="M30" s="4">
        <v>4.13</v>
      </c>
      <c r="N30" s="4">
        <v>4.24</v>
      </c>
      <c r="O30" s="4">
        <v>4.04</v>
      </c>
      <c r="P30" s="4">
        <v>4.07</v>
      </c>
      <c r="Q30" s="4">
        <v>4.17</v>
      </c>
    </row>
    <row r="31" spans="1:17" x14ac:dyDescent="0.25">
      <c r="A31" t="s">
        <v>29</v>
      </c>
      <c r="B31" s="6">
        <v>43.151000000000003</v>
      </c>
      <c r="C31" s="4">
        <v>6.22</v>
      </c>
      <c r="D31" s="4">
        <v>5.17</v>
      </c>
      <c r="E31" s="4">
        <v>4.41</v>
      </c>
      <c r="F31" s="4">
        <v>4.28</v>
      </c>
      <c r="G31" s="4">
        <v>4.18</v>
      </c>
      <c r="H31" s="4">
        <v>4.5599999999999996</v>
      </c>
      <c r="I31" s="4">
        <v>4.57</v>
      </c>
      <c r="J31" s="4">
        <v>4.6900000000000004</v>
      </c>
      <c r="K31" s="4">
        <v>4.8099999999999996</v>
      </c>
      <c r="L31" s="4">
        <v>4.9400000000000004</v>
      </c>
      <c r="M31" s="4">
        <v>5.04</v>
      </c>
      <c r="N31" s="4">
        <v>5.15</v>
      </c>
      <c r="O31" s="4">
        <v>5.0199999999999996</v>
      </c>
      <c r="P31" s="4">
        <v>5.07</v>
      </c>
      <c r="Q31" s="4">
        <v>5.17</v>
      </c>
    </row>
    <row r="32" spans="1:17" x14ac:dyDescent="0.25">
      <c r="A32" t="s">
        <v>32</v>
      </c>
      <c r="B32" s="6">
        <v>32.28</v>
      </c>
      <c r="C32" s="4">
        <v>4.74</v>
      </c>
      <c r="D32" s="4">
        <v>3.68</v>
      </c>
      <c r="E32" s="4">
        <v>2.73</v>
      </c>
      <c r="F32" s="4">
        <v>2.6</v>
      </c>
      <c r="G32" s="4">
        <v>2.5</v>
      </c>
      <c r="H32" s="4">
        <v>3.66</v>
      </c>
      <c r="I32" s="4">
        <v>3.67</v>
      </c>
      <c r="J32" s="4">
        <v>3.78</v>
      </c>
      <c r="K32" s="4">
        <v>3.9</v>
      </c>
      <c r="L32" s="4">
        <v>4.03</v>
      </c>
      <c r="M32" s="4">
        <v>4.13</v>
      </c>
      <c r="N32" s="4">
        <v>4.25</v>
      </c>
      <c r="O32" s="4">
        <v>4.05</v>
      </c>
      <c r="P32" s="4">
        <v>4.07</v>
      </c>
      <c r="Q32" s="4">
        <v>4.17</v>
      </c>
    </row>
    <row r="33" spans="1:17" x14ac:dyDescent="0.25">
      <c r="A33" t="s">
        <v>34</v>
      </c>
      <c r="B33" s="6">
        <v>43.11</v>
      </c>
      <c r="C33" s="4">
        <v>6.37</v>
      </c>
      <c r="D33" s="4">
        <v>5.3</v>
      </c>
      <c r="E33" s="4">
        <v>4.53</v>
      </c>
      <c r="F33" s="4">
        <v>4.41</v>
      </c>
      <c r="G33" s="4">
        <v>4.3099999999999996</v>
      </c>
      <c r="H33" s="4">
        <v>4.45</v>
      </c>
      <c r="I33" s="4">
        <v>4.45</v>
      </c>
      <c r="J33" s="4">
        <v>4.57</v>
      </c>
      <c r="K33" s="4">
        <v>4.6900000000000004</v>
      </c>
      <c r="L33" s="4">
        <v>4.82</v>
      </c>
      <c r="M33" s="4">
        <v>4.92</v>
      </c>
      <c r="N33" s="4">
        <v>5.03</v>
      </c>
      <c r="O33" s="4">
        <v>4.9000000000000004</v>
      </c>
      <c r="P33" s="4">
        <v>4.9400000000000004</v>
      </c>
      <c r="Q33" s="4">
        <v>5.04</v>
      </c>
    </row>
    <row r="34" spans="1:17" x14ac:dyDescent="0.25">
      <c r="A34" t="s">
        <v>35</v>
      </c>
      <c r="B34" s="6">
        <v>36.79</v>
      </c>
      <c r="C34" s="4">
        <v>5.9</v>
      </c>
      <c r="D34" s="4">
        <v>4.8</v>
      </c>
      <c r="E34" s="4">
        <v>3.83</v>
      </c>
      <c r="F34" s="4">
        <v>3.71</v>
      </c>
      <c r="G34" s="4">
        <v>3.6</v>
      </c>
      <c r="H34" s="4">
        <v>3.66</v>
      </c>
      <c r="I34" s="4">
        <v>3.66</v>
      </c>
      <c r="J34" s="4">
        <v>3.78</v>
      </c>
      <c r="K34" s="4">
        <v>3.9</v>
      </c>
      <c r="L34" s="4">
        <v>4.03</v>
      </c>
      <c r="M34" s="4">
        <v>4.13</v>
      </c>
      <c r="N34" s="4">
        <v>4.24</v>
      </c>
      <c r="O34" s="4">
        <v>4.04</v>
      </c>
      <c r="P34" s="4">
        <v>4.07</v>
      </c>
      <c r="Q34" s="4">
        <v>4.17</v>
      </c>
    </row>
    <row r="35" spans="1:17" x14ac:dyDescent="0.25">
      <c r="A35" t="s">
        <v>36</v>
      </c>
      <c r="B35" s="6">
        <v>42.21</v>
      </c>
      <c r="C35" s="4">
        <v>6.77</v>
      </c>
      <c r="D35" s="4">
        <v>5.67</v>
      </c>
      <c r="E35" s="4">
        <v>4.8499999999999996</v>
      </c>
      <c r="F35" s="4">
        <v>4.7300000000000004</v>
      </c>
      <c r="G35" s="4">
        <v>4.63</v>
      </c>
      <c r="H35" s="4">
        <v>3.98</v>
      </c>
      <c r="I35" s="4">
        <v>3.98</v>
      </c>
      <c r="J35" s="4">
        <v>4.0999999999999996</v>
      </c>
      <c r="K35" s="4">
        <v>4.22</v>
      </c>
      <c r="L35" s="4">
        <v>4.3499999999999996</v>
      </c>
      <c r="M35" s="4">
        <v>4.45</v>
      </c>
      <c r="N35" s="4">
        <v>4.5599999999999996</v>
      </c>
      <c r="O35" s="4">
        <v>4.38</v>
      </c>
      <c r="P35" s="4">
        <v>4.41</v>
      </c>
      <c r="Q35" s="4">
        <v>4.51</v>
      </c>
    </row>
    <row r="36" spans="1:17" x14ac:dyDescent="0.25">
      <c r="A36" t="s">
        <v>37</v>
      </c>
      <c r="B36" s="6">
        <v>38.125999999999998</v>
      </c>
      <c r="C36" s="4">
        <v>5.64</v>
      </c>
      <c r="D36" s="4">
        <v>4.5199999999999996</v>
      </c>
      <c r="E36" s="4">
        <v>3.55</v>
      </c>
      <c r="F36" s="4">
        <v>3.43</v>
      </c>
      <c r="G36" s="4">
        <v>3.33</v>
      </c>
      <c r="H36" s="4">
        <v>4.17</v>
      </c>
      <c r="I36" s="4">
        <v>4.17</v>
      </c>
      <c r="J36" s="4">
        <v>4.29</v>
      </c>
      <c r="K36" s="4">
        <v>4.41</v>
      </c>
      <c r="L36" s="4">
        <v>4.54</v>
      </c>
      <c r="M36" s="4">
        <v>4.6399999999999997</v>
      </c>
      <c r="N36" s="4">
        <v>4.75</v>
      </c>
      <c r="O36" s="4">
        <v>4.55</v>
      </c>
      <c r="P36" s="4">
        <v>4.57</v>
      </c>
      <c r="Q36" s="4">
        <v>4.67</v>
      </c>
    </row>
    <row r="37" spans="1:17" x14ac:dyDescent="0.25">
      <c r="A37" t="s">
        <v>38</v>
      </c>
      <c r="B37" s="6">
        <v>42.976999999999997</v>
      </c>
      <c r="C37" s="4">
        <v>6.48</v>
      </c>
      <c r="D37" s="4">
        <v>5.37</v>
      </c>
      <c r="E37" s="4">
        <v>4.55</v>
      </c>
      <c r="F37" s="4">
        <v>4.43</v>
      </c>
      <c r="G37" s="4">
        <v>4.33</v>
      </c>
      <c r="H37" s="4">
        <v>4.3899999999999997</v>
      </c>
      <c r="I37" s="4">
        <v>4.3899999999999997</v>
      </c>
      <c r="J37" s="4">
        <v>4.51</v>
      </c>
      <c r="K37" s="4">
        <v>4.63</v>
      </c>
      <c r="L37" s="4">
        <v>4.76</v>
      </c>
      <c r="M37" s="4">
        <v>4.8600000000000003</v>
      </c>
      <c r="N37" s="4">
        <v>4.97</v>
      </c>
      <c r="O37" s="4">
        <v>4.8</v>
      </c>
      <c r="P37" s="4">
        <v>4.83</v>
      </c>
      <c r="Q37" s="4">
        <v>4.92</v>
      </c>
    </row>
    <row r="38" spans="1:17" x14ac:dyDescent="0.25">
      <c r="A38" t="s">
        <v>33</v>
      </c>
      <c r="B38" s="6">
        <v>42.11</v>
      </c>
      <c r="C38" s="4">
        <v>8.57</v>
      </c>
      <c r="D38" s="4">
        <v>6.27</v>
      </c>
      <c r="E38" s="4">
        <v>4.58</v>
      </c>
      <c r="F38" s="4">
        <v>4.3600000000000003</v>
      </c>
      <c r="G38" s="4">
        <v>4.26</v>
      </c>
      <c r="H38" s="4">
        <v>3.66</v>
      </c>
      <c r="I38" s="4">
        <v>3.66</v>
      </c>
      <c r="J38" s="4">
        <v>3.78</v>
      </c>
      <c r="K38" s="4">
        <v>3.9</v>
      </c>
      <c r="L38" s="4">
        <v>4.03</v>
      </c>
      <c r="M38" s="4">
        <v>4.13</v>
      </c>
      <c r="N38" s="4">
        <v>4.24</v>
      </c>
      <c r="O38" s="4">
        <v>4.05</v>
      </c>
      <c r="P38" s="4">
        <v>4.07</v>
      </c>
      <c r="Q38" s="4">
        <v>4.17</v>
      </c>
    </row>
    <row r="39" spans="1:17" x14ac:dyDescent="0.25">
      <c r="B39" s="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s="1" t="s">
        <v>31</v>
      </c>
      <c r="B40" s="36">
        <f>B4-B13</f>
        <v>6.0409999999999968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5">
      <c r="A41" t="s">
        <v>20</v>
      </c>
      <c r="B41" s="9">
        <v>15.8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t="s">
        <v>21</v>
      </c>
      <c r="B42" s="32">
        <v>0.26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5">
      <c r="A43" t="s">
        <v>22</v>
      </c>
      <c r="B43" s="9">
        <v>5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t="s">
        <v>1</v>
      </c>
      <c r="B44" s="33">
        <f>+B41*B42*B43*365*B81/1000</f>
        <v>6.0664807397545202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s="1" t="s">
        <v>3</v>
      </c>
    </row>
    <row r="47" spans="1:17" x14ac:dyDescent="0.25">
      <c r="A47" s="7" t="s">
        <v>4</v>
      </c>
    </row>
    <row r="48" spans="1:17" x14ac:dyDescent="0.25">
      <c r="A48" s="7" t="s">
        <v>5</v>
      </c>
    </row>
    <row r="49" spans="1:1" x14ac:dyDescent="0.25">
      <c r="A49" s="7" t="s">
        <v>30</v>
      </c>
    </row>
    <row r="50" spans="1:1" x14ac:dyDescent="0.25">
      <c r="A50" s="7" t="s">
        <v>6</v>
      </c>
    </row>
    <row r="51" spans="1:1" x14ac:dyDescent="0.25">
      <c r="A51" s="7" t="s">
        <v>7</v>
      </c>
    </row>
    <row r="52" spans="1:1" x14ac:dyDescent="0.25">
      <c r="A52" s="7" t="s">
        <v>8</v>
      </c>
    </row>
    <row r="53" spans="1:1" x14ac:dyDescent="0.25">
      <c r="A53" s="7" t="s">
        <v>9</v>
      </c>
    </row>
    <row r="54" spans="1:1" x14ac:dyDescent="0.25">
      <c r="A54" s="8" t="s">
        <v>10</v>
      </c>
    </row>
    <row r="55" spans="1:1" x14ac:dyDescent="0.25">
      <c r="A55" s="8" t="s">
        <v>11</v>
      </c>
    </row>
    <row r="56" spans="1:1" x14ac:dyDescent="0.25">
      <c r="A56" s="8" t="s">
        <v>12</v>
      </c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1:17" x14ac:dyDescent="0.25">
      <c r="A81" s="10" t="s">
        <v>23</v>
      </c>
      <c r="B81" s="29">
        <f>LOOKUP(B43,B85:B99,C85:C99)</f>
        <v>0.80917698039969044</v>
      </c>
      <c r="C81" s="2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 x14ac:dyDescent="0.25">
      <c r="A82" s="10"/>
      <c r="B82" s="21"/>
      <c r="C82" s="21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 x14ac:dyDescent="0.25">
      <c r="A83" s="10"/>
      <c r="B83" s="21"/>
      <c r="C83" s="21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 x14ac:dyDescent="0.25">
      <c r="A84" s="10"/>
      <c r="B84" s="21"/>
      <c r="C84" s="21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 x14ac:dyDescent="0.25">
      <c r="A85" s="10"/>
      <c r="B85" s="30">
        <v>1</v>
      </c>
      <c r="C85" s="31">
        <f>+C105</f>
        <v>0.93023255813953487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x14ac:dyDescent="0.25">
      <c r="A86" s="10"/>
      <c r="B86" s="30">
        <v>2</v>
      </c>
      <c r="C86" s="31">
        <f>AVERAGE(C105:D105)</f>
        <v>0.89778258518117904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 x14ac:dyDescent="0.25">
      <c r="A87" s="10"/>
      <c r="B87" s="30">
        <v>3</v>
      </c>
      <c r="C87" s="31">
        <f>AVERAGE(C105:E105)</f>
        <v>0.86684191329065374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 x14ac:dyDescent="0.25">
      <c r="A88" s="10"/>
      <c r="B88" s="30">
        <v>4</v>
      </c>
      <c r="C88" s="31">
        <f>AVERAGE(C105:F105)</f>
        <v>0.83733156741208403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 x14ac:dyDescent="0.25">
      <c r="A89" s="10"/>
      <c r="B89" s="30">
        <v>5</v>
      </c>
      <c r="C89" s="31">
        <f>AVERAGE(C105:G105)</f>
        <v>0.80917698039969044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 x14ac:dyDescent="0.25">
      <c r="A90" s="10"/>
      <c r="B90" s="30">
        <v>6</v>
      </c>
      <c r="C90" s="31">
        <f>AVERAGE(C105:H105)</f>
        <v>0.78230773674394605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 x14ac:dyDescent="0.25">
      <c r="A91" s="10"/>
      <c r="B91" s="30">
        <v>7</v>
      </c>
      <c r="C91" s="31">
        <f>AVERAGE(C105:I105)</f>
        <v>0.75665733162307991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 x14ac:dyDescent="0.25">
      <c r="A92" s="10"/>
      <c r="B92" s="30">
        <v>8</v>
      </c>
      <c r="C92" s="31">
        <f>AVERAGE(C105:J105)</f>
        <v>0.73216294434436735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 x14ac:dyDescent="0.25">
      <c r="A93" s="10"/>
      <c r="B93" s="30">
        <v>9</v>
      </c>
      <c r="C93" s="31">
        <f>AVERAGE(C105:K105)</f>
        <v>0.70876522529766806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 x14ac:dyDescent="0.25">
      <c r="A94" s="10"/>
      <c r="B94" s="30">
        <v>10</v>
      </c>
      <c r="C94" s="31">
        <f>AVERAGE(C105:L105)</f>
        <v>0.68640809559804772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 x14ac:dyDescent="0.25">
      <c r="A95" s="10"/>
      <c r="B95" s="30">
        <v>11</v>
      </c>
      <c r="C95" s="31">
        <f>AVERAGE(C105:M105)</f>
        <v>0.6650385586452835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 x14ac:dyDescent="0.25">
      <c r="A96" s="10"/>
      <c r="B96" s="30">
        <v>12</v>
      </c>
      <c r="C96" s="31">
        <f>AVERAGE(C105:N105)</f>
        <v>0.64460652287582321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1:28" x14ac:dyDescent="0.25">
      <c r="A97" s="10"/>
      <c r="B97" s="30">
        <v>13</v>
      </c>
      <c r="C97" s="31">
        <f>AVERAGE(C105:O105)</f>
        <v>0.6250646350275405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1:28" x14ac:dyDescent="0.25">
      <c r="A98" s="10"/>
      <c r="B98" s="30">
        <v>14</v>
      </c>
      <c r="C98" s="31">
        <f>AVERAGE(C105:P105)</f>
        <v>0.6063681232796031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spans="1:28" x14ac:dyDescent="0.25">
      <c r="A99" s="10"/>
      <c r="B99" s="30">
        <v>15</v>
      </c>
      <c r="C99" s="31">
        <f>AVERAGE(C105:Q105)</f>
        <v>0.58847464966911278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 spans="1:28" x14ac:dyDescent="0.25">
      <c r="A100" s="10"/>
      <c r="B100" s="22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 x14ac:dyDescent="0.25">
      <c r="A101" s="10"/>
      <c r="B101" s="23">
        <v>0</v>
      </c>
      <c r="C101" s="23">
        <v>1</v>
      </c>
      <c r="D101" s="23">
        <v>2</v>
      </c>
      <c r="E101" s="23">
        <v>3</v>
      </c>
      <c r="F101" s="23">
        <v>4</v>
      </c>
      <c r="G101" s="23">
        <v>5</v>
      </c>
      <c r="H101" s="23">
        <v>6</v>
      </c>
      <c r="I101" s="23">
        <v>7</v>
      </c>
      <c r="J101" s="23">
        <v>8</v>
      </c>
      <c r="K101" s="23">
        <v>9</v>
      </c>
      <c r="L101" s="23">
        <v>10</v>
      </c>
      <c r="M101" s="23">
        <v>11</v>
      </c>
      <c r="N101" s="23">
        <v>12</v>
      </c>
      <c r="O101" s="23">
        <v>13</v>
      </c>
      <c r="P101" s="23">
        <v>14</v>
      </c>
      <c r="Q101" s="23">
        <v>15</v>
      </c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spans="1:28" x14ac:dyDescent="0.25">
      <c r="A102" s="10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8"/>
      <c r="N102" s="28"/>
      <c r="O102" s="28"/>
      <c r="P102" s="28"/>
      <c r="Q102" s="28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spans="1:28" x14ac:dyDescent="0.25">
      <c r="A103" s="10" t="s">
        <v>18</v>
      </c>
      <c r="B103" s="25">
        <v>7.4999999999999997E-2</v>
      </c>
      <c r="C103" s="25">
        <f>+B103</f>
        <v>7.4999999999999997E-2</v>
      </c>
      <c r="D103" s="25">
        <f t="shared" ref="D103:Q103" si="0">+C103</f>
        <v>7.4999999999999997E-2</v>
      </c>
      <c r="E103" s="25">
        <f t="shared" si="0"/>
        <v>7.4999999999999997E-2</v>
      </c>
      <c r="F103" s="25">
        <f t="shared" si="0"/>
        <v>7.4999999999999997E-2</v>
      </c>
      <c r="G103" s="25">
        <f t="shared" si="0"/>
        <v>7.4999999999999997E-2</v>
      </c>
      <c r="H103" s="25">
        <f t="shared" si="0"/>
        <v>7.4999999999999997E-2</v>
      </c>
      <c r="I103" s="25">
        <f t="shared" si="0"/>
        <v>7.4999999999999997E-2</v>
      </c>
      <c r="J103" s="25">
        <f t="shared" si="0"/>
        <v>7.4999999999999997E-2</v>
      </c>
      <c r="K103" s="25">
        <f t="shared" si="0"/>
        <v>7.4999999999999997E-2</v>
      </c>
      <c r="L103" s="25">
        <f t="shared" si="0"/>
        <v>7.4999999999999997E-2</v>
      </c>
      <c r="M103" s="25">
        <f t="shared" si="0"/>
        <v>7.4999999999999997E-2</v>
      </c>
      <c r="N103" s="25">
        <f t="shared" si="0"/>
        <v>7.4999999999999997E-2</v>
      </c>
      <c r="O103" s="25">
        <f t="shared" si="0"/>
        <v>7.4999999999999997E-2</v>
      </c>
      <c r="P103" s="25">
        <f t="shared" si="0"/>
        <v>7.4999999999999997E-2</v>
      </c>
      <c r="Q103" s="25">
        <f t="shared" si="0"/>
        <v>7.4999999999999997E-2</v>
      </c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spans="1:28" x14ac:dyDescent="0.25">
      <c r="A104" s="10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8"/>
      <c r="N104" s="28"/>
      <c r="O104" s="28"/>
      <c r="P104" s="28"/>
      <c r="Q104" s="28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spans="1:28" x14ac:dyDescent="0.25">
      <c r="A105" s="10" t="s">
        <v>19</v>
      </c>
      <c r="B105" s="26">
        <f t="shared" ref="B105:Q105" si="1">1/(B103+1)^B101</f>
        <v>1</v>
      </c>
      <c r="C105" s="27">
        <f t="shared" si="1"/>
        <v>0.93023255813953487</v>
      </c>
      <c r="D105" s="26">
        <f t="shared" si="1"/>
        <v>0.86533261222282321</v>
      </c>
      <c r="E105" s="26">
        <f t="shared" si="1"/>
        <v>0.80496056950960304</v>
      </c>
      <c r="F105" s="26">
        <f t="shared" si="1"/>
        <v>0.7488005297763749</v>
      </c>
      <c r="G105" s="26">
        <f t="shared" si="1"/>
        <v>0.69655863235011617</v>
      </c>
      <c r="H105" s="26">
        <f t="shared" si="1"/>
        <v>0.64796151846522443</v>
      </c>
      <c r="I105" s="26">
        <f t="shared" si="1"/>
        <v>0.60275490089788319</v>
      </c>
      <c r="J105" s="26">
        <f t="shared" si="1"/>
        <v>0.56070223339337966</v>
      </c>
      <c r="K105" s="26">
        <f t="shared" si="1"/>
        <v>0.52158347292407414</v>
      </c>
      <c r="L105" s="26">
        <f t="shared" si="1"/>
        <v>0.48519392830146441</v>
      </c>
      <c r="M105" s="26">
        <f t="shared" si="1"/>
        <v>0.45134318911764126</v>
      </c>
      <c r="N105" s="26">
        <f t="shared" si="1"/>
        <v>0.41985412941175931</v>
      </c>
      <c r="O105" s="26">
        <f t="shared" si="1"/>
        <v>0.39056198084814819</v>
      </c>
      <c r="P105" s="26">
        <f t="shared" si="1"/>
        <v>0.36331347055641694</v>
      </c>
      <c r="Q105" s="26">
        <f t="shared" si="1"/>
        <v>0.33796601912224833</v>
      </c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spans="1:28" x14ac:dyDescent="0.25">
      <c r="A106" s="1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 x14ac:dyDescent="0.25">
      <c r="A107" s="1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 x14ac:dyDescent="0.25">
      <c r="A108" s="1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spans="1:28" x14ac:dyDescent="0.25">
      <c r="A109" s="1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 x14ac:dyDescent="0.25">
      <c r="A110" s="1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x14ac:dyDescent="0.25">
      <c r="A111" s="1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 x14ac:dyDescent="0.25"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2:28" x14ac:dyDescent="0.25"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2:28" x14ac:dyDescent="0.25"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spans="2:28" x14ac:dyDescent="0.25"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spans="2:28" x14ac:dyDescent="0.25"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2:28" x14ac:dyDescent="0.25"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2:28" x14ac:dyDescent="0.25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2:28" x14ac:dyDescent="0.25"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2:28" x14ac:dyDescent="0.25"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2:28" x14ac:dyDescent="0.25"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2:28" x14ac:dyDescent="0.25"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spans="2:28" x14ac:dyDescent="0.25"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spans="2:28" x14ac:dyDescent="0.25"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spans="2:28" x14ac:dyDescent="0.25"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spans="2:28" x14ac:dyDescent="0.25"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spans="2:28" x14ac:dyDescent="0.25"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spans="2:28" x14ac:dyDescent="0.25"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2:28" x14ac:dyDescent="0.25"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spans="2:28" x14ac:dyDescent="0.25"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spans="2:28" x14ac:dyDescent="0.25"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spans="2:28" x14ac:dyDescent="0.25"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2:28" x14ac:dyDescent="0.25"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spans="2:28" x14ac:dyDescent="0.25"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2:28" x14ac:dyDescent="0.25"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spans="2:28" x14ac:dyDescent="0.25"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spans="2:28" x14ac:dyDescent="0.25"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spans="2:28" x14ac:dyDescent="0.25"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spans="2:28" x14ac:dyDescent="0.25"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spans="2:28" x14ac:dyDescent="0.25"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spans="2:28" x14ac:dyDescent="0.25"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spans="2:28" x14ac:dyDescent="0.25"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spans="2:28" x14ac:dyDescent="0.25"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spans="2:28" x14ac:dyDescent="0.25"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spans="2:28" x14ac:dyDescent="0.25"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spans="2:28" x14ac:dyDescent="0.25"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spans="2:28" x14ac:dyDescent="0.25"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spans="2:28" x14ac:dyDescent="0.25"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spans="2:28" x14ac:dyDescent="0.25"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spans="2:28" x14ac:dyDescent="0.25"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spans="2:28" x14ac:dyDescent="0.25"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spans="2:28" x14ac:dyDescent="0.25"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spans="2:28" x14ac:dyDescent="0.25"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spans="2:28" x14ac:dyDescent="0.25"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spans="2:28" x14ac:dyDescent="0.25"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spans="2:28" x14ac:dyDescent="0.25"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spans="2:28" x14ac:dyDescent="0.25"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spans="2:28" x14ac:dyDescent="0.25"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spans="2:28" x14ac:dyDescent="0.25"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spans="2:28" x14ac:dyDescent="0.25"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spans="2:28" x14ac:dyDescent="0.25"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spans="2:28" x14ac:dyDescent="0.25"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spans="2:28" x14ac:dyDescent="0.25"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spans="2:28" x14ac:dyDescent="0.25"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spans="2:28" x14ac:dyDescent="0.25"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spans="2:28" x14ac:dyDescent="0.25"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spans="2:28" x14ac:dyDescent="0.25"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spans="2:28" x14ac:dyDescent="0.25"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spans="2:28" x14ac:dyDescent="0.25"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spans="2:28" x14ac:dyDescent="0.25"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spans="2:28" x14ac:dyDescent="0.25"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spans="2:28" x14ac:dyDescent="0.25"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spans="2:28" x14ac:dyDescent="0.25"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spans="2:28" x14ac:dyDescent="0.25"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spans="2:28" x14ac:dyDescent="0.25"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spans="2:28" x14ac:dyDescent="0.25"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spans="2:28" x14ac:dyDescent="0.25"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spans="2:28" x14ac:dyDescent="0.25"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spans="2:28" x14ac:dyDescent="0.25"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spans="2:28" x14ac:dyDescent="0.25"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spans="2:28" x14ac:dyDescent="0.25"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spans="2:28" x14ac:dyDescent="0.25"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spans="2:28" x14ac:dyDescent="0.25"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spans="2:28" x14ac:dyDescent="0.25"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spans="2:28" x14ac:dyDescent="0.25"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spans="2:28" x14ac:dyDescent="0.25"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spans="2:28" x14ac:dyDescent="0.25"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spans="2:28" x14ac:dyDescent="0.25"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spans="2:28" x14ac:dyDescent="0.25"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spans="2:28" x14ac:dyDescent="0.25"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spans="2:28" x14ac:dyDescent="0.25"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spans="2:28" x14ac:dyDescent="0.25"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spans="2:28" x14ac:dyDescent="0.25"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spans="2:28" x14ac:dyDescent="0.25"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spans="2:28" x14ac:dyDescent="0.25"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spans="2:28" x14ac:dyDescent="0.25"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spans="2:28" x14ac:dyDescent="0.25"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spans="2:28" x14ac:dyDescent="0.25"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spans="2:28" x14ac:dyDescent="0.25"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spans="2:28" x14ac:dyDescent="0.25"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spans="2:28" x14ac:dyDescent="0.25"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spans="2:28" x14ac:dyDescent="0.25"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spans="2:28" x14ac:dyDescent="0.25"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spans="2:28" x14ac:dyDescent="0.25"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spans="2:28" x14ac:dyDescent="0.25"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spans="2:28" x14ac:dyDescent="0.25"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spans="2:28" x14ac:dyDescent="0.25"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spans="2:28" x14ac:dyDescent="0.25"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spans="2:28" x14ac:dyDescent="0.25"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spans="2:28" x14ac:dyDescent="0.25"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spans="2:28" x14ac:dyDescent="0.25"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spans="2:28" x14ac:dyDescent="0.25"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spans="2:28" x14ac:dyDescent="0.25"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spans="2:28" x14ac:dyDescent="0.25"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spans="2:28" x14ac:dyDescent="0.25"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spans="2:28" x14ac:dyDescent="0.25"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spans="2:28" x14ac:dyDescent="0.25"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spans="2:28" x14ac:dyDescent="0.25"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spans="2:28" x14ac:dyDescent="0.25"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spans="2:28" x14ac:dyDescent="0.25"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spans="2:28" x14ac:dyDescent="0.25"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spans="2:28" x14ac:dyDescent="0.25"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spans="2:28" x14ac:dyDescent="0.25"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spans="2:28" x14ac:dyDescent="0.25"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spans="2:28" x14ac:dyDescent="0.25"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spans="2:28" x14ac:dyDescent="0.25"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spans="2:28" x14ac:dyDescent="0.25"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spans="2:28" x14ac:dyDescent="0.25"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spans="2:28" x14ac:dyDescent="0.25"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spans="2:28" x14ac:dyDescent="0.25"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spans="2:28" x14ac:dyDescent="0.25"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spans="2:28" x14ac:dyDescent="0.25"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spans="2:28" x14ac:dyDescent="0.25"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spans="2:28" x14ac:dyDescent="0.25"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spans="2:28" x14ac:dyDescent="0.25"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spans="2:28" x14ac:dyDescent="0.25"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spans="2:28" x14ac:dyDescent="0.25"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spans="2:28" x14ac:dyDescent="0.25"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spans="2:28" x14ac:dyDescent="0.25"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spans="2:28" x14ac:dyDescent="0.25"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spans="2:28" x14ac:dyDescent="0.25"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spans="2:28" x14ac:dyDescent="0.25"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spans="2:28" x14ac:dyDescent="0.25"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spans="2:28" x14ac:dyDescent="0.25"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spans="2:28" x14ac:dyDescent="0.25"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spans="2:28" x14ac:dyDescent="0.25"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spans="2:28" x14ac:dyDescent="0.25"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spans="2:28" x14ac:dyDescent="0.25"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spans="2:28" x14ac:dyDescent="0.25"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spans="2:28" x14ac:dyDescent="0.25"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</sheetData>
  <mergeCells count="3">
    <mergeCell ref="A1:Q1"/>
    <mergeCell ref="A2:Q2"/>
    <mergeCell ref="A3:Q3"/>
  </mergeCells>
  <pageMargins left="0.26" right="0.22" top="0.53" bottom="0.49" header="0.5" footer="0.5"/>
  <pageSetup paperSize="5" scale="7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1"/>
  <sheetViews>
    <sheetView topLeftCell="A206" workbookViewId="0">
      <selection activeCell="A206" sqref="A1:AH211"/>
    </sheetView>
  </sheetViews>
  <sheetFormatPr defaultRowHeight="13.2" x14ac:dyDescent="0.25"/>
  <cols>
    <col min="1" max="1" width="18.88671875" bestFit="1" customWidth="1"/>
    <col min="2" max="2" width="11.33203125" bestFit="1" customWidth="1"/>
  </cols>
  <sheetData>
    <row r="2" spans="1:2" x14ac:dyDescent="0.25">
      <c r="A2" t="s">
        <v>20</v>
      </c>
      <c r="B2" s="9">
        <v>30</v>
      </c>
    </row>
    <row r="3" spans="1:2" x14ac:dyDescent="0.25">
      <c r="A3" t="s">
        <v>21</v>
      </c>
      <c r="B3" s="9">
        <v>0.42</v>
      </c>
    </row>
    <row r="4" spans="1:2" x14ac:dyDescent="0.25">
      <c r="A4" t="s">
        <v>22</v>
      </c>
      <c r="B4" s="9">
        <v>3</v>
      </c>
    </row>
    <row r="5" spans="1:2" x14ac:dyDescent="0.25">
      <c r="A5" t="s">
        <v>1</v>
      </c>
      <c r="B5" s="4">
        <f>+B2*B3*B4*365*B21</f>
        <v>11959.817877671148</v>
      </c>
    </row>
    <row r="6" spans="1:2" x14ac:dyDescent="0.25">
      <c r="B6" s="9"/>
    </row>
    <row r="7" spans="1:2" x14ac:dyDescent="0.25">
      <c r="B7" s="9"/>
    </row>
    <row r="8" spans="1:2" x14ac:dyDescent="0.25">
      <c r="B8" s="9"/>
    </row>
    <row r="9" spans="1:2" x14ac:dyDescent="0.25">
      <c r="B9" s="9"/>
    </row>
    <row r="10" spans="1:2" x14ac:dyDescent="0.25">
      <c r="B10" s="9"/>
    </row>
    <row r="11" spans="1:2" x14ac:dyDescent="0.25">
      <c r="B11" s="9"/>
    </row>
    <row r="12" spans="1:2" x14ac:dyDescent="0.25">
      <c r="B12" s="9"/>
    </row>
    <row r="13" spans="1:2" x14ac:dyDescent="0.25">
      <c r="B13" s="9"/>
    </row>
    <row r="14" spans="1:2" x14ac:dyDescent="0.25">
      <c r="B14" s="9"/>
    </row>
    <row r="15" spans="1:2" x14ac:dyDescent="0.25">
      <c r="B15" s="9"/>
    </row>
    <row r="16" spans="1:2" x14ac:dyDescent="0.25">
      <c r="B16" s="9"/>
    </row>
    <row r="17" spans="1:17" x14ac:dyDescent="0.25">
      <c r="B17" s="9"/>
    </row>
    <row r="18" spans="1:17" x14ac:dyDescent="0.25">
      <c r="B18" s="9"/>
    </row>
    <row r="19" spans="1:17" x14ac:dyDescent="0.25">
      <c r="B19" s="9"/>
    </row>
    <row r="20" spans="1:17" x14ac:dyDescent="0.25">
      <c r="B20" s="9"/>
    </row>
    <row r="21" spans="1:17" x14ac:dyDescent="0.25">
      <c r="A21" s="10" t="s">
        <v>23</v>
      </c>
      <c r="B21" s="11">
        <f>LOOKUP(B4,B25:B39,C25:C39)</f>
        <v>0.86684191329065374</v>
      </c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x14ac:dyDescent="0.25">
      <c r="A25" s="10"/>
      <c r="B25" s="12">
        <v>1</v>
      </c>
      <c r="C25" s="13">
        <f>+C45</f>
        <v>0.93023255813953487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x14ac:dyDescent="0.25">
      <c r="A26" s="10"/>
      <c r="B26" s="12">
        <v>2</v>
      </c>
      <c r="C26" s="13">
        <f>AVERAGE(C45:D45)</f>
        <v>0.89778258518117904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x14ac:dyDescent="0.25">
      <c r="A27" s="10"/>
      <c r="B27" s="12">
        <v>3</v>
      </c>
      <c r="C27" s="13">
        <f>AVERAGE(C45:E45)</f>
        <v>0.86684191329065374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x14ac:dyDescent="0.25">
      <c r="A28" s="10"/>
      <c r="B28" s="12">
        <v>4</v>
      </c>
      <c r="C28" s="13">
        <f>AVERAGE(C45:F45)</f>
        <v>0.83733156741208403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x14ac:dyDescent="0.25">
      <c r="A29" s="10"/>
      <c r="B29" s="12">
        <v>5</v>
      </c>
      <c r="C29" s="13">
        <f>AVERAGE(C45:G45)</f>
        <v>0.80917698039969044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x14ac:dyDescent="0.25">
      <c r="A30" s="10"/>
      <c r="B30" s="12">
        <v>6</v>
      </c>
      <c r="C30" s="13">
        <f>AVERAGE($C$45:H$45)</f>
        <v>0.78230773674394605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25">
      <c r="A31" s="10"/>
      <c r="B31" s="12">
        <v>7</v>
      </c>
      <c r="C31" s="13">
        <f>AVERAGE($C$45:I$45)</f>
        <v>0.75665733162307991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25">
      <c r="A32" s="10"/>
      <c r="B32" s="12">
        <v>8</v>
      </c>
      <c r="C32" s="13">
        <f>AVERAGE($C$45:J$45)</f>
        <v>0.73216294434436735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 x14ac:dyDescent="0.25">
      <c r="A33" s="10"/>
      <c r="B33" s="12">
        <v>9</v>
      </c>
      <c r="C33" s="13">
        <f>AVERAGE($C$45:K$45)</f>
        <v>0.70876522529766806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x14ac:dyDescent="0.25">
      <c r="A34" s="10"/>
      <c r="B34" s="12">
        <v>10</v>
      </c>
      <c r="C34" s="13">
        <f>AVERAGE($C$45:L$45)</f>
        <v>0.68640809559804772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 x14ac:dyDescent="0.25">
      <c r="A35" s="10"/>
      <c r="B35" s="12">
        <v>11</v>
      </c>
      <c r="C35" s="13">
        <f>AVERAGE($C$45:M$45)</f>
        <v>0.6650385586452835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 x14ac:dyDescent="0.25">
      <c r="A36" s="10"/>
      <c r="B36" s="12">
        <v>12</v>
      </c>
      <c r="C36" s="13">
        <f>AVERAGE($C$45:N$45)</f>
        <v>0.64460652287582321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 x14ac:dyDescent="0.25">
      <c r="A37" s="10"/>
      <c r="B37" s="12">
        <v>13</v>
      </c>
      <c r="C37" s="13">
        <f>AVERAGE($C$45:O$45)</f>
        <v>0.6250646350275405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 x14ac:dyDescent="0.25">
      <c r="A38" s="10"/>
      <c r="B38" s="12">
        <v>14</v>
      </c>
      <c r="C38" s="13">
        <f>AVERAGE($C$45:P$45)</f>
        <v>0.6063681232796031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 x14ac:dyDescent="0.25">
      <c r="A39" s="10"/>
      <c r="B39" s="12">
        <v>15</v>
      </c>
      <c r="C39" s="13">
        <f>AVERAGE($C$45:Q$45)</f>
        <v>0.58847464966911278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 x14ac:dyDescent="0.25">
      <c r="A40" s="10"/>
      <c r="B40" s="14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 x14ac:dyDescent="0.25">
      <c r="A41" s="10"/>
      <c r="B41" s="15">
        <v>0</v>
      </c>
      <c r="C41" s="15">
        <v>1</v>
      </c>
      <c r="D41" s="15">
        <v>2</v>
      </c>
      <c r="E41" s="15">
        <v>3</v>
      </c>
      <c r="F41" s="15">
        <v>4</v>
      </c>
      <c r="G41" s="15">
        <v>5</v>
      </c>
      <c r="H41" s="15">
        <v>6</v>
      </c>
      <c r="I41" s="15">
        <v>7</v>
      </c>
      <c r="J41" s="15">
        <v>8</v>
      </c>
      <c r="K41" s="15">
        <v>9</v>
      </c>
      <c r="L41" s="15">
        <v>10</v>
      </c>
      <c r="M41" s="15">
        <v>11</v>
      </c>
      <c r="N41" s="15">
        <v>12</v>
      </c>
      <c r="O41" s="15">
        <v>13</v>
      </c>
      <c r="P41" s="15">
        <v>14</v>
      </c>
      <c r="Q41" s="15">
        <v>15</v>
      </c>
    </row>
    <row r="42" spans="1:17" x14ac:dyDescent="0.25">
      <c r="A42" s="10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7"/>
      <c r="N42" s="17"/>
      <c r="O42" s="17"/>
      <c r="P42" s="17"/>
      <c r="Q42" s="17"/>
    </row>
    <row r="43" spans="1:17" x14ac:dyDescent="0.25">
      <c r="A43" s="10" t="s">
        <v>18</v>
      </c>
      <c r="B43" s="18">
        <v>7.4999999999999997E-2</v>
      </c>
      <c r="C43" s="18">
        <f>+B43</f>
        <v>7.4999999999999997E-2</v>
      </c>
      <c r="D43" s="18">
        <f t="shared" ref="D43:Q43" si="0">+C43</f>
        <v>7.4999999999999997E-2</v>
      </c>
      <c r="E43" s="18">
        <f t="shared" si="0"/>
        <v>7.4999999999999997E-2</v>
      </c>
      <c r="F43" s="18">
        <f t="shared" si="0"/>
        <v>7.4999999999999997E-2</v>
      </c>
      <c r="G43" s="18">
        <f t="shared" si="0"/>
        <v>7.4999999999999997E-2</v>
      </c>
      <c r="H43" s="18">
        <f t="shared" si="0"/>
        <v>7.4999999999999997E-2</v>
      </c>
      <c r="I43" s="18">
        <f t="shared" si="0"/>
        <v>7.4999999999999997E-2</v>
      </c>
      <c r="J43" s="18">
        <f t="shared" si="0"/>
        <v>7.4999999999999997E-2</v>
      </c>
      <c r="K43" s="18">
        <f t="shared" si="0"/>
        <v>7.4999999999999997E-2</v>
      </c>
      <c r="L43" s="18">
        <f t="shared" si="0"/>
        <v>7.4999999999999997E-2</v>
      </c>
      <c r="M43" s="18">
        <f t="shared" si="0"/>
        <v>7.4999999999999997E-2</v>
      </c>
      <c r="N43" s="18">
        <f t="shared" si="0"/>
        <v>7.4999999999999997E-2</v>
      </c>
      <c r="O43" s="18">
        <f t="shared" si="0"/>
        <v>7.4999999999999997E-2</v>
      </c>
      <c r="P43" s="18">
        <f t="shared" si="0"/>
        <v>7.4999999999999997E-2</v>
      </c>
      <c r="Q43" s="18">
        <f t="shared" si="0"/>
        <v>7.4999999999999997E-2</v>
      </c>
    </row>
    <row r="44" spans="1:17" x14ac:dyDescent="0.25">
      <c r="A44" s="10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7"/>
      <c r="N44" s="17"/>
      <c r="O44" s="17"/>
      <c r="P44" s="17"/>
      <c r="Q44" s="17"/>
    </row>
    <row r="45" spans="1:17" x14ac:dyDescent="0.25">
      <c r="A45" s="10" t="s">
        <v>19</v>
      </c>
      <c r="B45" s="19">
        <f t="shared" ref="B45:Q45" si="1">1/(B43+1)^B41</f>
        <v>1</v>
      </c>
      <c r="C45" s="20">
        <f t="shared" si="1"/>
        <v>0.93023255813953487</v>
      </c>
      <c r="D45" s="19">
        <f t="shared" si="1"/>
        <v>0.86533261222282321</v>
      </c>
      <c r="E45" s="19">
        <f t="shared" si="1"/>
        <v>0.80496056950960304</v>
      </c>
      <c r="F45" s="19">
        <f t="shared" si="1"/>
        <v>0.7488005297763749</v>
      </c>
      <c r="G45" s="19">
        <f t="shared" si="1"/>
        <v>0.69655863235011617</v>
      </c>
      <c r="H45" s="19">
        <f t="shared" si="1"/>
        <v>0.64796151846522443</v>
      </c>
      <c r="I45" s="19">
        <f t="shared" si="1"/>
        <v>0.60275490089788319</v>
      </c>
      <c r="J45" s="19">
        <f t="shared" si="1"/>
        <v>0.56070223339337966</v>
      </c>
      <c r="K45" s="19">
        <f t="shared" si="1"/>
        <v>0.52158347292407414</v>
      </c>
      <c r="L45" s="19">
        <f t="shared" si="1"/>
        <v>0.48519392830146441</v>
      </c>
      <c r="M45" s="19">
        <f t="shared" si="1"/>
        <v>0.45134318911764126</v>
      </c>
      <c r="N45" s="19">
        <f t="shared" si="1"/>
        <v>0.41985412941175931</v>
      </c>
      <c r="O45" s="19">
        <f t="shared" si="1"/>
        <v>0.39056198084814819</v>
      </c>
      <c r="P45" s="19">
        <f t="shared" si="1"/>
        <v>0.36331347055641694</v>
      </c>
      <c r="Q45" s="19">
        <f t="shared" si="1"/>
        <v>0.33796601912224833</v>
      </c>
    </row>
    <row r="46" spans="1:17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Centilli</dc:creator>
  <cp:lastModifiedBy>Havlíček Jan</cp:lastModifiedBy>
  <cp:lastPrinted>2001-06-20T21:20:48Z</cp:lastPrinted>
  <dcterms:created xsi:type="dcterms:W3CDTF">2001-05-31T19:13:51Z</dcterms:created>
  <dcterms:modified xsi:type="dcterms:W3CDTF">2023-09-10T15:06:54Z</dcterms:modified>
</cp:coreProperties>
</file>