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 tabRatio="863"/>
  </bookViews>
  <sheets>
    <sheet name="shipper imbalances" sheetId="39" r:id="rId1"/>
  </sheets>
  <externalReferences>
    <externalReference r:id="rId2"/>
  </externalReferences>
  <definedNames>
    <definedName name="_xlnm.Print_Area" localSheetId="0">'shipper imbalances'!$A$1:$K$39</definedName>
  </definedNames>
  <calcPr calcId="92512"/>
</workbook>
</file>

<file path=xl/calcChain.xml><?xml version="1.0" encoding="utf-8"?>
<calcChain xmlns="http://schemas.openxmlformats.org/spreadsheetml/2006/main">
  <c r="I1" i="39" l="1"/>
  <c r="B5" i="39"/>
  <c r="C5" i="39"/>
  <c r="F5" i="39"/>
  <c r="H5" i="39"/>
  <c r="I5" i="39"/>
  <c r="K5" i="39"/>
  <c r="L5" i="39"/>
  <c r="N5" i="39"/>
  <c r="B6" i="39"/>
  <c r="E6" i="39"/>
  <c r="F6" i="39"/>
  <c r="H6" i="39"/>
  <c r="I6" i="39"/>
  <c r="K6" i="39"/>
  <c r="L6" i="39"/>
  <c r="N6" i="39"/>
  <c r="B7" i="39"/>
  <c r="C7" i="39"/>
  <c r="H7" i="39"/>
  <c r="K7" i="39"/>
  <c r="L7" i="39"/>
  <c r="N7" i="39"/>
  <c r="B8" i="39"/>
  <c r="C8" i="39"/>
  <c r="H8" i="39"/>
  <c r="K8" i="39"/>
  <c r="N8" i="39"/>
  <c r="E9" i="39"/>
  <c r="F9" i="39"/>
  <c r="H9" i="39"/>
  <c r="K9" i="39"/>
  <c r="N9" i="39"/>
  <c r="E10" i="39"/>
  <c r="H10" i="39"/>
  <c r="I10" i="39"/>
  <c r="K10" i="39"/>
  <c r="L10" i="39"/>
  <c r="N10" i="39"/>
  <c r="E11" i="39"/>
  <c r="F11" i="39"/>
  <c r="H11" i="39"/>
  <c r="K11" i="39"/>
  <c r="N11" i="39"/>
  <c r="H12" i="39"/>
  <c r="K12" i="39"/>
  <c r="N12" i="39"/>
  <c r="E13" i="39"/>
  <c r="H13" i="39"/>
  <c r="K13" i="39"/>
  <c r="N13" i="39"/>
  <c r="B14" i="39"/>
  <c r="C14" i="39"/>
  <c r="H14" i="39"/>
  <c r="I14" i="39"/>
  <c r="K14" i="39"/>
  <c r="L14" i="39"/>
  <c r="N14" i="39"/>
  <c r="C15" i="39"/>
  <c r="H15" i="39"/>
  <c r="K15" i="39"/>
  <c r="N15" i="39"/>
  <c r="E16" i="39"/>
  <c r="H16" i="39"/>
  <c r="K16" i="39"/>
  <c r="N16" i="39"/>
  <c r="B17" i="39"/>
  <c r="C17" i="39"/>
  <c r="H17" i="39"/>
  <c r="K17" i="39"/>
  <c r="N17" i="39"/>
  <c r="E18" i="39"/>
  <c r="H18" i="39"/>
  <c r="K18" i="39"/>
  <c r="N18" i="39"/>
  <c r="E19" i="39"/>
  <c r="H19" i="39"/>
  <c r="K19" i="39"/>
  <c r="N19" i="39"/>
  <c r="E20" i="39"/>
  <c r="H20" i="39"/>
  <c r="K20" i="39"/>
  <c r="N20" i="39"/>
  <c r="B21" i="39"/>
  <c r="E21" i="39"/>
  <c r="H21" i="39"/>
  <c r="K21" i="39"/>
  <c r="N21" i="39"/>
  <c r="B22" i="39"/>
  <c r="C22" i="39"/>
  <c r="H22" i="39"/>
  <c r="I22" i="39"/>
  <c r="K22" i="39"/>
  <c r="L22" i="39"/>
  <c r="N22" i="39"/>
  <c r="E23" i="39"/>
  <c r="H23" i="39"/>
  <c r="K23" i="39"/>
  <c r="N23" i="39"/>
  <c r="B24" i="39"/>
  <c r="C24" i="39"/>
  <c r="F24" i="39"/>
  <c r="H24" i="39"/>
  <c r="I24" i="39"/>
  <c r="K24" i="39"/>
  <c r="L24" i="39"/>
  <c r="N24" i="39"/>
  <c r="H25" i="39"/>
  <c r="K25" i="39"/>
  <c r="N25" i="39"/>
  <c r="E26" i="39"/>
  <c r="H26" i="39"/>
  <c r="K26" i="39"/>
  <c r="N26" i="39"/>
  <c r="F27" i="39"/>
  <c r="H27" i="39"/>
  <c r="I27" i="39"/>
  <c r="K27" i="39"/>
  <c r="L27" i="39"/>
  <c r="N27" i="39"/>
  <c r="E28" i="39"/>
  <c r="H28" i="39"/>
  <c r="K28" i="39"/>
  <c r="N28" i="39"/>
  <c r="B29" i="39"/>
  <c r="E29" i="39"/>
  <c r="H29" i="39"/>
  <c r="K29" i="39"/>
  <c r="N29" i="39"/>
  <c r="E30" i="39"/>
  <c r="H30" i="39"/>
  <c r="K30" i="39"/>
  <c r="N30" i="39"/>
  <c r="B31" i="39"/>
  <c r="E31" i="39"/>
  <c r="H31" i="39"/>
  <c r="K31" i="39"/>
  <c r="N31" i="39"/>
  <c r="B32" i="39"/>
  <c r="E32" i="39"/>
  <c r="H32" i="39"/>
  <c r="K32" i="39"/>
  <c r="N32" i="39"/>
  <c r="B33" i="39"/>
  <c r="E33" i="39"/>
  <c r="H33" i="39"/>
  <c r="K33" i="39"/>
  <c r="N33" i="39"/>
  <c r="B34" i="39"/>
  <c r="C34" i="39"/>
  <c r="D34" i="39"/>
  <c r="E34" i="39"/>
  <c r="F34" i="39"/>
  <c r="G34" i="39"/>
  <c r="H34" i="39"/>
  <c r="I34" i="39"/>
  <c r="J34" i="39"/>
  <c r="K34" i="39"/>
  <c r="L34" i="39"/>
  <c r="M34" i="39"/>
  <c r="N34" i="39"/>
  <c r="B36" i="39"/>
  <c r="B37" i="39"/>
  <c r="B38" i="39"/>
  <c r="B39" i="39"/>
</calcChain>
</file>

<file path=xl/sharedStrings.xml><?xml version="1.0" encoding="utf-8"?>
<sst xmlns="http://schemas.openxmlformats.org/spreadsheetml/2006/main" count="57" uniqueCount="46">
  <si>
    <t>Shipper</t>
  </si>
  <si>
    <t>USGT</t>
  </si>
  <si>
    <t>Balance</t>
  </si>
  <si>
    <t>Texaco Natural Gas, Inc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</si>
  <si>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</si>
  <si>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</si>
  <si>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</si>
  <si>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</si>
  <si>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</si>
  <si>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</si>
  <si>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</si>
  <si>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</si>
  <si>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</si>
  <si>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</si>
  <si>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</si>
  <si>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</si>
  <si>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</si>
  <si>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</si>
  <si>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</si>
  <si>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</si>
  <si>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</si>
  <si>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</si>
  <si>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</si>
  <si>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</si>
  <si>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</si>
  <si>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</si>
  <si>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</si>
  <si>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>Enserch Gas</t>
  </si>
  <si>
    <t>TXU Energy Trading</t>
  </si>
  <si>
    <t>invoiced 8/31/01</t>
  </si>
  <si>
    <t>Duke Energy Trading &amp; Marketing</t>
  </si>
  <si>
    <t>activity</t>
  </si>
  <si>
    <t>9/2001</t>
  </si>
  <si>
    <t>payments</t>
  </si>
  <si>
    <t>10/2001</t>
  </si>
  <si>
    <t>comments</t>
  </si>
  <si>
    <t>will receive volume payback in Nov - 2001</t>
  </si>
  <si>
    <t>ill cash out $14,200 (San Juan deliveries)</t>
  </si>
  <si>
    <t>PPL Energyplus</t>
  </si>
  <si>
    <t>invoiced   - in backruptcy</t>
  </si>
  <si>
    <t>Balance at 8/31/01</t>
  </si>
  <si>
    <t>Cashed received</t>
  </si>
  <si>
    <t>Change due to scheduling</t>
  </si>
  <si>
    <t>TRANSWESTERN  PIPELINE - Shipper imbalances</t>
  </si>
  <si>
    <t>index</t>
  </si>
  <si>
    <t>Balance at 12/9/01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</si>
</sst>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12"/>
      <name val="Arial"/>
      <family val="2"/>
    </font>
    <font>
      <sz val="9"/>
      <color indexed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0" borderId="1" xfId="0" quotePrefix="1" applyNumberFormat="1" applyFont="1" applyFill="1" applyBorder="1" applyAlignment="1">
      <alignment horizontal="right"/>
    </xf>
    <xf numFmtId="5" fontId="10" fillId="0" borderId="0" xfId="0" applyNumberFormat="1" applyFont="1" applyFill="1"/>
    <xf numFmtId="5" fontId="6" fillId="0" borderId="0" xfId="0" applyNumberFormat="1" applyFont="1" applyFill="1"/>
    <xf numFmtId="14" fontId="8" fillId="0" borderId="0" xfId="0" applyNumberFormat="1" applyFont="1" applyFill="1" applyAlignment="1">
      <alignment horizontal="center"/>
    </xf>
    <xf numFmtId="5" fontId="4" fillId="0" borderId="1" xfId="0" applyNumberFormat="1" applyFont="1" applyFill="1" applyBorder="1" applyAlignment="1">
      <alignment horizontal="center"/>
    </xf>
    <xf numFmtId="0" fontId="4" fillId="2" borderId="0" xfId="0" applyFont="1" applyFill="1"/>
    <xf numFmtId="5" fontId="4" fillId="2" borderId="0" xfId="0" applyNumberFormat="1" applyFont="1" applyFill="1" applyBorder="1" applyAlignment="1">
      <alignment horizontal="right"/>
    </xf>
    <xf numFmtId="5" fontId="4" fillId="2" borderId="1" xfId="0" applyNumberFormat="1" applyFont="1" applyFill="1" applyBorder="1" applyAlignment="1">
      <alignment horizontal="right"/>
    </xf>
    <xf numFmtId="5" fontId="4" fillId="2" borderId="2" xfId="0" applyNumberFormat="1" applyFont="1" applyFill="1" applyBorder="1" applyAlignment="1">
      <alignment horizontal="right"/>
    </xf>
    <xf numFmtId="5" fontId="11" fillId="0" borderId="0" xfId="0" applyNumberFormat="1" applyFont="1" applyFill="1"/>
    <xf numFmtId="14" fontId="3" fillId="0" borderId="0" xfId="0" applyNumberFormat="1" applyFont="1" applyFill="1"/>
    <xf numFmtId="42" fontId="3" fillId="0" borderId="0" xfId="0" applyNumberFormat="1" applyFont="1" applyFill="1"/>
    <xf numFmtId="42" fontId="4" fillId="0" borderId="0" xfId="0" quotePrefix="1" applyNumberFormat="1" applyFont="1" applyFill="1" applyAlignment="1">
      <alignment horizontal="center"/>
    </xf>
    <xf numFmtId="42" fontId="8" fillId="0" borderId="0" xfId="0" quotePrefix="1" applyNumberFormat="1" applyFont="1" applyFill="1" applyAlignment="1">
      <alignment horizontal="center"/>
    </xf>
    <xf numFmtId="42" fontId="7" fillId="0" borderId="0" xfId="0" applyNumberFormat="1" applyFont="1" applyFill="1" applyAlignment="1">
      <alignment horizontal="center"/>
    </xf>
    <xf numFmtId="42" fontId="10" fillId="0" borderId="0" xfId="0" applyNumberFormat="1" applyFont="1" applyFill="1"/>
    <xf numFmtId="42" fontId="4" fillId="0" borderId="0" xfId="0" applyNumberFormat="1" applyFont="1" applyFill="1"/>
    <xf numFmtId="42" fontId="11" fillId="0" borderId="0" xfId="0" applyNumberFormat="1" applyFont="1" applyFill="1"/>
    <xf numFmtId="42" fontId="6" fillId="0" borderId="0" xfId="0" applyNumberFormat="1" applyFont="1" applyFill="1"/>
    <xf numFmtId="42" fontId="4" fillId="0" borderId="0" xfId="0" applyNumberFormat="1" applyFont="1" applyFill="1" applyBorder="1"/>
    <xf numFmtId="42" fontId="4" fillId="0" borderId="1" xfId="0" applyNumberFormat="1" applyFont="1" applyFill="1" applyBorder="1"/>
    <xf numFmtId="42" fontId="4" fillId="0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"/>
  <sheetViews>
    <sheetView tabSelected="1" topLeftCell="A23" workbookViewId="0">
      <selection activeCell="A34" sqref="A34"/>
    </sheetView>
  </sheetViews>
  <sheetFormatPr defaultColWidth="9.109375" defaultRowHeight="10.199999999999999" x14ac:dyDescent="0.2"/>
  <cols>
    <col min="1" max="1" width="30" style="5" customWidth="1"/>
    <col min="2" max="2" width="9.5546875" style="11" bestFit="1" customWidth="1"/>
    <col min="3" max="3" width="9.5546875" style="14" bestFit="1" customWidth="1"/>
    <col min="4" max="4" width="9.5546875" style="4" bestFit="1" customWidth="1"/>
    <col min="5" max="5" width="9.109375" style="30" bestFit="1"/>
    <col min="6" max="6" width="9.6640625" style="14" customWidth="1"/>
    <col min="7" max="7" width="11.109375" style="5" customWidth="1"/>
    <col min="8" max="8" width="10.109375" style="5" bestFit="1" customWidth="1"/>
    <col min="9" max="9" width="9.88671875" style="5" bestFit="1" customWidth="1"/>
    <col min="10" max="10" width="9.5546875" style="5" bestFit="1" customWidth="1"/>
    <col min="11" max="11" width="10.109375" style="5" bestFit="1" customWidth="1"/>
    <col min="12" max="12" width="9.88671875" style="55" bestFit="1" customWidth="1"/>
    <col min="13" max="13" width="10.109375" style="55" bestFit="1" customWidth="1"/>
    <col min="14" max="14" width="10.109375" style="5" bestFit="1" customWidth="1"/>
    <col min="15" max="16384" width="9.109375" style="5"/>
  </cols>
  <sheetData>
    <row r="1" spans="1:24" ht="15.9" customHeight="1" x14ac:dyDescent="0.25">
      <c r="A1" s="3" t="s">
        <v>43</v>
      </c>
      <c r="C1" s="1"/>
      <c r="I1" s="26">
        <f>+'[1]1001'!$M$39</f>
        <v>1.9</v>
      </c>
      <c r="J1" s="54">
        <v>37231</v>
      </c>
      <c r="K1" s="5" t="s">
        <v>44</v>
      </c>
    </row>
    <row r="2" spans="1:24" ht="12" customHeight="1" x14ac:dyDescent="0.25">
      <c r="A2" s="10"/>
    </row>
    <row r="3" spans="1:24" ht="13.2" x14ac:dyDescent="0.25">
      <c r="B3" s="23">
        <v>37134</v>
      </c>
      <c r="C3" s="27" t="s">
        <v>32</v>
      </c>
      <c r="D3" s="28" t="s">
        <v>32</v>
      </c>
      <c r="E3" s="31">
        <v>37164</v>
      </c>
      <c r="F3" s="39">
        <v>37195</v>
      </c>
      <c r="G3" s="28" t="s">
        <v>34</v>
      </c>
      <c r="H3" s="29">
        <v>37195</v>
      </c>
      <c r="I3" s="39">
        <v>37225</v>
      </c>
      <c r="J3" s="28">
        <v>37196</v>
      </c>
      <c r="K3" s="47">
        <v>37225</v>
      </c>
      <c r="L3" s="56">
        <v>37234</v>
      </c>
      <c r="M3" s="57">
        <v>37196</v>
      </c>
      <c r="N3" s="47">
        <v>37234</v>
      </c>
    </row>
    <row r="4" spans="1:24" ht="13.2" x14ac:dyDescent="0.25">
      <c r="A4" s="12" t="s">
        <v>0</v>
      </c>
      <c r="B4" s="13" t="s">
        <v>2</v>
      </c>
      <c r="C4" s="24" t="s">
        <v>31</v>
      </c>
      <c r="D4" s="25" t="s">
        <v>33</v>
      </c>
      <c r="E4" s="32" t="s">
        <v>2</v>
      </c>
      <c r="F4" s="24" t="s">
        <v>31</v>
      </c>
      <c r="G4" s="25" t="s">
        <v>33</v>
      </c>
      <c r="H4" s="25" t="s">
        <v>2</v>
      </c>
      <c r="I4" s="24" t="s">
        <v>31</v>
      </c>
      <c r="J4" s="25" t="s">
        <v>33</v>
      </c>
      <c r="K4" s="25" t="s">
        <v>2</v>
      </c>
      <c r="L4" s="58" t="s">
        <v>31</v>
      </c>
      <c r="M4" s="58" t="s">
        <v>33</v>
      </c>
      <c r="N4" s="25" t="s">
        <v>2</v>
      </c>
      <c r="O4" s="37" t="s">
        <v>35</v>
      </c>
    </row>
    <row r="5" spans="1:24" ht="20.100000000000001" customHeight="1" x14ac:dyDescent="0.2">
      <c r="A5" s="15" t="s">
        <v>19</v>
      </c>
      <c r="B5" s="16">
        <f>383230+2895-1840</f>
        <v>384285</v>
      </c>
      <c r="C5" s="17">
        <f>+E5-B5</f>
        <v>-21647.690000000002</v>
      </c>
      <c r="D5" s="22"/>
      <c r="E5" s="33">
        <v>362637.31</v>
      </c>
      <c r="F5" s="46">
        <f>-5000*2.12</f>
        <v>-10600</v>
      </c>
      <c r="G5" s="15"/>
      <c r="H5" s="17">
        <f>+E5+F5+G5</f>
        <v>352037.31</v>
      </c>
      <c r="I5" s="45">
        <f>-161351*2.04</f>
        <v>-329156.03999999998</v>
      </c>
      <c r="J5" s="15"/>
      <c r="K5" s="46">
        <f>+H5+I5+J5</f>
        <v>22881.270000000019</v>
      </c>
      <c r="L5" s="59">
        <f>1508*I1</f>
        <v>2865.2</v>
      </c>
      <c r="M5" s="60"/>
      <c r="N5" s="17">
        <f>+K5+L5+M5</f>
        <v>25746.470000000019</v>
      </c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" customHeight="1" x14ac:dyDescent="0.2">
      <c r="A6" s="15" t="s">
        <v>30</v>
      </c>
      <c r="B6" s="16">
        <f>10570+129718+8155+134388+4078-596-6425-67-17965-259-6584</f>
        <v>255013</v>
      </c>
      <c r="C6" s="17"/>
      <c r="D6" s="22"/>
      <c r="E6" s="33">
        <f t="shared" ref="E6:E26" si="0">+B6+C6+D6</f>
        <v>255013</v>
      </c>
      <c r="F6" s="46">
        <f>-13189*2.12</f>
        <v>-27960.68</v>
      </c>
      <c r="G6" s="15"/>
      <c r="H6" s="17">
        <f t="shared" ref="H6:H26" si="1">+E6+F6+G6</f>
        <v>227052.32</v>
      </c>
      <c r="I6" s="45">
        <f>852*2.04</f>
        <v>1738.08</v>
      </c>
      <c r="J6" s="15"/>
      <c r="K6" s="17">
        <f t="shared" ref="K6:K33" si="2">+H6+I6+J6</f>
        <v>228790.39999999999</v>
      </c>
      <c r="L6" s="59">
        <f>-7869*I1</f>
        <v>-14951.099999999999</v>
      </c>
      <c r="M6" s="60"/>
      <c r="N6" s="17">
        <f t="shared" ref="N6:N24" si="3">+K6+L6+M6</f>
        <v>213839.3</v>
      </c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" customHeight="1" x14ac:dyDescent="0.2">
      <c r="A7" s="15" t="s">
        <v>6</v>
      </c>
      <c r="B7" s="16">
        <f>46795-318</f>
        <v>46477</v>
      </c>
      <c r="C7" s="17">
        <f>+E7-B7-D7</f>
        <v>4108.989999999998</v>
      </c>
      <c r="D7" s="22">
        <v>-46764.71</v>
      </c>
      <c r="E7" s="33">
        <v>3821.28</v>
      </c>
      <c r="F7" s="46">
        <v>0</v>
      </c>
      <c r="G7" s="15"/>
      <c r="H7" s="17">
        <f t="shared" si="1"/>
        <v>3821.28</v>
      </c>
      <c r="I7" s="53"/>
      <c r="J7" s="15"/>
      <c r="K7" s="46">
        <f t="shared" si="2"/>
        <v>3821.28</v>
      </c>
      <c r="L7" s="61">
        <f>697*I1</f>
        <v>1324.3</v>
      </c>
      <c r="M7" s="60"/>
      <c r="N7" s="17">
        <f t="shared" si="3"/>
        <v>5145.58</v>
      </c>
      <c r="O7" s="15"/>
      <c r="P7" s="15"/>
      <c r="Q7" s="15"/>
      <c r="R7" s="15"/>
      <c r="S7" s="15"/>
      <c r="T7" s="2"/>
      <c r="U7" s="15"/>
      <c r="V7" s="15"/>
      <c r="W7" s="15"/>
      <c r="X7" s="15"/>
    </row>
    <row r="8" spans="1:24" ht="15" customHeight="1" x14ac:dyDescent="0.25">
      <c r="A8" s="15" t="s">
        <v>23</v>
      </c>
      <c r="B8" s="16">
        <f>17001-856+9241-2955</f>
        <v>22431</v>
      </c>
      <c r="C8" s="17">
        <f>+E8-B8</f>
        <v>-19627.12</v>
      </c>
      <c r="D8" s="22"/>
      <c r="E8" s="33">
        <v>2803.88</v>
      </c>
      <c r="F8" s="17"/>
      <c r="G8" s="15"/>
      <c r="H8" s="17">
        <f t="shared" si="1"/>
        <v>2803.88</v>
      </c>
      <c r="I8" s="17"/>
      <c r="J8" s="15"/>
      <c r="K8" s="17">
        <f t="shared" si="2"/>
        <v>2803.88</v>
      </c>
      <c r="L8" s="60"/>
      <c r="M8" s="60"/>
      <c r="N8" s="17">
        <f t="shared" si="3"/>
        <v>2803.88</v>
      </c>
      <c r="O8" s="15"/>
      <c r="P8" s="15"/>
      <c r="Q8" s="19"/>
      <c r="R8" s="15"/>
      <c r="S8" s="15"/>
      <c r="T8" s="15"/>
      <c r="U8" s="15"/>
      <c r="V8" s="15"/>
      <c r="W8" s="15"/>
      <c r="X8" s="15"/>
    </row>
    <row r="9" spans="1:24" ht="15" customHeight="1" x14ac:dyDescent="0.2">
      <c r="A9" s="15" t="s">
        <v>8</v>
      </c>
      <c r="B9" s="16">
        <v>16048.18</v>
      </c>
      <c r="C9" s="17"/>
      <c r="D9" s="22"/>
      <c r="E9" s="34">
        <f t="shared" si="0"/>
        <v>16048.18</v>
      </c>
      <c r="F9" s="46">
        <f>-1*2.12</f>
        <v>-2.12</v>
      </c>
      <c r="G9" s="15"/>
      <c r="H9" s="17">
        <f t="shared" si="1"/>
        <v>16046.06</v>
      </c>
      <c r="I9" s="46"/>
      <c r="J9" s="15"/>
      <c r="K9" s="17">
        <f t="shared" si="2"/>
        <v>16046.06</v>
      </c>
      <c r="L9" s="62"/>
      <c r="M9" s="60"/>
      <c r="N9" s="17">
        <f t="shared" si="3"/>
        <v>16046.06</v>
      </c>
      <c r="O9" s="15" t="s">
        <v>37</v>
      </c>
      <c r="P9" s="15"/>
      <c r="Q9" s="15"/>
      <c r="R9" s="15"/>
      <c r="S9" s="15"/>
      <c r="T9" s="15"/>
      <c r="U9" s="15"/>
      <c r="V9" s="15"/>
      <c r="W9" s="15"/>
      <c r="X9" s="15"/>
    </row>
    <row r="10" spans="1:24" ht="15" customHeight="1" x14ac:dyDescent="0.2">
      <c r="A10" s="15" t="s">
        <v>24</v>
      </c>
      <c r="B10" s="16">
        <v>7264</v>
      </c>
      <c r="C10" s="17"/>
      <c r="D10" s="22"/>
      <c r="E10" s="33">
        <f t="shared" si="0"/>
        <v>7264</v>
      </c>
      <c r="F10" s="17"/>
      <c r="G10" s="15"/>
      <c r="H10" s="17">
        <f t="shared" si="1"/>
        <v>7264</v>
      </c>
      <c r="I10" s="45">
        <f>(-3950+677)*2.04</f>
        <v>-6676.92</v>
      </c>
      <c r="J10" s="15"/>
      <c r="K10" s="46">
        <f t="shared" si="2"/>
        <v>587.07999999999993</v>
      </c>
      <c r="L10" s="59">
        <f>(-3950+677)*L1</f>
        <v>0</v>
      </c>
      <c r="M10" s="60"/>
      <c r="N10" s="17">
        <f t="shared" si="3"/>
        <v>587.07999999999993</v>
      </c>
      <c r="O10" s="15" t="s">
        <v>36</v>
      </c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" customHeight="1" x14ac:dyDescent="0.2">
      <c r="A11" s="15" t="s">
        <v>15</v>
      </c>
      <c r="B11" s="16">
        <v>6732</v>
      </c>
      <c r="C11" s="17"/>
      <c r="D11" s="22"/>
      <c r="E11" s="33">
        <f t="shared" si="0"/>
        <v>6732</v>
      </c>
      <c r="F11" s="46">
        <f>-4560*2.12</f>
        <v>-9667.2000000000007</v>
      </c>
      <c r="G11" s="15"/>
      <c r="H11" s="17">
        <f t="shared" si="1"/>
        <v>-2935.2000000000007</v>
      </c>
      <c r="I11" s="46"/>
      <c r="J11" s="15"/>
      <c r="K11" s="17">
        <f t="shared" si="2"/>
        <v>-2935.2000000000007</v>
      </c>
      <c r="L11" s="62"/>
      <c r="M11" s="60"/>
      <c r="N11" s="17">
        <f t="shared" si="3"/>
        <v>-2935.2000000000007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" customHeight="1" x14ac:dyDescent="0.2">
      <c r="A12" s="15" t="s">
        <v>20</v>
      </c>
      <c r="B12" s="16">
        <v>2362.1</v>
      </c>
      <c r="C12" s="17"/>
      <c r="D12" s="22"/>
      <c r="E12" s="33">
        <v>2362.1</v>
      </c>
      <c r="F12" s="17"/>
      <c r="G12" s="15"/>
      <c r="H12" s="17">
        <f t="shared" si="1"/>
        <v>2362.1</v>
      </c>
      <c r="I12" s="17"/>
      <c r="J12" s="15"/>
      <c r="K12" s="17">
        <f t="shared" si="2"/>
        <v>2362.1</v>
      </c>
      <c r="L12" s="60"/>
      <c r="M12" s="60"/>
      <c r="N12" s="17">
        <f t="shared" si="3"/>
        <v>2362.1</v>
      </c>
      <c r="O12" s="15" t="s">
        <v>39</v>
      </c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" customHeight="1" x14ac:dyDescent="0.2">
      <c r="A13" s="15" t="s">
        <v>10</v>
      </c>
      <c r="B13" s="16">
        <v>3412</v>
      </c>
      <c r="C13" s="17"/>
      <c r="D13" s="22"/>
      <c r="E13" s="33">
        <f t="shared" si="0"/>
        <v>3412</v>
      </c>
      <c r="F13" s="17"/>
      <c r="G13" s="15"/>
      <c r="H13" s="17">
        <f t="shared" si="1"/>
        <v>3412</v>
      </c>
      <c r="I13" s="17"/>
      <c r="J13" s="15"/>
      <c r="K13" s="17">
        <f t="shared" si="2"/>
        <v>3412</v>
      </c>
      <c r="L13" s="60"/>
      <c r="M13" s="60"/>
      <c r="N13" s="17">
        <f t="shared" si="3"/>
        <v>3412</v>
      </c>
      <c r="O13" s="15" t="s">
        <v>29</v>
      </c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" customHeight="1" x14ac:dyDescent="0.2">
      <c r="A14" s="15" t="s">
        <v>11</v>
      </c>
      <c r="B14" s="16">
        <f>-1767+112+128+4027-12+166</f>
        <v>2654</v>
      </c>
      <c r="C14" s="17">
        <f>+E14-B14</f>
        <v>1614.0200000000004</v>
      </c>
      <c r="D14" s="22"/>
      <c r="E14" s="33">
        <v>4268.0200000000004</v>
      </c>
      <c r="F14" s="17"/>
      <c r="G14" s="15"/>
      <c r="H14" s="17">
        <f t="shared" si="1"/>
        <v>4268.0200000000004</v>
      </c>
      <c r="I14" s="45">
        <f>+(325-2793)*2.04</f>
        <v>-5034.72</v>
      </c>
      <c r="J14" s="15"/>
      <c r="K14" s="17">
        <f t="shared" si="2"/>
        <v>-766.69999999999982</v>
      </c>
      <c r="L14" s="59">
        <f>+(325-2793)*L1</f>
        <v>0</v>
      </c>
      <c r="M14" s="60"/>
      <c r="N14" s="17">
        <f t="shared" si="3"/>
        <v>-766.69999999999982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" customHeight="1" x14ac:dyDescent="0.2">
      <c r="A15" s="15" t="s">
        <v>22</v>
      </c>
      <c r="B15" s="16">
        <v>-5.54</v>
      </c>
      <c r="C15" s="17">
        <f>+E15-B15</f>
        <v>251.92</v>
      </c>
      <c r="D15" s="22"/>
      <c r="E15" s="33">
        <v>246.38</v>
      </c>
      <c r="F15" s="45">
        <v>0</v>
      </c>
      <c r="G15" s="15"/>
      <c r="H15" s="17">
        <f t="shared" si="1"/>
        <v>246.38</v>
      </c>
      <c r="I15" s="45"/>
      <c r="J15" s="15"/>
      <c r="K15" s="17">
        <f t="shared" si="2"/>
        <v>246.38</v>
      </c>
      <c r="L15" s="59"/>
      <c r="M15" s="60"/>
      <c r="N15" s="17">
        <f t="shared" si="3"/>
        <v>246.38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" customHeight="1" x14ac:dyDescent="0.2">
      <c r="A16" s="15" t="s">
        <v>4</v>
      </c>
      <c r="B16" s="16">
        <v>-180</v>
      </c>
      <c r="C16" s="17"/>
      <c r="D16" s="22"/>
      <c r="E16" s="33">
        <f t="shared" si="0"/>
        <v>-180</v>
      </c>
      <c r="F16" s="17"/>
      <c r="G16" s="15"/>
      <c r="H16" s="17">
        <f t="shared" si="1"/>
        <v>-180</v>
      </c>
      <c r="I16" s="17"/>
      <c r="J16" s="15"/>
      <c r="K16" s="17">
        <f t="shared" si="2"/>
        <v>-180</v>
      </c>
      <c r="L16" s="60"/>
      <c r="M16" s="60"/>
      <c r="N16" s="17">
        <f t="shared" si="3"/>
        <v>-180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" customHeight="1" x14ac:dyDescent="0.2">
      <c r="A17" s="15" t="s">
        <v>21</v>
      </c>
      <c r="B17" s="16">
        <f>-620+28</f>
        <v>-592</v>
      </c>
      <c r="C17" s="17">
        <f>+E17-B17</f>
        <v>-1318.98</v>
      </c>
      <c r="D17" s="22"/>
      <c r="E17" s="33">
        <v>-1910.98</v>
      </c>
      <c r="F17" s="17"/>
      <c r="G17" s="15"/>
      <c r="H17" s="17">
        <f t="shared" si="1"/>
        <v>-1910.98</v>
      </c>
      <c r="I17" s="45">
        <v>0</v>
      </c>
      <c r="J17" s="2">
        <v>1911</v>
      </c>
      <c r="K17" s="17">
        <f t="shared" si="2"/>
        <v>1.999999999998181E-2</v>
      </c>
      <c r="L17" s="59">
        <v>0</v>
      </c>
      <c r="M17" s="60"/>
      <c r="N17" s="17">
        <f t="shared" si="3"/>
        <v>1.999999999998181E-2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" customHeight="1" x14ac:dyDescent="0.2">
      <c r="A18" s="15" t="s">
        <v>25</v>
      </c>
      <c r="B18" s="16">
        <v>-608</v>
      </c>
      <c r="C18" s="17">
        <v>-158</v>
      </c>
      <c r="D18" s="22"/>
      <c r="E18" s="33">
        <f t="shared" si="0"/>
        <v>-766</v>
      </c>
      <c r="F18" s="17"/>
      <c r="G18" s="15"/>
      <c r="H18" s="17">
        <f t="shared" si="1"/>
        <v>-766</v>
      </c>
      <c r="I18" s="17"/>
      <c r="J18" s="15"/>
      <c r="K18" s="17">
        <f t="shared" si="2"/>
        <v>-766</v>
      </c>
      <c r="L18" s="60"/>
      <c r="M18" s="60"/>
      <c r="N18" s="17">
        <f t="shared" si="3"/>
        <v>-766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5" customHeight="1" x14ac:dyDescent="0.2">
      <c r="A19" s="15" t="s">
        <v>14</v>
      </c>
      <c r="B19" s="16">
        <v>-3718</v>
      </c>
      <c r="C19" s="17"/>
      <c r="D19" s="22"/>
      <c r="E19" s="33">
        <f t="shared" si="0"/>
        <v>-3718</v>
      </c>
      <c r="F19" s="17"/>
      <c r="G19" s="15"/>
      <c r="H19" s="17">
        <f t="shared" si="1"/>
        <v>-3718</v>
      </c>
      <c r="I19" s="17"/>
      <c r="J19" s="15"/>
      <c r="K19" s="46">
        <f t="shared" si="2"/>
        <v>-3718</v>
      </c>
      <c r="L19" s="60"/>
      <c r="M19" s="60"/>
      <c r="N19" s="17">
        <f t="shared" si="3"/>
        <v>-3718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" customHeight="1" x14ac:dyDescent="0.2">
      <c r="A20" s="15" t="s">
        <v>18</v>
      </c>
      <c r="B20" s="16">
        <v>-8120</v>
      </c>
      <c r="C20" s="17"/>
      <c r="D20" s="22"/>
      <c r="E20" s="33">
        <f t="shared" si="0"/>
        <v>-8120</v>
      </c>
      <c r="F20" s="17"/>
      <c r="G20" s="15"/>
      <c r="H20" s="17">
        <f t="shared" si="1"/>
        <v>-8120</v>
      </c>
      <c r="I20" s="17"/>
      <c r="J20" s="15"/>
      <c r="K20" s="17">
        <f t="shared" si="2"/>
        <v>-8120</v>
      </c>
      <c r="L20" s="60"/>
      <c r="M20" s="60"/>
      <c r="N20" s="17">
        <f t="shared" si="3"/>
        <v>-8120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" customHeight="1" x14ac:dyDescent="0.2">
      <c r="A21" s="15" t="s">
        <v>9</v>
      </c>
      <c r="B21" s="16">
        <f>-6946-4281-27</f>
        <v>-11254</v>
      </c>
      <c r="C21" s="17"/>
      <c r="D21" s="22"/>
      <c r="E21" s="33">
        <f t="shared" si="0"/>
        <v>-11254</v>
      </c>
      <c r="F21" s="17"/>
      <c r="G21" s="15"/>
      <c r="H21" s="17">
        <f t="shared" si="1"/>
        <v>-11254</v>
      </c>
      <c r="I21" s="17"/>
      <c r="J21" s="15"/>
      <c r="K21" s="17">
        <f t="shared" si="2"/>
        <v>-11254</v>
      </c>
      <c r="L21" s="60"/>
      <c r="M21" s="60"/>
      <c r="N21" s="17">
        <f t="shared" si="3"/>
        <v>-11254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" customHeight="1" x14ac:dyDescent="0.2">
      <c r="A22" s="15" t="s">
        <v>5</v>
      </c>
      <c r="B22" s="16">
        <f>-18315-6072</f>
        <v>-24387</v>
      </c>
      <c r="C22" s="17">
        <f>+E22-B22</f>
        <v>-903.61999999999898</v>
      </c>
      <c r="D22" s="22"/>
      <c r="E22" s="33">
        <v>-25290.62</v>
      </c>
      <c r="F22" s="17"/>
      <c r="G22" s="15"/>
      <c r="H22" s="46">
        <f t="shared" si="1"/>
        <v>-25290.62</v>
      </c>
      <c r="I22" s="45">
        <f>48*2.04</f>
        <v>97.92</v>
      </c>
      <c r="J22" s="15"/>
      <c r="K22" s="46">
        <f t="shared" si="2"/>
        <v>-25192.7</v>
      </c>
      <c r="L22" s="59">
        <f>48*L1</f>
        <v>0</v>
      </c>
      <c r="M22" s="60"/>
      <c r="N22" s="17">
        <f t="shared" si="3"/>
        <v>-25192.7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5" customHeight="1" x14ac:dyDescent="0.2">
      <c r="A23" s="15" t="s">
        <v>27</v>
      </c>
      <c r="B23" s="16">
        <v>-29760</v>
      </c>
      <c r="C23" s="17"/>
      <c r="D23" s="22"/>
      <c r="E23" s="33">
        <f t="shared" si="0"/>
        <v>-29760</v>
      </c>
      <c r="F23" s="17"/>
      <c r="G23" s="15"/>
      <c r="H23" s="17">
        <f t="shared" si="1"/>
        <v>-29760</v>
      </c>
      <c r="I23" s="17"/>
      <c r="J23" s="15"/>
      <c r="K23" s="17">
        <f t="shared" si="2"/>
        <v>-29760</v>
      </c>
      <c r="L23" s="60"/>
      <c r="M23" s="60"/>
      <c r="N23" s="17">
        <f t="shared" si="3"/>
        <v>-29760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5" customHeight="1" x14ac:dyDescent="0.2">
      <c r="A24" s="15" t="s">
        <v>26</v>
      </c>
      <c r="B24" s="16">
        <f>741+4655-13711-88930</f>
        <v>-97245</v>
      </c>
      <c r="C24" s="17">
        <f>+E24-B24</f>
        <v>4693.25</v>
      </c>
      <c r="D24" s="22"/>
      <c r="E24" s="33">
        <v>-92551.75</v>
      </c>
      <c r="F24" s="46">
        <f>-683*2.12</f>
        <v>-1447.96</v>
      </c>
      <c r="G24" s="15"/>
      <c r="H24" s="17">
        <f t="shared" si="1"/>
        <v>-93999.71</v>
      </c>
      <c r="I24" s="45">
        <f>(-1616-884)*2.04</f>
        <v>-5100</v>
      </c>
      <c r="J24" s="15"/>
      <c r="K24" s="46">
        <f t="shared" si="2"/>
        <v>-99099.71</v>
      </c>
      <c r="L24" s="59">
        <f>122*I1</f>
        <v>231.79999999999998</v>
      </c>
      <c r="M24" s="60"/>
      <c r="N24" s="17">
        <f t="shared" si="3"/>
        <v>-98867.91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5" customHeight="1" x14ac:dyDescent="0.2">
      <c r="A25" s="15" t="s">
        <v>38</v>
      </c>
      <c r="B25" s="16"/>
      <c r="C25" s="17"/>
      <c r="D25" s="22"/>
      <c r="E25" s="33"/>
      <c r="F25" s="46"/>
      <c r="G25" s="15"/>
      <c r="H25" s="17">
        <f>+E25+F25+G25</f>
        <v>0</v>
      </c>
      <c r="I25" s="45"/>
      <c r="J25" s="15"/>
      <c r="K25" s="17">
        <f>+H25+I25+J25</f>
        <v>0</v>
      </c>
      <c r="L25" s="59"/>
      <c r="M25" s="60"/>
      <c r="N25" s="17">
        <f t="shared" ref="N25:N33" si="4">+K25+L25+M25</f>
        <v>0</v>
      </c>
      <c r="O25" s="15"/>
      <c r="Q25" s="15"/>
      <c r="R25" s="15"/>
      <c r="S25" s="15"/>
      <c r="T25" s="15"/>
      <c r="U25" s="15"/>
      <c r="V25" s="15"/>
      <c r="W25" s="15"/>
      <c r="X25" s="15"/>
    </row>
    <row r="26" spans="1:24" ht="15" customHeight="1" x14ac:dyDescent="0.2">
      <c r="A26" s="15" t="s">
        <v>28</v>
      </c>
      <c r="B26" s="16">
        <v>0</v>
      </c>
      <c r="C26" s="40">
        <v>-346</v>
      </c>
      <c r="D26" s="41"/>
      <c r="E26" s="42">
        <f t="shared" si="0"/>
        <v>-346</v>
      </c>
      <c r="F26" s="40"/>
      <c r="G26" s="43"/>
      <c r="H26" s="40">
        <f t="shared" si="1"/>
        <v>-346</v>
      </c>
      <c r="I26" s="40"/>
      <c r="J26" s="43"/>
      <c r="K26" s="40">
        <f t="shared" si="2"/>
        <v>-346</v>
      </c>
      <c r="L26" s="63"/>
      <c r="M26" s="63"/>
      <c r="N26" s="40">
        <f t="shared" si="4"/>
        <v>-346</v>
      </c>
      <c r="O26" s="43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5" customHeight="1" x14ac:dyDescent="0.2">
      <c r="A27" s="15" t="s">
        <v>1</v>
      </c>
      <c r="B27" s="16">
        <v>26251</v>
      </c>
      <c r="C27" s="17"/>
      <c r="D27" s="22"/>
      <c r="E27" s="33">
        <v>26251.25</v>
      </c>
      <c r="F27" s="46">
        <f>-638*2.12</f>
        <v>-1352.5600000000002</v>
      </c>
      <c r="G27" s="17">
        <v>-26251</v>
      </c>
      <c r="H27" s="17">
        <f t="shared" ref="H27:H33" si="5">+E27+F27+G27</f>
        <v>-1352.3100000000013</v>
      </c>
      <c r="I27" s="45">
        <f>(283-157)*2.04</f>
        <v>257.04000000000002</v>
      </c>
      <c r="J27" s="17"/>
      <c r="K27" s="46">
        <f t="shared" si="2"/>
        <v>-1095.2700000000013</v>
      </c>
      <c r="L27" s="59">
        <f>(283-157)*L1</f>
        <v>0</v>
      </c>
      <c r="M27" s="60"/>
      <c r="N27" s="17">
        <f t="shared" si="4"/>
        <v>-1095.2700000000013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5" customHeight="1" x14ac:dyDescent="0.2">
      <c r="A28" s="15" t="s">
        <v>16</v>
      </c>
      <c r="B28" s="16">
        <v>113</v>
      </c>
      <c r="C28" s="17"/>
      <c r="D28" s="22"/>
      <c r="E28" s="33">
        <f t="shared" ref="E28:E33" si="6">+B28+C28+D28</f>
        <v>113</v>
      </c>
      <c r="F28" s="17"/>
      <c r="G28" s="17">
        <v>-113</v>
      </c>
      <c r="H28" s="17">
        <f>+E28+F28+G28</f>
        <v>0</v>
      </c>
      <c r="I28" s="17"/>
      <c r="J28" s="15"/>
      <c r="K28" s="17">
        <f>+H28+I28+J28</f>
        <v>0</v>
      </c>
      <c r="L28" s="60"/>
      <c r="M28" s="60"/>
      <c r="N28" s="17">
        <f t="shared" si="4"/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5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 t="shared" si="6"/>
        <v>134233.29999999999</v>
      </c>
      <c r="F29" s="17"/>
      <c r="G29" s="17">
        <v>-134233</v>
      </c>
      <c r="H29" s="17">
        <f t="shared" si="5"/>
        <v>0.29999999998835847</v>
      </c>
      <c r="I29" s="46"/>
      <c r="J29" s="17"/>
      <c r="K29" s="17">
        <f t="shared" si="2"/>
        <v>0.29999999998835847</v>
      </c>
      <c r="L29" s="62"/>
      <c r="M29" s="60"/>
      <c r="N29" s="17">
        <f t="shared" si="4"/>
        <v>0.29999999998835847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5" customHeight="1" x14ac:dyDescent="0.2">
      <c r="A30" s="15" t="s">
        <v>17</v>
      </c>
      <c r="B30" s="16">
        <v>1610.08</v>
      </c>
      <c r="C30" s="17"/>
      <c r="D30" s="22">
        <v>-1610</v>
      </c>
      <c r="E30" s="33">
        <f t="shared" si="6"/>
        <v>7.999999999992724E-2</v>
      </c>
      <c r="F30" s="17"/>
      <c r="G30" s="38"/>
      <c r="H30" s="17">
        <f t="shared" si="5"/>
        <v>7.999999999992724E-2</v>
      </c>
      <c r="I30" s="17"/>
      <c r="J30" s="38"/>
      <c r="K30" s="17">
        <f t="shared" si="2"/>
        <v>7.999999999992724E-2</v>
      </c>
      <c r="L30" s="60"/>
      <c r="M30" s="60"/>
      <c r="N30" s="17">
        <f t="shared" si="4"/>
        <v>7.999999999992724E-2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5" customHeight="1" x14ac:dyDescent="0.2">
      <c r="A31" s="15" t="s">
        <v>13</v>
      </c>
      <c r="B31" s="16">
        <f>-7050.06-3639.68-4.77+16033+1193</f>
        <v>6531.49</v>
      </c>
      <c r="C31" s="17"/>
      <c r="D31" s="22"/>
      <c r="E31" s="33">
        <f t="shared" si="6"/>
        <v>6531.49</v>
      </c>
      <c r="F31" s="17"/>
      <c r="G31" s="17">
        <v>-6531</v>
      </c>
      <c r="H31" s="17">
        <f t="shared" si="5"/>
        <v>0.48999999999978172</v>
      </c>
      <c r="I31" s="17"/>
      <c r="J31" s="17"/>
      <c r="K31" s="17">
        <f t="shared" si="2"/>
        <v>0.48999999999978172</v>
      </c>
      <c r="L31" s="60"/>
      <c r="M31" s="60"/>
      <c r="N31" s="17">
        <f t="shared" si="4"/>
        <v>0.48999999999978172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5" customHeight="1" x14ac:dyDescent="0.2">
      <c r="A32" s="15" t="s">
        <v>12</v>
      </c>
      <c r="B32" s="16">
        <f>4837+7650+5+107810+5091</f>
        <v>125393</v>
      </c>
      <c r="C32" s="17"/>
      <c r="D32" s="22">
        <v>-125393</v>
      </c>
      <c r="E32" s="34">
        <f t="shared" si="6"/>
        <v>0</v>
      </c>
      <c r="F32" s="17"/>
      <c r="G32" s="15"/>
      <c r="H32" s="17">
        <f t="shared" si="5"/>
        <v>0</v>
      </c>
      <c r="I32" s="46"/>
      <c r="J32" s="15"/>
      <c r="K32" s="17">
        <f t="shared" si="2"/>
        <v>0</v>
      </c>
      <c r="L32" s="62"/>
      <c r="M32" s="60"/>
      <c r="N32" s="17">
        <f t="shared" si="4"/>
        <v>0</v>
      </c>
      <c r="O32" s="15"/>
      <c r="P32" s="15"/>
      <c r="Q32" s="6"/>
      <c r="R32" s="15"/>
      <c r="S32" s="15"/>
      <c r="T32" s="15"/>
      <c r="U32" s="15"/>
      <c r="V32" s="15"/>
      <c r="W32" s="15"/>
      <c r="X32" s="15"/>
    </row>
    <row r="33" spans="1:24" ht="15" customHeight="1" x14ac:dyDescent="0.2">
      <c r="A33" s="15" t="s">
        <v>7</v>
      </c>
      <c r="B33" s="20">
        <f>1631-7953+291+1816+46259+31532</f>
        <v>73576</v>
      </c>
      <c r="C33" s="21"/>
      <c r="D33" s="48">
        <v>-73576</v>
      </c>
      <c r="E33" s="44">
        <f t="shared" si="6"/>
        <v>0</v>
      </c>
      <c r="F33" s="21"/>
      <c r="G33" s="36"/>
      <c r="H33" s="21">
        <f t="shared" si="5"/>
        <v>0</v>
      </c>
      <c r="I33" s="21"/>
      <c r="J33" s="36"/>
      <c r="K33" s="21">
        <f t="shared" si="2"/>
        <v>0</v>
      </c>
      <c r="L33" s="64"/>
      <c r="M33" s="64"/>
      <c r="N33" s="21">
        <f t="shared" si="4"/>
        <v>0</v>
      </c>
      <c r="O33" s="15"/>
      <c r="P33" s="15"/>
      <c r="Q33" s="7"/>
      <c r="R33" s="8"/>
      <c r="S33" s="8"/>
      <c r="T33" s="9"/>
      <c r="U33" s="15"/>
      <c r="V33" s="15"/>
      <c r="W33" s="15"/>
      <c r="X33" s="15"/>
    </row>
    <row r="34" spans="1:24" ht="18" customHeight="1" x14ac:dyDescent="0.2">
      <c r="A34" s="15"/>
      <c r="B34" s="16">
        <f>SUM(B5:B33)</f>
        <v>938516.61</v>
      </c>
      <c r="C34" s="16">
        <f t="shared" ref="C34:H34" si="7">SUM(C5:C33)</f>
        <v>-33333.23000000001</v>
      </c>
      <c r="D34" s="16">
        <f t="shared" si="7"/>
        <v>-247343.71</v>
      </c>
      <c r="E34" s="16">
        <f t="shared" si="7"/>
        <v>657839.92000000004</v>
      </c>
      <c r="F34" s="16">
        <f t="shared" si="7"/>
        <v>-51030.52</v>
      </c>
      <c r="G34" s="16">
        <f t="shared" si="7"/>
        <v>-167128</v>
      </c>
      <c r="H34" s="16">
        <f t="shared" si="7"/>
        <v>439681.40000000014</v>
      </c>
      <c r="I34" s="16">
        <f t="shared" ref="I34:N34" si="8">SUM(I5:I33)</f>
        <v>-343874.63999999996</v>
      </c>
      <c r="J34" s="16">
        <f t="shared" si="8"/>
        <v>1911</v>
      </c>
      <c r="K34" s="16">
        <f t="shared" si="8"/>
        <v>97717.75999999998</v>
      </c>
      <c r="L34" s="65">
        <f t="shared" si="8"/>
        <v>-10529.8</v>
      </c>
      <c r="M34" s="65">
        <f t="shared" si="8"/>
        <v>0</v>
      </c>
      <c r="N34" s="16">
        <f t="shared" si="8"/>
        <v>87187.96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8" customHeight="1" x14ac:dyDescent="0.2">
      <c r="A35" s="15"/>
      <c r="B35" s="16"/>
      <c r="C35" s="17"/>
      <c r="D35" s="18"/>
      <c r="E35" s="35"/>
      <c r="F35" s="17"/>
      <c r="G35" s="15"/>
      <c r="H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5.9" customHeight="1" x14ac:dyDescent="0.2">
      <c r="A36" s="49" t="s">
        <v>40</v>
      </c>
      <c r="B36" s="50">
        <f>+B34</f>
        <v>938516.61</v>
      </c>
      <c r="C36" s="17"/>
      <c r="D36" s="22"/>
      <c r="E36" s="35"/>
      <c r="F36" s="17"/>
      <c r="G36" s="15"/>
      <c r="H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.9" customHeight="1" x14ac:dyDescent="0.2">
      <c r="A37" s="49" t="s">
        <v>41</v>
      </c>
      <c r="B37" s="50">
        <f>+D34+G34+J34</f>
        <v>-412560.70999999996</v>
      </c>
      <c r="C37" s="17"/>
      <c r="D37" s="22"/>
      <c r="E37" s="35"/>
      <c r="F37" s="17"/>
      <c r="G37" s="15"/>
      <c r="H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.9" customHeight="1" x14ac:dyDescent="0.2">
      <c r="A38" s="49" t="s">
        <v>42</v>
      </c>
      <c r="B38" s="51">
        <f>+C34+F34+I34+L34</f>
        <v>-438768.18999999994</v>
      </c>
      <c r="C38" s="17"/>
      <c r="D38" s="18"/>
      <c r="E38" s="35"/>
      <c r="F38" s="17"/>
      <c r="G38" s="15"/>
      <c r="H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.9" customHeight="1" thickBot="1" x14ac:dyDescent="0.25">
      <c r="A39" s="49" t="s">
        <v>45</v>
      </c>
      <c r="B39" s="52">
        <f>SUM(B36:B38)</f>
        <v>87187.710000000079</v>
      </c>
      <c r="C39" s="17"/>
      <c r="D39" s="18"/>
      <c r="E39" s="35"/>
      <c r="F39" s="17"/>
      <c r="G39" s="15"/>
      <c r="H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2" thickTop="1" x14ac:dyDescent="0.2">
      <c r="A40" s="15"/>
      <c r="B40" s="16"/>
      <c r="C40" s="17"/>
      <c r="D40" s="18"/>
      <c r="E40" s="35"/>
      <c r="F40" s="17"/>
      <c r="G40" s="15"/>
      <c r="H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1.4" x14ac:dyDescent="0.2">
      <c r="A41" s="15"/>
      <c r="B41" s="16"/>
      <c r="C41" s="17"/>
      <c r="D41" s="18"/>
      <c r="E41" s="35"/>
      <c r="F41" s="17"/>
      <c r="G41" s="15"/>
      <c r="H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1.4" x14ac:dyDescent="0.2">
      <c r="A42" s="15"/>
      <c r="B42" s="16"/>
      <c r="C42" s="17"/>
      <c r="D42" s="18"/>
      <c r="E42" s="35"/>
      <c r="F42" s="17"/>
      <c r="G42" s="15"/>
      <c r="H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1.4" x14ac:dyDescent="0.2">
      <c r="A43" s="15"/>
      <c r="B43" s="16"/>
      <c r="C43" s="17"/>
      <c r="D43" s="18"/>
      <c r="E43" s="35"/>
      <c r="F43" s="17"/>
      <c r="G43" s="15"/>
      <c r="H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1.4" x14ac:dyDescent="0.2">
      <c r="A44" s="15"/>
      <c r="B44" s="16"/>
      <c r="C44" s="17"/>
      <c r="D44" s="18"/>
      <c r="E44" s="35"/>
      <c r="F44" s="17"/>
      <c r="G44" s="15"/>
      <c r="H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1.4" x14ac:dyDescent="0.2">
      <c r="A45" s="15"/>
      <c r="B45" s="16"/>
      <c r="C45" s="17"/>
      <c r="D45" s="18"/>
      <c r="E45" s="35"/>
      <c r="F45" s="17"/>
      <c r="G45" s="15"/>
      <c r="H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1.4" x14ac:dyDescent="0.2">
      <c r="A46" s="15"/>
      <c r="B46" s="16"/>
      <c r="C46" s="17"/>
      <c r="D46" s="18"/>
      <c r="E46" s="35"/>
      <c r="F46" s="17"/>
      <c r="G46" s="15"/>
      <c r="H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1.4" x14ac:dyDescent="0.2">
      <c r="A47" s="15"/>
      <c r="B47" s="16"/>
      <c r="C47" s="17"/>
      <c r="D47" s="18"/>
      <c r="E47" s="35"/>
      <c r="F47" s="17"/>
      <c r="G47" s="15"/>
      <c r="H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1.4" x14ac:dyDescent="0.2">
      <c r="A48" s="15"/>
      <c r="B48" s="16"/>
      <c r="C48" s="17"/>
      <c r="D48" s="18"/>
      <c r="E48" s="35"/>
      <c r="F48" s="17"/>
      <c r="G48" s="15"/>
      <c r="H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1.4" x14ac:dyDescent="0.2">
      <c r="A49" s="15"/>
      <c r="B49" s="16"/>
      <c r="C49" s="17"/>
      <c r="D49" s="18"/>
      <c r="E49" s="35"/>
      <c r="F49" s="17"/>
      <c r="G49" s="15"/>
      <c r="H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1.4" x14ac:dyDescent="0.2">
      <c r="A50" s="15"/>
      <c r="B50" s="16"/>
      <c r="C50" s="17"/>
      <c r="D50" s="18"/>
      <c r="E50" s="35"/>
      <c r="F50" s="17"/>
      <c r="G50" s="15"/>
      <c r="H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1.4" x14ac:dyDescent="0.2">
      <c r="A51" s="15"/>
      <c r="B51" s="16"/>
      <c r="C51" s="17"/>
      <c r="D51" s="18"/>
      <c r="E51" s="35"/>
      <c r="F51" s="17"/>
      <c r="G51" s="15"/>
      <c r="H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1.4" x14ac:dyDescent="0.2">
      <c r="A52" s="15"/>
      <c r="B52" s="16"/>
      <c r="C52" s="17"/>
      <c r="D52" s="18"/>
      <c r="E52" s="35"/>
      <c r="F52" s="17"/>
      <c r="G52" s="15"/>
      <c r="H52" s="15"/>
      <c r="I52" s="15"/>
      <c r="J52" s="15"/>
      <c r="K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1.4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1.4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1.4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1.4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1.4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1.4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1.4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1.4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1.4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1.4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1.4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1.4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1.4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1.4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1.4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1.4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1.4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1.4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1.4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1.4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1.4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1.4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1.4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1.4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1.4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1.4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1.4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1.4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1.4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1.4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1.4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1.4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1.4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1.4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1.4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1.4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1.4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1.4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1.4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1.4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1.4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1.4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1.4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1.4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1.4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1.4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1.4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1.4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1.4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1.4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1.4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1.4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1.4" x14ac:dyDescent="0.2">
      <c r="A105" s="15"/>
      <c r="B105" s="16"/>
      <c r="C105" s="17"/>
      <c r="D105" s="18"/>
      <c r="E105" s="35"/>
      <c r="F105" s="17"/>
      <c r="G105" s="15"/>
      <c r="I105" s="15"/>
      <c r="J105" s="15"/>
      <c r="K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1.4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1.4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1.4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1.4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1.4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1.4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1.4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1.4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1.4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1.4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1.4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1.4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1.4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1.4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1.4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1.4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1.4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1.4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1.4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1.4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1.4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1.4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1.4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1.4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1.4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1.4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1.4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1.4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1.4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1.4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1.4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1.4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1.4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1.4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1.4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1.4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1.4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1.4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1.4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1.4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1.4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1.4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1.4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1.4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1.4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1.4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1.4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1.4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1.4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1.4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1.4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1.4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1.4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1.4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1.4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1.4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1.4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1.4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1.4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1.4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1.4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1.4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1.4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1.4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1.4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1.4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1.4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1.4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1.4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1.4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1.4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1.4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1.4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1.4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1.4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1.4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1.4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1.4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1.4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1.4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1.4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1.4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1.4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1.4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1.4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1.4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1.4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1.4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1.4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1.4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1.4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1.4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1.4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1.4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1.4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1.4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1.4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1.4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1.4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1.4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1.4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1.4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1.4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1.4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1.4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1.4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1.4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1.4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1.4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1.4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1.4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1.4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1.4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1.4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1.4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1.4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1.4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1.4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1.4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1.4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1.4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1.4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1.4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1.4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1.4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1.4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1.4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1.4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1.4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1.4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1.4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1.4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1.4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1.4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1.4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1.4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1.4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1.4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1.4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1.4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1.4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1.4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1.4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1.4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1.4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1.4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1.4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1.4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1.4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1.4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1.4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1.4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1.4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1.4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1.4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1.4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1.4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1.4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1.4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1.4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1.4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1.4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1.4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1.4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1.4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1.4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1.4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1.4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1.4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1.4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1.4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1.4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1.4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1.4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1.4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1.4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1.4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1.4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1.4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1.4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1.4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1.4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1.4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1.4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1.4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1.4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1.4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1.4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1.4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1.4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1.4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1.4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1.4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1.4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1.4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1.4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1.4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1.4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1.4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1.4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1.4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1.4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1.4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1.4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1.4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1.4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1.4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1.4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1.4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1.4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1.4" x14ac:dyDescent="0.2">
      <c r="A316" s="15"/>
      <c r="B316" s="16"/>
      <c r="C316" s="17"/>
      <c r="D316" s="18"/>
      <c r="E316" s="35"/>
      <c r="I316" s="15"/>
      <c r="J316" s="15"/>
      <c r="K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1.4" x14ac:dyDescent="0.2">
      <c r="A317" s="15"/>
      <c r="B317" s="16"/>
      <c r="C317" s="17"/>
      <c r="D317" s="18"/>
      <c r="E317" s="35"/>
      <c r="I317" s="15"/>
      <c r="J317" s="15"/>
      <c r="K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1.4" x14ac:dyDescent="0.2">
      <c r="A318" s="15"/>
      <c r="B318" s="16"/>
      <c r="C318" s="17"/>
      <c r="D318" s="18"/>
      <c r="E318" s="35"/>
      <c r="I318" s="15"/>
      <c r="J318" s="15"/>
      <c r="K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1.4" x14ac:dyDescent="0.2">
      <c r="A319" s="15"/>
      <c r="B319" s="16"/>
      <c r="C319" s="17"/>
      <c r="D319" s="18"/>
      <c r="E319" s="35"/>
      <c r="I319" s="15"/>
      <c r="J319" s="15"/>
      <c r="K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1.4" x14ac:dyDescent="0.2">
      <c r="A320" s="15"/>
      <c r="B320" s="16"/>
      <c r="C320" s="17"/>
      <c r="D320" s="18"/>
      <c r="E320" s="35"/>
      <c r="I320" s="15"/>
      <c r="J320" s="15"/>
      <c r="K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1.4" x14ac:dyDescent="0.2">
      <c r="A321" s="15"/>
      <c r="B321" s="16"/>
      <c r="C321" s="17"/>
      <c r="D321" s="18"/>
      <c r="E321" s="35"/>
      <c r="I321" s="15"/>
      <c r="J321" s="15"/>
      <c r="K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1.4" x14ac:dyDescent="0.2">
      <c r="A322" s="15"/>
      <c r="B322" s="16"/>
      <c r="C322" s="17"/>
      <c r="D322" s="18"/>
      <c r="E322" s="35"/>
      <c r="I322" s="15"/>
      <c r="J322" s="15"/>
      <c r="K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1.4" x14ac:dyDescent="0.2">
      <c r="A323" s="15"/>
      <c r="B323" s="16"/>
      <c r="C323" s="17"/>
      <c r="D323" s="18"/>
      <c r="E323" s="35"/>
      <c r="I323" s="15"/>
      <c r="J323" s="15"/>
      <c r="K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1.4" x14ac:dyDescent="0.2">
      <c r="A324" s="15"/>
      <c r="B324" s="16"/>
      <c r="C324" s="17"/>
      <c r="D324" s="18"/>
      <c r="E324" s="35"/>
      <c r="I324" s="15"/>
      <c r="J324" s="15"/>
      <c r="K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1.4" x14ac:dyDescent="0.2">
      <c r="A325" s="15"/>
      <c r="B325" s="16"/>
      <c r="C325" s="17"/>
      <c r="D325" s="18"/>
      <c r="E325" s="35"/>
      <c r="I325" s="15"/>
      <c r="J325" s="15"/>
      <c r="K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1.4" x14ac:dyDescent="0.2">
      <c r="A326" s="15"/>
      <c r="B326" s="16"/>
      <c r="C326" s="17"/>
      <c r="D326" s="18"/>
      <c r="E326" s="35"/>
      <c r="I326" s="15"/>
      <c r="J326" s="15"/>
      <c r="K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1.4" x14ac:dyDescent="0.2">
      <c r="A327" s="15"/>
      <c r="B327" s="16"/>
      <c r="C327" s="17"/>
      <c r="D327" s="18"/>
      <c r="E327" s="35"/>
      <c r="I327" s="15"/>
      <c r="J327" s="15"/>
      <c r="K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1.4" x14ac:dyDescent="0.2">
      <c r="A328" s="15"/>
      <c r="B328" s="16"/>
      <c r="C328" s="17"/>
      <c r="D328" s="18"/>
      <c r="E328" s="35"/>
      <c r="I328" s="15"/>
      <c r="J328" s="15"/>
      <c r="K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1.4" x14ac:dyDescent="0.2">
      <c r="A329" s="15"/>
      <c r="B329" s="16"/>
      <c r="C329" s="17"/>
      <c r="D329" s="18"/>
      <c r="E329" s="35"/>
      <c r="I329" s="15"/>
      <c r="J329" s="15"/>
      <c r="K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1.4" x14ac:dyDescent="0.2">
      <c r="A330" s="15"/>
      <c r="B330" s="16"/>
      <c r="C330" s="17"/>
      <c r="D330" s="18"/>
      <c r="E330" s="35"/>
      <c r="I330" s="15"/>
      <c r="J330" s="15"/>
      <c r="K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1.4" x14ac:dyDescent="0.2">
      <c r="A331" s="15"/>
      <c r="B331" s="16"/>
      <c r="C331" s="17"/>
      <c r="D331" s="18"/>
      <c r="E331" s="35"/>
      <c r="I331" s="15"/>
      <c r="J331" s="15"/>
      <c r="K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1.4" x14ac:dyDescent="0.2">
      <c r="A332" s="15"/>
      <c r="B332" s="16"/>
      <c r="C332" s="17"/>
      <c r="D332" s="18"/>
      <c r="E332" s="35"/>
      <c r="I332" s="15"/>
      <c r="J332" s="15"/>
      <c r="K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1.4" x14ac:dyDescent="0.2">
      <c r="A333" s="15"/>
      <c r="B333" s="16"/>
      <c r="C333" s="17"/>
      <c r="D333" s="18"/>
      <c r="E333" s="35"/>
      <c r="I333" s="15"/>
      <c r="J333" s="15"/>
      <c r="K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1.4" x14ac:dyDescent="0.2">
      <c r="A334" s="15"/>
      <c r="B334" s="16"/>
      <c r="C334" s="17"/>
      <c r="D334" s="18"/>
      <c r="E334" s="35"/>
      <c r="I334" s="15"/>
      <c r="J334" s="15"/>
      <c r="K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1.4" x14ac:dyDescent="0.2">
      <c r="A335" s="15"/>
      <c r="B335" s="16"/>
      <c r="C335" s="17"/>
      <c r="D335" s="18"/>
      <c r="E335" s="35"/>
      <c r="I335" s="15"/>
      <c r="J335" s="15"/>
      <c r="K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1.4" x14ac:dyDescent="0.2">
      <c r="A336" s="15"/>
      <c r="B336" s="16"/>
      <c r="C336" s="17"/>
      <c r="D336" s="18"/>
      <c r="E336" s="35"/>
      <c r="I336" s="15"/>
      <c r="J336" s="15"/>
      <c r="K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1.4" x14ac:dyDescent="0.2">
      <c r="A337" s="15"/>
      <c r="B337" s="16"/>
      <c r="C337" s="17"/>
      <c r="D337" s="18"/>
      <c r="E337" s="35"/>
      <c r="I337" s="15"/>
      <c r="J337" s="15"/>
      <c r="K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1.4" x14ac:dyDescent="0.2">
      <c r="A338" s="15"/>
      <c r="B338" s="16"/>
      <c r="C338" s="17"/>
      <c r="D338" s="18"/>
      <c r="E338" s="35"/>
      <c r="I338" s="15"/>
      <c r="J338" s="15"/>
      <c r="K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1.4" x14ac:dyDescent="0.2">
      <c r="A339" s="15"/>
      <c r="B339" s="16"/>
      <c r="C339" s="17"/>
      <c r="D339" s="18"/>
      <c r="E339" s="35"/>
      <c r="I339" s="15"/>
      <c r="J339" s="15"/>
      <c r="K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1.4" x14ac:dyDescent="0.2">
      <c r="A340" s="15"/>
      <c r="B340" s="16"/>
      <c r="C340" s="17"/>
      <c r="D340" s="18"/>
      <c r="E340" s="35"/>
      <c r="I340" s="15"/>
      <c r="J340" s="15"/>
      <c r="K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1.4" x14ac:dyDescent="0.2">
      <c r="A341" s="15"/>
      <c r="B341" s="16"/>
      <c r="C341" s="17"/>
      <c r="D341" s="18"/>
      <c r="E341" s="35"/>
      <c r="I341" s="15"/>
      <c r="J341" s="15"/>
      <c r="K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1.4" x14ac:dyDescent="0.2">
      <c r="A342" s="15"/>
      <c r="B342" s="16"/>
      <c r="C342" s="17"/>
      <c r="D342" s="18"/>
      <c r="E342" s="35"/>
      <c r="I342" s="15"/>
      <c r="J342" s="15"/>
      <c r="K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1.4" x14ac:dyDescent="0.2">
      <c r="A343" s="15"/>
      <c r="B343" s="16"/>
      <c r="C343" s="17"/>
      <c r="D343" s="18"/>
      <c r="E343" s="35"/>
      <c r="I343" s="15"/>
      <c r="J343" s="15"/>
      <c r="K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1.4" x14ac:dyDescent="0.2">
      <c r="A344" s="15"/>
      <c r="B344" s="16"/>
      <c r="C344" s="17"/>
      <c r="D344" s="18"/>
      <c r="E344" s="35"/>
      <c r="I344" s="15"/>
      <c r="J344" s="15"/>
      <c r="K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1.4" x14ac:dyDescent="0.2">
      <c r="A345" s="15"/>
      <c r="B345" s="16"/>
      <c r="C345" s="17"/>
      <c r="D345" s="18"/>
      <c r="E345" s="35"/>
      <c r="I345" s="15"/>
      <c r="J345" s="15"/>
      <c r="K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1.4" x14ac:dyDescent="0.2">
      <c r="A346" s="15"/>
      <c r="B346" s="16"/>
      <c r="C346" s="17"/>
      <c r="D346" s="18"/>
      <c r="E346" s="35"/>
      <c r="I346" s="15"/>
      <c r="J346" s="15"/>
      <c r="K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1.4" x14ac:dyDescent="0.2">
      <c r="A347" s="15"/>
      <c r="B347" s="16"/>
      <c r="C347" s="17"/>
      <c r="D347" s="18"/>
      <c r="E347" s="35"/>
      <c r="I347" s="15"/>
      <c r="J347" s="15"/>
      <c r="K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1.4" x14ac:dyDescent="0.2">
      <c r="A348" s="15"/>
      <c r="B348" s="16"/>
      <c r="C348" s="17"/>
      <c r="D348" s="18"/>
      <c r="E348" s="35"/>
      <c r="I348" s="15"/>
      <c r="J348" s="15"/>
      <c r="K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1.4" x14ac:dyDescent="0.2">
      <c r="A349" s="15"/>
      <c r="B349" s="16"/>
      <c r="C349" s="17"/>
      <c r="D349" s="18"/>
      <c r="E349" s="35"/>
      <c r="I349" s="15"/>
      <c r="J349" s="15"/>
      <c r="K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1.4" x14ac:dyDescent="0.2">
      <c r="A350" s="15"/>
      <c r="B350" s="16"/>
      <c r="C350" s="17"/>
      <c r="D350" s="18"/>
      <c r="E350" s="35"/>
      <c r="I350" s="15"/>
      <c r="J350" s="15"/>
      <c r="K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1.4" x14ac:dyDescent="0.2">
      <c r="A351" s="15"/>
      <c r="B351" s="16"/>
      <c r="C351" s="17"/>
      <c r="D351" s="18"/>
      <c r="E351" s="35"/>
      <c r="I351" s="15"/>
      <c r="J351" s="15"/>
      <c r="K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1.4" x14ac:dyDescent="0.2">
      <c r="A352" s="15"/>
      <c r="B352" s="16"/>
      <c r="C352" s="17"/>
      <c r="D352" s="18"/>
      <c r="E352" s="35"/>
      <c r="I352" s="15"/>
      <c r="J352" s="15"/>
      <c r="K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1.4" x14ac:dyDescent="0.2">
      <c r="A353" s="15"/>
      <c r="B353" s="16"/>
      <c r="C353" s="17"/>
      <c r="D353" s="18"/>
      <c r="E353" s="35"/>
      <c r="I353" s="15"/>
      <c r="J353" s="15"/>
      <c r="K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1.4" x14ac:dyDescent="0.2">
      <c r="A354" s="15"/>
      <c r="B354" s="16"/>
      <c r="C354" s="17"/>
      <c r="D354" s="18"/>
      <c r="E354" s="35"/>
      <c r="I354" s="15"/>
      <c r="J354" s="15"/>
      <c r="K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1.4" x14ac:dyDescent="0.2">
      <c r="A355" s="15"/>
      <c r="B355" s="16"/>
      <c r="C355" s="17"/>
      <c r="D355" s="18"/>
      <c r="E355" s="35"/>
      <c r="I355" s="15"/>
      <c r="J355" s="15"/>
      <c r="K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1.4" x14ac:dyDescent="0.2">
      <c r="A356" s="15"/>
      <c r="B356" s="16"/>
      <c r="C356" s="17"/>
      <c r="D356" s="18"/>
      <c r="E356" s="35"/>
      <c r="I356" s="15"/>
      <c r="J356" s="15"/>
      <c r="K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1.4" x14ac:dyDescent="0.2">
      <c r="A357" s="15"/>
      <c r="B357" s="16"/>
      <c r="C357" s="17"/>
      <c r="D357" s="18"/>
      <c r="E357" s="35"/>
      <c r="I357" s="15"/>
      <c r="J357" s="15"/>
      <c r="K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1.4" x14ac:dyDescent="0.2">
      <c r="A358" s="15"/>
      <c r="B358" s="16"/>
      <c r="C358" s="17"/>
      <c r="D358" s="18"/>
      <c r="E358" s="35"/>
      <c r="I358" s="15"/>
      <c r="J358" s="15"/>
      <c r="K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1.4" x14ac:dyDescent="0.2">
      <c r="A359" s="15"/>
      <c r="B359" s="16"/>
      <c r="C359" s="17"/>
      <c r="D359" s="18"/>
      <c r="E359" s="35"/>
      <c r="I359" s="15"/>
      <c r="J359" s="15"/>
      <c r="K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1.4" x14ac:dyDescent="0.2">
      <c r="A360" s="15"/>
      <c r="B360" s="16"/>
      <c r="C360" s="17"/>
      <c r="D360" s="18"/>
      <c r="E360" s="35"/>
      <c r="I360" s="15"/>
      <c r="J360" s="15"/>
      <c r="K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1.4" x14ac:dyDescent="0.2">
      <c r="A361" s="15"/>
      <c r="B361" s="16"/>
      <c r="C361" s="17"/>
      <c r="D361" s="18"/>
      <c r="E361" s="35"/>
      <c r="I361" s="15"/>
      <c r="J361" s="15"/>
      <c r="K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1.4" x14ac:dyDescent="0.2">
      <c r="A362" s="15"/>
      <c r="B362" s="16"/>
      <c r="C362" s="17"/>
      <c r="D362" s="18"/>
      <c r="E362" s="35"/>
      <c r="I362" s="15"/>
      <c r="J362" s="15"/>
      <c r="K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1.4" x14ac:dyDescent="0.2">
      <c r="A363" s="15"/>
      <c r="B363" s="16"/>
      <c r="C363" s="17"/>
      <c r="D363" s="18"/>
      <c r="E363" s="35"/>
      <c r="I363" s="15"/>
      <c r="J363" s="15"/>
      <c r="K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1.4" x14ac:dyDescent="0.2">
      <c r="A364" s="15"/>
      <c r="B364" s="16"/>
      <c r="C364" s="17"/>
      <c r="D364" s="18"/>
      <c r="E364" s="35"/>
      <c r="I364" s="15"/>
      <c r="J364" s="15"/>
      <c r="K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1.4" x14ac:dyDescent="0.2">
      <c r="A365" s="15"/>
      <c r="B365" s="16"/>
      <c r="C365" s="17"/>
      <c r="D365" s="18"/>
      <c r="E365" s="35"/>
      <c r="I365" s="15"/>
      <c r="J365" s="15"/>
      <c r="K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1.4" x14ac:dyDescent="0.2">
      <c r="A366" s="15"/>
      <c r="B366" s="16"/>
      <c r="C366" s="17"/>
      <c r="D366" s="18"/>
      <c r="E366" s="35"/>
      <c r="I366" s="15"/>
      <c r="J366" s="15"/>
      <c r="K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1.4" x14ac:dyDescent="0.2">
      <c r="A367" s="15"/>
      <c r="B367" s="16"/>
      <c r="C367" s="17"/>
      <c r="D367" s="18"/>
      <c r="E367" s="35"/>
      <c r="I367" s="15"/>
      <c r="J367" s="15"/>
      <c r="K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1.4" x14ac:dyDescent="0.2">
      <c r="A368" s="15"/>
      <c r="B368" s="16"/>
      <c r="C368" s="17"/>
      <c r="D368" s="18"/>
      <c r="E368" s="35"/>
      <c r="I368" s="15"/>
      <c r="J368" s="15"/>
      <c r="K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1.4" x14ac:dyDescent="0.2">
      <c r="A369" s="15"/>
      <c r="B369" s="16"/>
      <c r="C369" s="17"/>
      <c r="D369" s="18"/>
      <c r="E369" s="35"/>
      <c r="I369" s="15"/>
      <c r="J369" s="15"/>
      <c r="K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1.4" x14ac:dyDescent="0.2">
      <c r="A370" s="15"/>
      <c r="B370" s="16"/>
      <c r="C370" s="17"/>
      <c r="D370" s="18"/>
      <c r="E370" s="35"/>
      <c r="I370" s="15"/>
      <c r="J370" s="15"/>
      <c r="K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1.4" x14ac:dyDescent="0.2">
      <c r="A371" s="15"/>
      <c r="B371" s="16"/>
      <c r="C371" s="17"/>
      <c r="D371" s="18"/>
      <c r="E371" s="35"/>
      <c r="I371" s="15"/>
      <c r="J371" s="15"/>
      <c r="K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1.4" x14ac:dyDescent="0.2">
      <c r="A372" s="15"/>
      <c r="B372" s="16"/>
      <c r="C372" s="17"/>
      <c r="D372" s="18"/>
      <c r="E372" s="35"/>
      <c r="I372" s="15"/>
      <c r="J372" s="15"/>
      <c r="K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1.4" x14ac:dyDescent="0.2">
      <c r="A373" s="15"/>
      <c r="B373" s="16"/>
      <c r="C373" s="17"/>
      <c r="D373" s="18"/>
      <c r="E373" s="35"/>
      <c r="I373" s="15"/>
      <c r="J373" s="15"/>
      <c r="K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1.4" x14ac:dyDescent="0.2">
      <c r="A374" s="15"/>
      <c r="B374" s="16"/>
      <c r="C374" s="17"/>
      <c r="D374" s="18"/>
      <c r="E374" s="35"/>
      <c r="I374" s="15"/>
      <c r="J374" s="15"/>
      <c r="K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1.4" x14ac:dyDescent="0.2">
      <c r="A375" s="15"/>
      <c r="B375" s="16"/>
      <c r="C375" s="17"/>
      <c r="D375" s="18"/>
      <c r="E375" s="35"/>
      <c r="I375" s="15"/>
      <c r="J375" s="15"/>
      <c r="K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1.4" x14ac:dyDescent="0.2">
      <c r="A376" s="15"/>
      <c r="B376" s="16"/>
      <c r="C376" s="17"/>
      <c r="D376" s="18"/>
      <c r="E376" s="35"/>
      <c r="I376" s="15"/>
      <c r="J376" s="15"/>
      <c r="K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1.4" x14ac:dyDescent="0.2">
      <c r="A377" s="15"/>
      <c r="B377" s="16"/>
      <c r="C377" s="17"/>
      <c r="D377" s="18"/>
      <c r="E377" s="35"/>
      <c r="I377" s="15"/>
      <c r="J377" s="15"/>
      <c r="K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1.4" x14ac:dyDescent="0.2">
      <c r="A378" s="15"/>
      <c r="B378" s="16"/>
      <c r="C378" s="17"/>
      <c r="D378" s="18"/>
      <c r="E378" s="35"/>
      <c r="I378" s="15"/>
      <c r="J378" s="15"/>
      <c r="K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1.4" x14ac:dyDescent="0.2">
      <c r="A379" s="15"/>
      <c r="B379" s="16"/>
      <c r="C379" s="17"/>
      <c r="D379" s="18"/>
      <c r="E379" s="35"/>
      <c r="I379" s="15"/>
      <c r="J379" s="15"/>
      <c r="K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1.4" x14ac:dyDescent="0.2">
      <c r="A380" s="15"/>
      <c r="B380" s="16"/>
      <c r="C380" s="17"/>
      <c r="D380" s="18"/>
      <c r="E380" s="35"/>
      <c r="I380" s="15"/>
      <c r="J380" s="15"/>
      <c r="K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1.4" x14ac:dyDescent="0.2">
      <c r="A381" s="15"/>
      <c r="B381" s="16"/>
      <c r="C381" s="17"/>
      <c r="D381" s="18"/>
      <c r="E381" s="35"/>
      <c r="I381" s="15"/>
      <c r="J381" s="15"/>
      <c r="K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1.4" x14ac:dyDescent="0.2">
      <c r="A382" s="15"/>
      <c r="B382" s="16"/>
      <c r="C382" s="17"/>
      <c r="D382" s="18"/>
      <c r="E382" s="35"/>
      <c r="I382" s="15"/>
      <c r="J382" s="15"/>
      <c r="K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1.4" x14ac:dyDescent="0.2">
      <c r="A383" s="15"/>
      <c r="B383" s="16"/>
      <c r="C383" s="17"/>
      <c r="D383" s="18"/>
      <c r="E383" s="35"/>
      <c r="I383" s="15"/>
      <c r="J383" s="15"/>
      <c r="K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1.4" x14ac:dyDescent="0.2">
      <c r="A384" s="15"/>
      <c r="B384" s="16"/>
      <c r="C384" s="17"/>
      <c r="D384" s="18"/>
      <c r="E384" s="35"/>
      <c r="I384" s="15"/>
      <c r="J384" s="15"/>
      <c r="K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1.4" x14ac:dyDescent="0.2">
      <c r="A385" s="15"/>
      <c r="B385" s="16"/>
      <c r="C385" s="17"/>
      <c r="D385" s="18"/>
      <c r="E385" s="35"/>
      <c r="I385" s="15"/>
      <c r="J385" s="15"/>
      <c r="K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1.4" x14ac:dyDescent="0.2">
      <c r="A386" s="15"/>
      <c r="B386" s="16"/>
      <c r="C386" s="17"/>
      <c r="D386" s="18"/>
      <c r="E386" s="35"/>
      <c r="I386" s="15"/>
      <c r="J386" s="15"/>
      <c r="K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1.4" x14ac:dyDescent="0.2">
      <c r="A387" s="15"/>
      <c r="B387" s="16"/>
      <c r="C387" s="17"/>
      <c r="D387" s="18"/>
      <c r="E387" s="35"/>
      <c r="I387" s="15"/>
      <c r="J387" s="15"/>
      <c r="K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1.4" x14ac:dyDescent="0.2">
      <c r="A388" s="15"/>
      <c r="B388" s="16"/>
      <c r="C388" s="17"/>
      <c r="D388" s="18"/>
      <c r="E388" s="35"/>
      <c r="I388" s="15"/>
      <c r="J388" s="15"/>
      <c r="K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1.4" x14ac:dyDescent="0.2">
      <c r="A389" s="15"/>
      <c r="B389" s="16"/>
      <c r="C389" s="17"/>
      <c r="D389" s="18"/>
      <c r="E389" s="35"/>
      <c r="I389" s="15"/>
      <c r="J389" s="15"/>
      <c r="K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1.4" x14ac:dyDescent="0.2">
      <c r="A390" s="15"/>
      <c r="B390" s="16"/>
      <c r="C390" s="17"/>
      <c r="D390" s="18"/>
      <c r="E390" s="35"/>
      <c r="I390" s="15"/>
      <c r="J390" s="15"/>
      <c r="K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1.4" x14ac:dyDescent="0.2">
      <c r="A391" s="15"/>
      <c r="B391" s="16"/>
      <c r="C391" s="17"/>
      <c r="D391" s="18"/>
      <c r="E391" s="35"/>
      <c r="I391" s="15"/>
      <c r="J391" s="15"/>
      <c r="K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1.4" x14ac:dyDescent="0.2">
      <c r="A392" s="15"/>
      <c r="B392" s="16"/>
      <c r="C392" s="17"/>
      <c r="D392" s="18"/>
      <c r="E392" s="35"/>
      <c r="I392" s="15"/>
      <c r="J392" s="15"/>
      <c r="K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1.4" x14ac:dyDescent="0.2">
      <c r="A393" s="15"/>
      <c r="B393" s="16"/>
      <c r="C393" s="17"/>
      <c r="D393" s="18"/>
      <c r="E393" s="35"/>
      <c r="I393" s="15"/>
      <c r="J393" s="15"/>
      <c r="K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1.4" x14ac:dyDescent="0.2">
      <c r="A394" s="15"/>
      <c r="B394" s="16"/>
      <c r="C394" s="17"/>
      <c r="D394" s="18"/>
      <c r="E394" s="35"/>
      <c r="I394" s="15"/>
      <c r="J394" s="15"/>
      <c r="K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1.4" x14ac:dyDescent="0.2">
      <c r="A395" s="15"/>
      <c r="B395" s="16"/>
      <c r="C395" s="17"/>
      <c r="D395" s="18"/>
      <c r="E395" s="35"/>
      <c r="I395" s="15"/>
      <c r="J395" s="15"/>
      <c r="K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1.4" x14ac:dyDescent="0.2">
      <c r="A396" s="15"/>
      <c r="B396" s="16"/>
      <c r="C396" s="17"/>
      <c r="D396" s="18"/>
      <c r="E396" s="35"/>
      <c r="I396" s="15"/>
      <c r="J396" s="15"/>
      <c r="K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1.4" x14ac:dyDescent="0.2">
      <c r="A397" s="15"/>
      <c r="B397" s="16"/>
      <c r="C397" s="17"/>
      <c r="D397" s="18"/>
      <c r="E397" s="35"/>
      <c r="I397" s="15"/>
      <c r="J397" s="15"/>
      <c r="K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1.4" x14ac:dyDescent="0.2">
      <c r="A398" s="15"/>
      <c r="B398" s="16"/>
      <c r="C398" s="17"/>
      <c r="D398" s="18"/>
      <c r="E398" s="35"/>
      <c r="I398" s="15"/>
      <c r="J398" s="15"/>
      <c r="K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1.4" x14ac:dyDescent="0.2">
      <c r="A399" s="15"/>
      <c r="B399" s="16"/>
      <c r="C399" s="17"/>
      <c r="D399" s="18"/>
      <c r="E399" s="35"/>
      <c r="I399" s="15"/>
      <c r="J399" s="15"/>
      <c r="K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1.4" x14ac:dyDescent="0.2">
      <c r="A400" s="15"/>
      <c r="B400" s="16"/>
      <c r="C400" s="17"/>
      <c r="D400" s="18"/>
      <c r="E400" s="35"/>
      <c r="I400" s="15"/>
      <c r="J400" s="15"/>
      <c r="K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1.4" x14ac:dyDescent="0.2">
      <c r="A401" s="15"/>
      <c r="B401" s="16"/>
      <c r="C401" s="17"/>
      <c r="D401" s="18"/>
      <c r="E401" s="35"/>
      <c r="I401" s="15"/>
      <c r="J401" s="15"/>
      <c r="K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1.4" x14ac:dyDescent="0.2">
      <c r="A402" s="15"/>
      <c r="B402" s="16"/>
      <c r="C402" s="17"/>
      <c r="D402" s="18"/>
      <c r="E402" s="35"/>
      <c r="I402" s="15"/>
      <c r="J402" s="15"/>
      <c r="K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1.4" x14ac:dyDescent="0.2">
      <c r="A403" s="15"/>
      <c r="B403" s="16"/>
      <c r="C403" s="17"/>
      <c r="D403" s="18"/>
      <c r="E403" s="35"/>
      <c r="I403" s="15"/>
      <c r="J403" s="15"/>
      <c r="K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1.4" x14ac:dyDescent="0.2">
      <c r="A404" s="15"/>
      <c r="B404" s="16"/>
      <c r="C404" s="17"/>
      <c r="D404" s="18"/>
      <c r="E404" s="35"/>
      <c r="I404" s="15"/>
      <c r="J404" s="15"/>
      <c r="K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1.4" x14ac:dyDescent="0.2">
      <c r="A405" s="15"/>
      <c r="B405" s="16"/>
      <c r="C405" s="17"/>
      <c r="D405" s="18"/>
      <c r="E405" s="35"/>
      <c r="I405" s="15"/>
      <c r="J405" s="15"/>
      <c r="K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1.4" x14ac:dyDescent="0.2">
      <c r="A406" s="15"/>
      <c r="B406" s="16"/>
      <c r="C406" s="17"/>
      <c r="D406" s="18"/>
      <c r="E406" s="35"/>
      <c r="I406" s="15"/>
      <c r="J406" s="15"/>
      <c r="K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1.4" x14ac:dyDescent="0.2">
      <c r="A407" s="15"/>
      <c r="B407" s="16"/>
      <c r="C407" s="17"/>
      <c r="D407" s="18"/>
      <c r="E407" s="35"/>
      <c r="I407" s="15"/>
      <c r="J407" s="15"/>
      <c r="K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1.4" x14ac:dyDescent="0.2">
      <c r="A408" s="15"/>
      <c r="B408" s="16"/>
      <c r="C408" s="17"/>
      <c r="D408" s="18"/>
      <c r="E408" s="35"/>
      <c r="I408" s="15"/>
      <c r="J408" s="15"/>
      <c r="K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1.4" x14ac:dyDescent="0.2">
      <c r="A409" s="15"/>
      <c r="B409" s="16"/>
      <c r="C409" s="17"/>
      <c r="D409" s="18"/>
      <c r="E409" s="35"/>
      <c r="I409" s="15"/>
      <c r="J409" s="15"/>
      <c r="K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1.4" x14ac:dyDescent="0.2">
      <c r="A410" s="15"/>
      <c r="B410" s="16"/>
      <c r="C410" s="17"/>
      <c r="D410" s="18"/>
      <c r="E410" s="35"/>
      <c r="I410" s="15"/>
      <c r="J410" s="15"/>
      <c r="K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1.4" x14ac:dyDescent="0.2">
      <c r="A411" s="15"/>
      <c r="B411" s="16"/>
      <c r="C411" s="17"/>
      <c r="D411" s="18"/>
      <c r="E411" s="35"/>
      <c r="I411" s="15"/>
      <c r="J411" s="15"/>
      <c r="K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1.4" x14ac:dyDescent="0.2">
      <c r="A412" s="15"/>
      <c r="B412" s="16"/>
      <c r="C412" s="17"/>
      <c r="D412" s="18"/>
      <c r="E412" s="35"/>
      <c r="I412" s="15"/>
      <c r="J412" s="15"/>
      <c r="K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1.4" x14ac:dyDescent="0.2">
      <c r="A413" s="15"/>
      <c r="B413" s="16"/>
      <c r="C413" s="17"/>
      <c r="D413" s="18"/>
      <c r="E413" s="35"/>
      <c r="I413" s="15"/>
      <c r="J413" s="15"/>
      <c r="K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1.4" x14ac:dyDescent="0.2">
      <c r="A414" s="15"/>
      <c r="B414" s="16"/>
      <c r="C414" s="17"/>
      <c r="D414" s="18"/>
      <c r="E414" s="35"/>
      <c r="I414" s="15"/>
      <c r="J414" s="15"/>
      <c r="K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1.4" x14ac:dyDescent="0.2">
      <c r="A415" s="15"/>
      <c r="B415" s="16"/>
      <c r="C415" s="17"/>
      <c r="D415" s="18"/>
      <c r="E415" s="35"/>
      <c r="I415" s="15"/>
      <c r="J415" s="15"/>
      <c r="K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1.4" x14ac:dyDescent="0.2">
      <c r="A416" s="15"/>
      <c r="B416" s="16"/>
      <c r="C416" s="17"/>
      <c r="D416" s="18"/>
      <c r="E416" s="35"/>
      <c r="I416" s="15"/>
      <c r="J416" s="15"/>
      <c r="K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1.4" x14ac:dyDescent="0.2">
      <c r="A417" s="15"/>
      <c r="B417" s="16"/>
      <c r="C417" s="17"/>
      <c r="D417" s="18"/>
      <c r="E417" s="35"/>
      <c r="I417" s="15"/>
      <c r="J417" s="15"/>
      <c r="K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1.4" x14ac:dyDescent="0.2">
      <c r="A418" s="15"/>
      <c r="B418" s="16"/>
      <c r="C418" s="17"/>
      <c r="D418" s="18"/>
      <c r="E418" s="35"/>
      <c r="I418" s="15"/>
      <c r="J418" s="15"/>
      <c r="K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1.4" x14ac:dyDescent="0.2">
      <c r="A419" s="15"/>
      <c r="B419" s="16"/>
      <c r="C419" s="17"/>
      <c r="D419" s="18"/>
      <c r="E419" s="35"/>
      <c r="I419" s="15"/>
      <c r="J419" s="15"/>
      <c r="K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1.4" x14ac:dyDescent="0.2">
      <c r="A420" s="15"/>
      <c r="B420" s="16"/>
      <c r="C420" s="17"/>
      <c r="D420" s="18"/>
      <c r="E420" s="35"/>
      <c r="I420" s="15"/>
      <c r="J420" s="15"/>
      <c r="K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1.4" x14ac:dyDescent="0.2">
      <c r="A421" s="15"/>
      <c r="B421" s="16"/>
      <c r="C421" s="17"/>
      <c r="D421" s="18"/>
      <c r="E421" s="35"/>
      <c r="I421" s="15"/>
      <c r="J421" s="15"/>
      <c r="K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1.4" x14ac:dyDescent="0.2">
      <c r="A422" s="15"/>
      <c r="B422" s="16"/>
      <c r="C422" s="17"/>
      <c r="D422" s="18"/>
      <c r="E422" s="35"/>
      <c r="I422" s="15"/>
      <c r="J422" s="15"/>
      <c r="K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1.4" x14ac:dyDescent="0.2">
      <c r="A423" s="15"/>
      <c r="B423" s="16"/>
      <c r="C423" s="17"/>
      <c r="D423" s="18"/>
      <c r="E423" s="35"/>
      <c r="I423" s="15"/>
      <c r="J423" s="15"/>
      <c r="K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1.4" x14ac:dyDescent="0.2">
      <c r="A424" s="15"/>
      <c r="B424" s="16"/>
      <c r="C424" s="17"/>
      <c r="D424" s="18"/>
      <c r="E424" s="35"/>
      <c r="I424" s="15"/>
      <c r="J424" s="15"/>
      <c r="K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1.4" x14ac:dyDescent="0.2">
      <c r="A425" s="15"/>
      <c r="B425" s="16"/>
      <c r="C425" s="17"/>
      <c r="D425" s="18"/>
      <c r="E425" s="35"/>
      <c r="I425" s="15"/>
      <c r="J425" s="15"/>
      <c r="K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1.4" x14ac:dyDescent="0.2">
      <c r="A426" s="15"/>
      <c r="B426" s="16"/>
      <c r="C426" s="17"/>
      <c r="D426" s="18"/>
      <c r="E426" s="35"/>
      <c r="I426" s="15"/>
      <c r="J426" s="15"/>
      <c r="K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1.4" x14ac:dyDescent="0.2">
      <c r="A427" s="15"/>
      <c r="B427" s="16"/>
      <c r="C427" s="17"/>
      <c r="D427" s="18"/>
      <c r="E427" s="35"/>
      <c r="I427" s="15"/>
      <c r="J427" s="15"/>
      <c r="K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1.4" x14ac:dyDescent="0.2">
      <c r="A428" s="15"/>
      <c r="B428" s="16"/>
      <c r="C428" s="17"/>
      <c r="D428" s="18"/>
      <c r="E428" s="35"/>
      <c r="I428" s="15"/>
      <c r="J428" s="15"/>
      <c r="K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1.4" x14ac:dyDescent="0.2">
      <c r="A429" s="15"/>
      <c r="B429" s="16"/>
      <c r="C429" s="17"/>
      <c r="D429" s="18"/>
      <c r="E429" s="35"/>
      <c r="I429" s="15"/>
      <c r="J429" s="15"/>
      <c r="K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1.4" x14ac:dyDescent="0.2">
      <c r="A430" s="15"/>
      <c r="B430" s="16"/>
      <c r="C430" s="17"/>
      <c r="D430" s="18"/>
      <c r="E430" s="35"/>
      <c r="I430" s="15"/>
      <c r="J430" s="15"/>
      <c r="K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1.4" x14ac:dyDescent="0.2">
      <c r="A431" s="15"/>
      <c r="B431" s="16"/>
      <c r="C431" s="17"/>
      <c r="D431" s="18"/>
      <c r="E431" s="35"/>
      <c r="I431" s="15"/>
      <c r="J431" s="15"/>
      <c r="K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1.4" x14ac:dyDescent="0.2">
      <c r="A432" s="15"/>
      <c r="B432" s="16"/>
      <c r="C432" s="17"/>
      <c r="D432" s="18"/>
      <c r="E432" s="35"/>
      <c r="I432" s="15"/>
      <c r="J432" s="15"/>
      <c r="K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1.4" x14ac:dyDescent="0.2">
      <c r="A433" s="15"/>
      <c r="B433" s="16"/>
      <c r="C433" s="17"/>
      <c r="D433" s="18"/>
      <c r="E433" s="35"/>
      <c r="I433" s="15"/>
      <c r="J433" s="15"/>
      <c r="K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1.4" x14ac:dyDescent="0.2">
      <c r="A434" s="15"/>
      <c r="B434" s="16"/>
      <c r="C434" s="17"/>
      <c r="D434" s="18"/>
      <c r="E434" s="35"/>
      <c r="I434" s="15"/>
      <c r="J434" s="15"/>
      <c r="K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1.4" x14ac:dyDescent="0.2">
      <c r="A435" s="15"/>
      <c r="B435" s="16"/>
      <c r="C435" s="17"/>
      <c r="D435" s="18"/>
      <c r="E435" s="35"/>
      <c r="I435" s="15"/>
      <c r="J435" s="15"/>
      <c r="K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1.4" x14ac:dyDescent="0.2">
      <c r="A436" s="15"/>
      <c r="B436" s="16"/>
      <c r="C436" s="17"/>
      <c r="D436" s="18"/>
      <c r="E436" s="35"/>
      <c r="I436" s="15"/>
      <c r="J436" s="15"/>
      <c r="K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1.4" x14ac:dyDescent="0.2">
      <c r="A437" s="15"/>
      <c r="B437" s="16"/>
      <c r="C437" s="17"/>
      <c r="D437" s="18"/>
      <c r="E437" s="35"/>
      <c r="I437" s="15"/>
      <c r="J437" s="15"/>
      <c r="K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1.4" x14ac:dyDescent="0.2">
      <c r="A438" s="15"/>
      <c r="B438" s="16"/>
      <c r="C438" s="17"/>
      <c r="D438" s="18"/>
      <c r="E438" s="35"/>
      <c r="I438" s="15"/>
      <c r="J438" s="15"/>
      <c r="K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1.4" x14ac:dyDescent="0.2">
      <c r="A439" s="15"/>
      <c r="B439" s="16"/>
      <c r="C439" s="17"/>
      <c r="D439" s="18"/>
      <c r="E439" s="35"/>
      <c r="I439" s="15"/>
      <c r="J439" s="15"/>
      <c r="K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1.4" x14ac:dyDescent="0.2">
      <c r="A440" s="15"/>
      <c r="B440" s="16"/>
      <c r="C440" s="17"/>
      <c r="D440" s="18"/>
      <c r="E440" s="35"/>
      <c r="I440" s="15"/>
      <c r="J440" s="15"/>
      <c r="K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1.4" x14ac:dyDescent="0.2">
      <c r="A441" s="15"/>
      <c r="B441" s="16"/>
      <c r="C441" s="17"/>
      <c r="D441" s="18"/>
      <c r="E441" s="35"/>
      <c r="I441" s="15"/>
      <c r="J441" s="15"/>
      <c r="K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1.4" x14ac:dyDescent="0.2">
      <c r="A442" s="15"/>
      <c r="B442" s="16"/>
      <c r="C442" s="17"/>
      <c r="D442" s="18"/>
      <c r="E442" s="35"/>
      <c r="I442" s="15"/>
      <c r="J442" s="15"/>
      <c r="K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1.4" x14ac:dyDescent="0.2">
      <c r="A443" s="15"/>
      <c r="B443" s="16"/>
      <c r="C443" s="17"/>
      <c r="D443" s="18"/>
      <c r="E443" s="35"/>
      <c r="I443" s="15"/>
      <c r="J443" s="15"/>
      <c r="K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1.4" x14ac:dyDescent="0.2">
      <c r="A444" s="15"/>
      <c r="B444" s="16"/>
      <c r="C444" s="17"/>
      <c r="D444" s="18"/>
      <c r="E444" s="35"/>
      <c r="I444" s="15"/>
      <c r="J444" s="15"/>
      <c r="K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1.4" x14ac:dyDescent="0.2">
      <c r="A445" s="15"/>
      <c r="B445" s="16"/>
      <c r="C445" s="17"/>
      <c r="D445" s="18"/>
      <c r="E445" s="35"/>
      <c r="I445" s="15"/>
      <c r="J445" s="15"/>
      <c r="K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1.4" x14ac:dyDescent="0.2">
      <c r="A446" s="15"/>
      <c r="B446" s="16"/>
      <c r="C446" s="17"/>
      <c r="D446" s="18"/>
      <c r="E446" s="35"/>
      <c r="I446" s="15"/>
      <c r="J446" s="15"/>
      <c r="K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1.4" x14ac:dyDescent="0.2">
      <c r="A447" s="15"/>
      <c r="B447" s="16"/>
      <c r="C447" s="17"/>
      <c r="D447" s="18"/>
      <c r="E447" s="35"/>
      <c r="I447" s="15"/>
      <c r="J447" s="15"/>
      <c r="K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1.4" x14ac:dyDescent="0.2">
      <c r="A448" s="15"/>
      <c r="B448" s="16"/>
      <c r="C448" s="17"/>
      <c r="D448" s="18"/>
      <c r="E448" s="35"/>
      <c r="I448" s="15"/>
      <c r="J448" s="15"/>
      <c r="K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1.4" x14ac:dyDescent="0.2">
      <c r="A449" s="15"/>
      <c r="B449" s="16"/>
      <c r="C449" s="17"/>
      <c r="D449" s="18"/>
      <c r="E449" s="35"/>
      <c r="I449" s="15"/>
      <c r="J449" s="15"/>
      <c r="K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1.4" x14ac:dyDescent="0.2">
      <c r="A450" s="15"/>
      <c r="B450" s="16"/>
      <c r="C450" s="17"/>
      <c r="D450" s="18"/>
      <c r="E450" s="35"/>
      <c r="I450" s="15"/>
      <c r="J450" s="15"/>
      <c r="K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1.4" x14ac:dyDescent="0.2">
      <c r="A451" s="15"/>
      <c r="B451" s="16"/>
      <c r="C451" s="17"/>
      <c r="D451" s="18"/>
      <c r="E451" s="35"/>
      <c r="I451" s="15"/>
      <c r="J451" s="15"/>
      <c r="K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1.4" x14ac:dyDescent="0.2">
      <c r="A452" s="15"/>
      <c r="B452" s="16"/>
      <c r="C452" s="17"/>
      <c r="D452" s="18"/>
      <c r="E452" s="35"/>
      <c r="I452" s="15"/>
      <c r="J452" s="15"/>
      <c r="K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1.4" x14ac:dyDescent="0.2">
      <c r="A453" s="15"/>
      <c r="B453" s="16"/>
      <c r="C453" s="17"/>
      <c r="D453" s="18"/>
      <c r="E453" s="35"/>
      <c r="I453" s="15"/>
      <c r="J453" s="15"/>
      <c r="K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1.4" x14ac:dyDescent="0.2">
      <c r="A454" s="15"/>
      <c r="B454" s="16"/>
      <c r="C454" s="17"/>
      <c r="D454" s="18"/>
      <c r="E454" s="35"/>
      <c r="I454" s="15"/>
      <c r="J454" s="15"/>
      <c r="K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1.4" x14ac:dyDescent="0.2">
      <c r="A455" s="15"/>
      <c r="B455" s="16"/>
      <c r="C455" s="17"/>
      <c r="D455" s="18"/>
      <c r="E455" s="35"/>
      <c r="I455" s="15"/>
      <c r="J455" s="15"/>
      <c r="K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1.4" x14ac:dyDescent="0.2">
      <c r="A456" s="15"/>
      <c r="B456" s="16"/>
      <c r="C456" s="17"/>
      <c r="D456" s="18"/>
      <c r="E456" s="35"/>
      <c r="I456" s="15"/>
      <c r="J456" s="15"/>
      <c r="K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1.4" x14ac:dyDescent="0.2">
      <c r="A457" s="15"/>
      <c r="B457" s="16"/>
      <c r="C457" s="17"/>
      <c r="D457" s="18"/>
      <c r="E457" s="35"/>
      <c r="I457" s="15"/>
      <c r="J457" s="15"/>
      <c r="K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1.4" x14ac:dyDescent="0.2">
      <c r="A458" s="15"/>
      <c r="B458" s="16"/>
      <c r="C458" s="17"/>
      <c r="D458" s="18"/>
      <c r="E458" s="35"/>
      <c r="I458" s="15"/>
      <c r="J458" s="15"/>
      <c r="K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1.4" x14ac:dyDescent="0.2">
      <c r="A459" s="15"/>
      <c r="B459" s="16"/>
      <c r="C459" s="17"/>
      <c r="D459" s="18"/>
      <c r="E459" s="35"/>
      <c r="I459" s="15"/>
      <c r="J459" s="15"/>
      <c r="K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1.4" x14ac:dyDescent="0.2">
      <c r="A460" s="15"/>
      <c r="B460" s="16"/>
      <c r="C460" s="17"/>
      <c r="D460" s="18"/>
      <c r="E460" s="35"/>
      <c r="I460" s="15"/>
      <c r="J460" s="15"/>
      <c r="K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1.4" x14ac:dyDescent="0.2">
      <c r="A461" s="15"/>
      <c r="B461" s="16"/>
      <c r="C461" s="17"/>
      <c r="D461" s="18"/>
      <c r="E461" s="35"/>
      <c r="I461" s="15"/>
      <c r="J461" s="15"/>
      <c r="K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1.4" x14ac:dyDescent="0.2">
      <c r="A462" s="15"/>
      <c r="B462" s="16"/>
      <c r="C462" s="17"/>
      <c r="D462" s="18"/>
      <c r="E462" s="35"/>
      <c r="I462" s="15"/>
      <c r="J462" s="15"/>
      <c r="K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1.4" x14ac:dyDescent="0.2">
      <c r="A463" s="15"/>
      <c r="B463" s="16"/>
      <c r="C463" s="17"/>
      <c r="D463" s="18"/>
      <c r="E463" s="35"/>
      <c r="I463" s="15"/>
      <c r="J463" s="15"/>
      <c r="K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1.4" x14ac:dyDescent="0.2">
      <c r="A464" s="15"/>
      <c r="B464" s="16"/>
      <c r="C464" s="17"/>
      <c r="D464" s="18"/>
      <c r="E464" s="35"/>
      <c r="I464" s="15"/>
      <c r="J464" s="15"/>
      <c r="K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1.4" x14ac:dyDescent="0.2">
      <c r="A465" s="15"/>
      <c r="B465" s="16"/>
      <c r="C465" s="17"/>
      <c r="D465" s="18"/>
      <c r="E465" s="35"/>
      <c r="I465" s="15"/>
      <c r="J465" s="15"/>
      <c r="K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1.4" x14ac:dyDescent="0.2">
      <c r="A466" s="15"/>
      <c r="B466" s="16"/>
      <c r="C466" s="17"/>
      <c r="D466" s="18"/>
      <c r="E466" s="35"/>
      <c r="I466" s="15"/>
      <c r="J466" s="15"/>
      <c r="K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1.4" x14ac:dyDescent="0.2">
      <c r="A467" s="15"/>
      <c r="B467" s="16"/>
      <c r="C467" s="17"/>
      <c r="D467" s="18"/>
      <c r="E467" s="35"/>
      <c r="I467" s="15"/>
      <c r="J467" s="15"/>
      <c r="K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1.4" x14ac:dyDescent="0.2">
      <c r="A468" s="15"/>
      <c r="B468" s="16"/>
      <c r="C468" s="17"/>
      <c r="D468" s="18"/>
      <c r="E468" s="35"/>
      <c r="I468" s="15"/>
      <c r="J468" s="15"/>
      <c r="K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1.4" x14ac:dyDescent="0.2">
      <c r="A469" s="15"/>
      <c r="B469" s="16"/>
      <c r="C469" s="17"/>
      <c r="D469" s="18"/>
      <c r="E469" s="35"/>
      <c r="I469" s="15"/>
      <c r="J469" s="15"/>
      <c r="K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1.4" x14ac:dyDescent="0.2">
      <c r="A470" s="15"/>
      <c r="B470" s="16"/>
      <c r="C470" s="17"/>
      <c r="D470" s="18"/>
      <c r="E470" s="35"/>
      <c r="I470" s="15"/>
      <c r="J470" s="15"/>
      <c r="K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1.4" x14ac:dyDescent="0.2">
      <c r="A471" s="15"/>
      <c r="B471" s="16"/>
      <c r="C471" s="17"/>
      <c r="D471" s="18"/>
      <c r="E471" s="35"/>
      <c r="I471" s="15"/>
      <c r="J471" s="15"/>
      <c r="K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1.4" x14ac:dyDescent="0.2">
      <c r="A472" s="15"/>
      <c r="B472" s="16"/>
      <c r="C472" s="17"/>
      <c r="D472" s="18"/>
      <c r="E472" s="35"/>
      <c r="I472" s="15"/>
      <c r="J472" s="15"/>
      <c r="K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1.4" x14ac:dyDescent="0.2">
      <c r="A473" s="15"/>
      <c r="B473" s="16"/>
      <c r="C473" s="17"/>
      <c r="D473" s="18"/>
      <c r="E473" s="35"/>
      <c r="I473" s="15"/>
      <c r="J473" s="15"/>
      <c r="K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1.4" x14ac:dyDescent="0.2">
      <c r="A474" s="15"/>
      <c r="B474" s="16"/>
      <c r="C474" s="17"/>
      <c r="D474" s="18"/>
      <c r="E474" s="35"/>
      <c r="I474" s="15"/>
      <c r="J474" s="15"/>
      <c r="K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1.4" x14ac:dyDescent="0.2">
      <c r="A475" s="15"/>
      <c r="B475" s="16"/>
      <c r="C475" s="17"/>
      <c r="D475" s="18"/>
      <c r="E475" s="35"/>
      <c r="I475" s="15"/>
      <c r="J475" s="15"/>
      <c r="K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1.4" x14ac:dyDescent="0.2">
      <c r="A476" s="15"/>
      <c r="B476" s="16"/>
      <c r="C476" s="17"/>
      <c r="D476" s="18"/>
      <c r="E476" s="35"/>
      <c r="I476" s="15"/>
      <c r="J476" s="15"/>
      <c r="K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1.4" x14ac:dyDescent="0.2">
      <c r="A477" s="15"/>
      <c r="B477" s="16"/>
      <c r="C477" s="17"/>
      <c r="D477" s="18"/>
      <c r="E477" s="35"/>
      <c r="I477" s="15"/>
      <c r="J477" s="15"/>
      <c r="K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1.4" x14ac:dyDescent="0.2">
      <c r="A478" s="15"/>
      <c r="B478" s="16"/>
      <c r="C478" s="17"/>
      <c r="D478" s="18"/>
      <c r="E478" s="35"/>
      <c r="I478" s="15"/>
      <c r="J478" s="15"/>
      <c r="K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1.4" x14ac:dyDescent="0.2">
      <c r="A479" s="15"/>
      <c r="B479" s="16"/>
      <c r="C479" s="17"/>
      <c r="D479" s="18"/>
      <c r="E479" s="35"/>
      <c r="I479" s="15"/>
      <c r="J479" s="15"/>
      <c r="K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1.4" x14ac:dyDescent="0.2">
      <c r="A480" s="15"/>
      <c r="B480" s="16"/>
      <c r="C480" s="17"/>
      <c r="D480" s="18"/>
      <c r="E480" s="35"/>
      <c r="I480" s="15"/>
      <c r="J480" s="15"/>
      <c r="K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1.4" x14ac:dyDescent="0.2">
      <c r="A481" s="15"/>
      <c r="B481" s="16"/>
      <c r="C481" s="17"/>
      <c r="D481" s="18"/>
      <c r="E481" s="35"/>
      <c r="I481" s="15"/>
      <c r="J481" s="15"/>
      <c r="K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1.4" x14ac:dyDescent="0.2">
      <c r="A482" s="15"/>
      <c r="B482" s="16"/>
      <c r="C482" s="17"/>
      <c r="D482" s="18"/>
      <c r="E482" s="35"/>
      <c r="I482" s="15"/>
      <c r="J482" s="15"/>
      <c r="K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1.4" x14ac:dyDescent="0.2">
      <c r="A483" s="15"/>
      <c r="B483" s="16"/>
      <c r="C483" s="17"/>
      <c r="D483" s="18"/>
      <c r="E483" s="35"/>
      <c r="I483" s="15"/>
      <c r="J483" s="15"/>
      <c r="K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1.4" x14ac:dyDescent="0.2">
      <c r="A484" s="15"/>
      <c r="B484" s="16"/>
      <c r="C484" s="17"/>
      <c r="D484" s="18"/>
      <c r="E484" s="35"/>
      <c r="I484" s="15"/>
      <c r="J484" s="15"/>
      <c r="K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1.4" x14ac:dyDescent="0.2">
      <c r="A485" s="15"/>
      <c r="B485" s="16"/>
      <c r="C485" s="17"/>
      <c r="D485" s="18"/>
      <c r="E485" s="35"/>
      <c r="I485" s="15"/>
      <c r="J485" s="15"/>
      <c r="K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1.4" x14ac:dyDescent="0.2">
      <c r="A486" s="15"/>
      <c r="B486" s="16"/>
      <c r="C486" s="17"/>
      <c r="D486" s="18"/>
      <c r="E486" s="35"/>
      <c r="I486" s="15"/>
      <c r="J486" s="15"/>
      <c r="K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1.4" x14ac:dyDescent="0.2">
      <c r="A487" s="15"/>
      <c r="B487" s="16"/>
      <c r="C487" s="17"/>
      <c r="D487" s="18"/>
      <c r="E487" s="35"/>
      <c r="I487" s="15"/>
      <c r="J487" s="15"/>
      <c r="K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1.4" x14ac:dyDescent="0.2">
      <c r="A488" s="15"/>
      <c r="B488" s="16"/>
      <c r="C488" s="17"/>
      <c r="D488" s="18"/>
      <c r="E488" s="35"/>
      <c r="I488" s="15"/>
      <c r="J488" s="15"/>
      <c r="K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1.4" x14ac:dyDescent="0.2">
      <c r="A489" s="15"/>
      <c r="B489" s="16"/>
      <c r="C489" s="17"/>
      <c r="D489" s="18"/>
      <c r="E489" s="35"/>
      <c r="I489" s="15"/>
      <c r="J489" s="15"/>
      <c r="K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1.4" x14ac:dyDescent="0.2">
      <c r="A490" s="15"/>
      <c r="B490" s="16"/>
      <c r="C490" s="17"/>
      <c r="D490" s="18"/>
      <c r="E490" s="35"/>
      <c r="I490" s="15"/>
      <c r="J490" s="15"/>
      <c r="K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1.4" x14ac:dyDescent="0.2">
      <c r="A491" s="15"/>
      <c r="B491" s="16"/>
      <c r="C491" s="17"/>
      <c r="D491" s="18"/>
      <c r="E491" s="35"/>
      <c r="I491" s="15"/>
      <c r="J491" s="15"/>
      <c r="K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1.4" x14ac:dyDescent="0.2">
      <c r="A492" s="15"/>
      <c r="B492" s="16"/>
      <c r="C492" s="17"/>
      <c r="D492" s="18"/>
      <c r="E492" s="35"/>
      <c r="I492" s="15"/>
      <c r="J492" s="15"/>
      <c r="K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1.4" x14ac:dyDescent="0.2">
      <c r="A493" s="15"/>
      <c r="B493" s="16"/>
      <c r="C493" s="17"/>
      <c r="D493" s="18"/>
      <c r="E493" s="35"/>
      <c r="I493" s="15"/>
      <c r="J493" s="15"/>
      <c r="K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1.4" x14ac:dyDescent="0.2">
      <c r="A494" s="15"/>
      <c r="B494" s="16"/>
      <c r="C494" s="17"/>
      <c r="D494" s="18"/>
      <c r="E494" s="35"/>
      <c r="I494" s="15"/>
      <c r="J494" s="15"/>
      <c r="K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1.4" x14ac:dyDescent="0.2">
      <c r="A495" s="15"/>
      <c r="B495" s="16"/>
      <c r="C495" s="17"/>
      <c r="D495" s="18"/>
      <c r="E495" s="35"/>
      <c r="I495" s="15"/>
      <c r="J495" s="15"/>
      <c r="K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1.4" x14ac:dyDescent="0.2">
      <c r="A496" s="15"/>
      <c r="B496" s="16"/>
      <c r="C496" s="17"/>
      <c r="D496" s="18"/>
      <c r="E496" s="35"/>
      <c r="I496" s="15"/>
      <c r="J496" s="15"/>
      <c r="K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1.4" x14ac:dyDescent="0.2">
      <c r="A497" s="15"/>
      <c r="B497" s="16"/>
      <c r="C497" s="17"/>
      <c r="D497" s="18"/>
      <c r="E497" s="35"/>
      <c r="I497" s="15"/>
      <c r="J497" s="15"/>
      <c r="K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1.4" x14ac:dyDescent="0.2">
      <c r="A498" s="15"/>
      <c r="B498" s="16"/>
      <c r="C498" s="17"/>
      <c r="D498" s="18"/>
      <c r="E498" s="35"/>
      <c r="I498" s="15"/>
      <c r="J498" s="15"/>
      <c r="K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1.4" x14ac:dyDescent="0.2">
      <c r="A499" s="15"/>
      <c r="B499" s="16"/>
      <c r="C499" s="17"/>
      <c r="D499" s="18"/>
      <c r="E499" s="35"/>
      <c r="I499" s="15"/>
      <c r="J499" s="15"/>
      <c r="K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1.4" x14ac:dyDescent="0.2">
      <c r="A500" s="15"/>
      <c r="B500" s="16"/>
      <c r="C500" s="17"/>
      <c r="D500" s="18"/>
      <c r="E500" s="35"/>
      <c r="I500" s="15"/>
      <c r="J500" s="15"/>
      <c r="K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1.4" x14ac:dyDescent="0.2">
      <c r="A501" s="15"/>
      <c r="B501" s="16"/>
      <c r="C501" s="17"/>
      <c r="D501" s="18"/>
      <c r="E501" s="35"/>
      <c r="I501" s="15"/>
      <c r="J501" s="15"/>
      <c r="K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1.4" x14ac:dyDescent="0.2">
      <c r="A502" s="15"/>
      <c r="B502" s="16"/>
      <c r="C502" s="17"/>
      <c r="D502" s="18"/>
      <c r="E502" s="35"/>
      <c r="I502" s="15"/>
      <c r="J502" s="15"/>
      <c r="K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1.4" x14ac:dyDescent="0.2">
      <c r="A503" s="15"/>
      <c r="B503" s="16"/>
      <c r="C503" s="17"/>
      <c r="D503" s="18"/>
      <c r="E503" s="35"/>
      <c r="I503" s="15"/>
      <c r="J503" s="15"/>
      <c r="K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1.4" x14ac:dyDescent="0.2">
      <c r="A504" s="15"/>
      <c r="B504" s="16"/>
      <c r="C504" s="17"/>
      <c r="D504" s="18"/>
      <c r="E504" s="35"/>
      <c r="I504" s="15"/>
      <c r="J504" s="15"/>
      <c r="K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1.4" x14ac:dyDescent="0.2">
      <c r="A505" s="15"/>
      <c r="B505" s="16"/>
      <c r="C505" s="17"/>
      <c r="D505" s="18"/>
      <c r="E505" s="35"/>
      <c r="I505" s="15"/>
      <c r="J505" s="15"/>
      <c r="K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1.4" x14ac:dyDescent="0.2">
      <c r="A506" s="15"/>
      <c r="B506" s="16"/>
      <c r="C506" s="17"/>
      <c r="D506" s="18"/>
      <c r="E506" s="35"/>
      <c r="I506" s="15"/>
      <c r="J506" s="15"/>
      <c r="K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1.4" x14ac:dyDescent="0.2">
      <c r="A507" s="15"/>
      <c r="B507" s="16"/>
      <c r="C507" s="17"/>
      <c r="D507" s="18"/>
      <c r="E507" s="35"/>
      <c r="I507" s="15"/>
      <c r="J507" s="15"/>
      <c r="K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1.4" x14ac:dyDescent="0.2">
      <c r="A508" s="15"/>
      <c r="B508" s="16"/>
      <c r="C508" s="17"/>
      <c r="D508" s="18"/>
      <c r="E508" s="35"/>
      <c r="I508" s="15"/>
      <c r="J508" s="15"/>
      <c r="K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1.4" x14ac:dyDescent="0.2">
      <c r="A509" s="15"/>
      <c r="B509" s="16"/>
      <c r="C509" s="17"/>
      <c r="D509" s="18"/>
      <c r="E509" s="35"/>
      <c r="I509" s="15"/>
      <c r="J509" s="15"/>
      <c r="K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1.4" x14ac:dyDescent="0.2">
      <c r="A510" s="15"/>
      <c r="B510" s="16"/>
      <c r="C510" s="17"/>
      <c r="D510" s="18"/>
      <c r="E510" s="35"/>
      <c r="I510" s="15"/>
      <c r="J510" s="15"/>
      <c r="K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1.4" x14ac:dyDescent="0.2">
      <c r="A511" s="15"/>
      <c r="B511" s="16"/>
      <c r="C511" s="17"/>
      <c r="D511" s="18"/>
      <c r="E511" s="35"/>
      <c r="I511" s="15"/>
      <c r="J511" s="15"/>
      <c r="K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1.4" x14ac:dyDescent="0.2">
      <c r="A512" s="15"/>
      <c r="B512" s="16"/>
      <c r="C512" s="17"/>
      <c r="D512" s="18"/>
      <c r="E512" s="35"/>
      <c r="I512" s="15"/>
      <c r="J512" s="15"/>
      <c r="K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1.4" x14ac:dyDescent="0.2">
      <c r="A513" s="15"/>
      <c r="B513" s="16"/>
      <c r="C513" s="17"/>
      <c r="D513" s="18"/>
      <c r="E513" s="35"/>
      <c r="I513" s="15"/>
      <c r="J513" s="15"/>
      <c r="K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1.4" x14ac:dyDescent="0.2">
      <c r="A514" s="15"/>
      <c r="B514" s="16"/>
      <c r="C514" s="17"/>
      <c r="D514" s="18"/>
      <c r="E514" s="35"/>
      <c r="I514" s="15"/>
      <c r="J514" s="15"/>
      <c r="K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1.4" x14ac:dyDescent="0.2">
      <c r="A515" s="15"/>
      <c r="B515" s="16"/>
      <c r="C515" s="17"/>
      <c r="D515" s="18"/>
      <c r="E515" s="35"/>
      <c r="I515" s="15"/>
      <c r="J515" s="15"/>
      <c r="K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1.4" x14ac:dyDescent="0.2">
      <c r="A516" s="15"/>
      <c r="B516" s="16"/>
      <c r="C516" s="17"/>
      <c r="D516" s="18"/>
      <c r="E516" s="35"/>
      <c r="I516" s="15"/>
      <c r="J516" s="15"/>
      <c r="K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1.4" x14ac:dyDescent="0.2">
      <c r="A517" s="15"/>
      <c r="B517" s="16"/>
      <c r="C517" s="17"/>
      <c r="D517" s="18"/>
      <c r="E517" s="35"/>
      <c r="I517" s="15"/>
      <c r="J517" s="15"/>
      <c r="K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1.4" x14ac:dyDescent="0.2">
      <c r="A518" s="15"/>
      <c r="B518" s="16"/>
      <c r="C518" s="17"/>
      <c r="D518" s="18"/>
      <c r="E518" s="35"/>
      <c r="I518" s="15"/>
      <c r="J518" s="15"/>
      <c r="K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1.4" x14ac:dyDescent="0.2">
      <c r="A519" s="15"/>
      <c r="B519" s="16"/>
      <c r="C519" s="17"/>
      <c r="D519" s="18"/>
      <c r="E519" s="35"/>
      <c r="I519" s="15"/>
      <c r="J519" s="15"/>
      <c r="K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1.4" x14ac:dyDescent="0.2">
      <c r="A520" s="15"/>
      <c r="B520" s="16"/>
      <c r="C520" s="17"/>
      <c r="D520" s="18"/>
      <c r="E520" s="35"/>
      <c r="I520" s="15"/>
      <c r="J520" s="15"/>
      <c r="K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1.4" x14ac:dyDescent="0.2">
      <c r="A521" s="15"/>
      <c r="B521" s="16"/>
      <c r="C521" s="17"/>
      <c r="D521" s="18"/>
      <c r="E521" s="35"/>
      <c r="I521" s="15"/>
      <c r="J521" s="15"/>
      <c r="K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1.4" x14ac:dyDescent="0.2">
      <c r="A522" s="15"/>
      <c r="B522" s="16"/>
      <c r="C522" s="17"/>
      <c r="D522" s="18"/>
      <c r="E522" s="35"/>
      <c r="I522" s="15"/>
      <c r="J522" s="15"/>
      <c r="K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1.4" x14ac:dyDescent="0.2">
      <c r="A523" s="15"/>
      <c r="B523" s="16"/>
      <c r="C523" s="17"/>
      <c r="D523" s="18"/>
      <c r="E523" s="35"/>
      <c r="I523" s="15"/>
      <c r="J523" s="15"/>
      <c r="K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1.4" x14ac:dyDescent="0.2">
      <c r="A524" s="15"/>
      <c r="B524" s="16"/>
      <c r="C524" s="17"/>
      <c r="D524" s="18"/>
      <c r="E524" s="35"/>
      <c r="I524" s="15"/>
      <c r="J524" s="15"/>
      <c r="K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1.4" x14ac:dyDescent="0.2">
      <c r="A525" s="15"/>
      <c r="B525" s="16"/>
      <c r="C525" s="17"/>
      <c r="D525" s="18"/>
      <c r="E525" s="35"/>
      <c r="I525" s="15"/>
      <c r="J525" s="15"/>
      <c r="K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1.4" x14ac:dyDescent="0.2">
      <c r="A526" s="15"/>
      <c r="B526" s="16"/>
      <c r="C526" s="17"/>
      <c r="D526" s="18"/>
      <c r="E526" s="35"/>
      <c r="I526" s="15"/>
      <c r="J526" s="15"/>
      <c r="K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1.4" x14ac:dyDescent="0.2">
      <c r="A527" s="15"/>
      <c r="B527" s="16"/>
      <c r="C527" s="17"/>
      <c r="D527" s="18"/>
      <c r="E527" s="35"/>
      <c r="I527" s="15"/>
      <c r="J527" s="15"/>
      <c r="K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1.4" x14ac:dyDescent="0.2">
      <c r="A528" s="15"/>
      <c r="B528" s="16"/>
      <c r="C528" s="17"/>
      <c r="D528" s="18"/>
      <c r="E528" s="35"/>
      <c r="I528" s="15"/>
      <c r="J528" s="15"/>
      <c r="K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1.4" x14ac:dyDescent="0.2">
      <c r="A529" s="15"/>
      <c r="B529" s="16"/>
      <c r="C529" s="17"/>
      <c r="D529" s="18"/>
      <c r="E529" s="35"/>
      <c r="I529" s="15"/>
      <c r="J529" s="15"/>
      <c r="K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1.4" x14ac:dyDescent="0.2">
      <c r="A530" s="15"/>
      <c r="B530" s="16"/>
      <c r="C530" s="17"/>
      <c r="D530" s="18"/>
      <c r="E530" s="35"/>
      <c r="I530" s="15"/>
      <c r="J530" s="15"/>
      <c r="K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1.4" x14ac:dyDescent="0.2">
      <c r="A531" s="15"/>
      <c r="B531" s="16"/>
      <c r="C531" s="17"/>
      <c r="D531" s="18"/>
      <c r="E531" s="35"/>
      <c r="I531" s="15"/>
      <c r="J531" s="15"/>
      <c r="K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1.4" x14ac:dyDescent="0.2">
      <c r="A532" s="15"/>
      <c r="B532" s="16"/>
      <c r="C532" s="17"/>
      <c r="D532" s="18"/>
      <c r="E532" s="35"/>
      <c r="I532" s="15"/>
      <c r="J532" s="15"/>
      <c r="K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1.4" x14ac:dyDescent="0.2">
      <c r="A533" s="15"/>
      <c r="B533" s="16"/>
      <c r="C533" s="17"/>
      <c r="D533" s="18"/>
      <c r="E533" s="35"/>
      <c r="I533" s="15"/>
      <c r="J533" s="15"/>
      <c r="K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1.4" x14ac:dyDescent="0.2">
      <c r="A534" s="15"/>
      <c r="B534" s="16"/>
      <c r="C534" s="17"/>
      <c r="D534" s="18"/>
      <c r="E534" s="35"/>
      <c r="I534" s="15"/>
      <c r="J534" s="15"/>
      <c r="K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1.4" x14ac:dyDescent="0.2">
      <c r="A535" s="15"/>
      <c r="B535" s="16"/>
      <c r="C535" s="17"/>
      <c r="D535" s="18"/>
      <c r="E535" s="35"/>
      <c r="I535" s="15"/>
      <c r="J535" s="15"/>
      <c r="K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1.4" x14ac:dyDescent="0.2">
      <c r="A536" s="15"/>
      <c r="B536" s="16"/>
      <c r="C536" s="17"/>
      <c r="D536" s="18"/>
      <c r="E536" s="35"/>
      <c r="I536" s="15"/>
      <c r="J536" s="15"/>
      <c r="K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1.4" x14ac:dyDescent="0.2">
      <c r="A537" s="15"/>
      <c r="B537" s="16"/>
      <c r="C537" s="17"/>
      <c r="D537" s="18"/>
      <c r="E537" s="35"/>
      <c r="I537" s="15"/>
      <c r="J537" s="15"/>
      <c r="K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1.4" x14ac:dyDescent="0.2">
      <c r="A538" s="15"/>
      <c r="B538" s="16"/>
      <c r="C538" s="17"/>
      <c r="D538" s="18"/>
      <c r="E538" s="35"/>
      <c r="I538" s="15"/>
      <c r="J538" s="15"/>
      <c r="K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1.4" x14ac:dyDescent="0.2">
      <c r="A539" s="15"/>
      <c r="B539" s="16"/>
      <c r="C539" s="17"/>
      <c r="D539" s="18"/>
      <c r="E539" s="35"/>
      <c r="I539" s="15"/>
      <c r="J539" s="15"/>
      <c r="K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1.4" x14ac:dyDescent="0.2">
      <c r="A540" s="15"/>
      <c r="B540" s="16"/>
      <c r="C540" s="17"/>
      <c r="D540" s="18"/>
      <c r="E540" s="35"/>
      <c r="I540" s="15"/>
      <c r="J540" s="15"/>
      <c r="K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1.4" x14ac:dyDescent="0.2">
      <c r="A541" s="15"/>
      <c r="B541" s="16"/>
      <c r="C541" s="17"/>
      <c r="D541" s="18"/>
      <c r="E541" s="35"/>
      <c r="I541" s="15"/>
      <c r="J541" s="15"/>
      <c r="K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1.4" x14ac:dyDescent="0.2">
      <c r="A542" s="15"/>
      <c r="B542" s="16"/>
      <c r="C542" s="17"/>
      <c r="D542" s="18"/>
      <c r="E542" s="35"/>
      <c r="I542" s="15"/>
      <c r="J542" s="15"/>
      <c r="K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1.4" x14ac:dyDescent="0.2">
      <c r="A543" s="15"/>
      <c r="B543" s="16"/>
      <c r="C543" s="17"/>
      <c r="D543" s="18"/>
      <c r="E543" s="35"/>
      <c r="I543" s="15"/>
      <c r="J543" s="15"/>
      <c r="K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1.4" x14ac:dyDescent="0.2">
      <c r="A544" s="15"/>
      <c r="B544" s="16"/>
      <c r="C544" s="17"/>
      <c r="D544" s="18"/>
      <c r="E544" s="35"/>
      <c r="I544" s="15"/>
      <c r="J544" s="15"/>
      <c r="K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1.4" x14ac:dyDescent="0.2">
      <c r="A545" s="15"/>
      <c r="B545" s="16"/>
      <c r="C545" s="17"/>
      <c r="D545" s="18"/>
      <c r="E545" s="35"/>
      <c r="I545" s="15"/>
      <c r="J545" s="15"/>
      <c r="K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1.4" x14ac:dyDescent="0.2">
      <c r="A546" s="15"/>
      <c r="B546" s="16"/>
      <c r="C546" s="17"/>
      <c r="D546" s="18"/>
      <c r="E546" s="35"/>
      <c r="I546" s="15"/>
      <c r="J546" s="15"/>
      <c r="K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1.4" x14ac:dyDescent="0.2">
      <c r="A547" s="15"/>
      <c r="B547" s="16"/>
      <c r="C547" s="17"/>
      <c r="D547" s="18"/>
      <c r="E547" s="35"/>
      <c r="I547" s="15"/>
      <c r="J547" s="15"/>
      <c r="K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1.4" x14ac:dyDescent="0.2">
      <c r="A548" s="15"/>
      <c r="B548" s="16"/>
      <c r="C548" s="17"/>
      <c r="D548" s="18"/>
      <c r="E548" s="35"/>
      <c r="I548" s="15"/>
      <c r="J548" s="15"/>
      <c r="K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1.4" x14ac:dyDescent="0.2">
      <c r="A549" s="15"/>
      <c r="B549" s="16"/>
      <c r="C549" s="17"/>
      <c r="D549" s="18"/>
      <c r="E549" s="35"/>
      <c r="I549" s="15"/>
      <c r="J549" s="15"/>
      <c r="K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1.4" x14ac:dyDescent="0.2">
      <c r="A550" s="15"/>
      <c r="B550" s="16"/>
      <c r="C550" s="17"/>
      <c r="D550" s="18"/>
      <c r="E550" s="35"/>
      <c r="I550" s="15"/>
      <c r="J550" s="15"/>
      <c r="K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1.4" x14ac:dyDescent="0.2">
      <c r="A551" s="15"/>
      <c r="B551" s="16"/>
      <c r="C551" s="17"/>
      <c r="D551" s="18"/>
      <c r="E551" s="35"/>
      <c r="I551" s="15"/>
      <c r="J551" s="15"/>
      <c r="K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1.4" x14ac:dyDescent="0.2">
      <c r="A552" s="15"/>
      <c r="B552" s="16"/>
      <c r="C552" s="17"/>
      <c r="D552" s="18"/>
      <c r="E552" s="35"/>
      <c r="I552" s="15"/>
      <c r="J552" s="15"/>
      <c r="K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1.4" x14ac:dyDescent="0.2">
      <c r="A553" s="15"/>
      <c r="B553" s="16"/>
      <c r="C553" s="17"/>
      <c r="D553" s="18"/>
      <c r="E553" s="35"/>
      <c r="I553" s="15"/>
      <c r="J553" s="15"/>
      <c r="K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1.4" x14ac:dyDescent="0.2">
      <c r="A554" s="15"/>
      <c r="B554" s="16"/>
      <c r="C554" s="17"/>
      <c r="D554" s="18"/>
      <c r="E554" s="35"/>
      <c r="I554" s="15"/>
      <c r="J554" s="15"/>
      <c r="K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1.4" x14ac:dyDescent="0.2">
      <c r="A555" s="15"/>
      <c r="B555" s="16"/>
      <c r="C555" s="17"/>
      <c r="D555" s="18"/>
      <c r="E555" s="35"/>
      <c r="I555" s="15"/>
      <c r="J555" s="15"/>
      <c r="K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1.4" x14ac:dyDescent="0.2">
      <c r="A556" s="15"/>
      <c r="B556" s="16"/>
      <c r="C556" s="17"/>
      <c r="D556" s="18"/>
      <c r="E556" s="35"/>
      <c r="I556" s="15"/>
      <c r="J556" s="15"/>
      <c r="K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1.4" x14ac:dyDescent="0.2">
      <c r="A557" s="15"/>
      <c r="B557" s="16"/>
      <c r="C557" s="17"/>
      <c r="D557" s="18"/>
      <c r="E557" s="35"/>
      <c r="I557" s="15"/>
      <c r="J557" s="15"/>
      <c r="K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1.4" x14ac:dyDescent="0.2">
      <c r="A558" s="15"/>
      <c r="B558" s="16"/>
      <c r="C558" s="17"/>
      <c r="D558" s="18"/>
      <c r="E558" s="35"/>
      <c r="I558" s="15"/>
      <c r="J558" s="15"/>
      <c r="K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1.4" x14ac:dyDescent="0.2">
      <c r="A559" s="15"/>
      <c r="B559" s="16"/>
      <c r="C559" s="17"/>
      <c r="D559" s="18"/>
      <c r="E559" s="35"/>
      <c r="I559" s="15"/>
      <c r="J559" s="15"/>
      <c r="K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1.4" x14ac:dyDescent="0.2">
      <c r="A560" s="15"/>
      <c r="B560" s="16"/>
      <c r="C560" s="17"/>
      <c r="D560" s="18"/>
      <c r="E560" s="35"/>
      <c r="I560" s="15"/>
      <c r="J560" s="15"/>
      <c r="K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1.4" x14ac:dyDescent="0.2">
      <c r="A561" s="15"/>
      <c r="B561" s="16"/>
      <c r="C561" s="17"/>
      <c r="D561" s="18"/>
      <c r="E561" s="35"/>
      <c r="I561" s="15"/>
      <c r="J561" s="15"/>
      <c r="K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1.4" x14ac:dyDescent="0.2">
      <c r="A562" s="15"/>
      <c r="B562" s="16"/>
      <c r="C562" s="17"/>
      <c r="D562" s="18"/>
      <c r="E562" s="35"/>
      <c r="I562" s="15"/>
      <c r="J562" s="15"/>
      <c r="K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1.4" x14ac:dyDescent="0.2">
      <c r="A563" s="15"/>
      <c r="B563" s="16"/>
      <c r="C563" s="17"/>
      <c r="D563" s="18"/>
      <c r="E563" s="35"/>
      <c r="I563" s="15"/>
      <c r="J563" s="15"/>
      <c r="K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1.4" x14ac:dyDescent="0.2">
      <c r="A564" s="15"/>
      <c r="B564" s="16"/>
      <c r="C564" s="17"/>
      <c r="D564" s="18"/>
      <c r="E564" s="35"/>
      <c r="I564" s="15"/>
      <c r="J564" s="15"/>
      <c r="K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1.4" x14ac:dyDescent="0.2">
      <c r="A565" s="15"/>
      <c r="B565" s="16"/>
      <c r="C565" s="17"/>
      <c r="D565" s="18"/>
      <c r="E565" s="35"/>
      <c r="I565" s="15"/>
      <c r="J565" s="15"/>
      <c r="K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1.4" x14ac:dyDescent="0.2">
      <c r="A566" s="15"/>
      <c r="B566" s="16"/>
      <c r="C566" s="17"/>
      <c r="D566" s="18"/>
      <c r="E566" s="35"/>
      <c r="I566" s="15"/>
      <c r="J566" s="15"/>
      <c r="K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1.4" x14ac:dyDescent="0.2">
      <c r="A567" s="15"/>
      <c r="B567" s="16"/>
      <c r="C567" s="17"/>
      <c r="D567" s="18"/>
      <c r="E567" s="35"/>
      <c r="I567" s="15"/>
      <c r="J567" s="15"/>
      <c r="K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1.4" x14ac:dyDescent="0.2">
      <c r="A568" s="15"/>
      <c r="B568" s="16"/>
      <c r="C568" s="17"/>
      <c r="D568" s="18"/>
      <c r="E568" s="35"/>
      <c r="I568" s="15"/>
      <c r="J568" s="15"/>
      <c r="K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1.4" x14ac:dyDescent="0.2">
      <c r="A569" s="15"/>
      <c r="B569" s="16"/>
      <c r="C569" s="17"/>
      <c r="D569" s="18"/>
      <c r="E569" s="35"/>
      <c r="I569" s="15"/>
      <c r="J569" s="15"/>
      <c r="K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1.4" x14ac:dyDescent="0.2">
      <c r="A570" s="15"/>
      <c r="B570" s="16"/>
      <c r="C570" s="17"/>
      <c r="D570" s="18"/>
      <c r="E570" s="35"/>
      <c r="I570" s="15"/>
      <c r="J570" s="15"/>
      <c r="K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1.4" x14ac:dyDescent="0.2">
      <c r="A571" s="15"/>
      <c r="B571" s="16"/>
      <c r="C571" s="17"/>
      <c r="D571" s="18"/>
      <c r="E571" s="35"/>
      <c r="I571" s="15"/>
      <c r="J571" s="15"/>
      <c r="K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1.4" x14ac:dyDescent="0.2">
      <c r="A572" s="15"/>
      <c r="B572" s="16"/>
      <c r="C572" s="17"/>
      <c r="D572" s="18"/>
      <c r="E572" s="35"/>
      <c r="I572" s="15"/>
      <c r="J572" s="15"/>
      <c r="K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1.4" x14ac:dyDescent="0.2">
      <c r="A573" s="15"/>
      <c r="B573" s="16"/>
      <c r="C573" s="17"/>
      <c r="D573" s="18"/>
      <c r="E573" s="35"/>
      <c r="I573" s="15"/>
      <c r="J573" s="15"/>
      <c r="K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1.4" x14ac:dyDescent="0.2">
      <c r="A574" s="15"/>
      <c r="B574" s="16"/>
      <c r="C574" s="17"/>
      <c r="D574" s="18"/>
      <c r="E574" s="35"/>
      <c r="I574" s="15"/>
      <c r="J574" s="15"/>
      <c r="K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1.4" x14ac:dyDescent="0.2">
      <c r="A575" s="15"/>
      <c r="B575" s="16"/>
      <c r="C575" s="17"/>
      <c r="D575" s="18"/>
      <c r="E575" s="35"/>
      <c r="I575" s="15"/>
      <c r="J575" s="15"/>
      <c r="K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1.4" x14ac:dyDescent="0.2">
      <c r="A576" s="15"/>
      <c r="B576" s="16"/>
      <c r="C576" s="17"/>
      <c r="D576" s="18"/>
      <c r="E576" s="35"/>
      <c r="I576" s="15"/>
      <c r="J576" s="15"/>
      <c r="K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1.4" x14ac:dyDescent="0.2">
      <c r="A577" s="15"/>
      <c r="B577" s="16"/>
      <c r="C577" s="17"/>
      <c r="D577" s="18"/>
      <c r="E577" s="35"/>
      <c r="I577" s="15"/>
      <c r="J577" s="15"/>
      <c r="K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1.4" x14ac:dyDescent="0.2">
      <c r="A578" s="15"/>
      <c r="B578" s="16"/>
      <c r="C578" s="17"/>
      <c r="D578" s="18"/>
      <c r="E578" s="35"/>
      <c r="I578" s="15"/>
      <c r="J578" s="15"/>
      <c r="K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1.4" x14ac:dyDescent="0.2">
      <c r="A579" s="15"/>
      <c r="B579" s="16"/>
      <c r="C579" s="17"/>
      <c r="D579" s="18"/>
      <c r="E579" s="35"/>
      <c r="I579" s="15"/>
      <c r="J579" s="15"/>
      <c r="K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1.4" x14ac:dyDescent="0.2">
      <c r="A580" s="15"/>
      <c r="B580" s="16"/>
      <c r="C580" s="17"/>
      <c r="D580" s="18"/>
      <c r="E580" s="35"/>
      <c r="I580" s="15"/>
      <c r="J580" s="15"/>
      <c r="K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1.4" x14ac:dyDescent="0.2">
      <c r="A581" s="15"/>
      <c r="B581" s="16"/>
      <c r="C581" s="17"/>
      <c r="D581" s="18"/>
      <c r="E581" s="35"/>
      <c r="I581" s="15"/>
      <c r="J581" s="15"/>
      <c r="K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1.4" x14ac:dyDescent="0.2">
      <c r="A582" s="15"/>
      <c r="B582" s="16"/>
      <c r="C582" s="17"/>
      <c r="D582" s="18"/>
      <c r="E582" s="35"/>
      <c r="I582" s="15"/>
      <c r="J582" s="15"/>
      <c r="K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1.4" x14ac:dyDescent="0.2">
      <c r="A583" s="15"/>
      <c r="B583" s="16"/>
      <c r="C583" s="17"/>
      <c r="D583" s="18"/>
      <c r="E583" s="35"/>
      <c r="I583" s="15"/>
      <c r="J583" s="15"/>
      <c r="K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1.4" x14ac:dyDescent="0.2">
      <c r="A584" s="15"/>
      <c r="B584" s="16"/>
      <c r="C584" s="17"/>
      <c r="D584" s="18"/>
      <c r="E584" s="35"/>
      <c r="I584" s="15"/>
      <c r="J584" s="15"/>
      <c r="K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1.4" x14ac:dyDescent="0.2">
      <c r="A585" s="15"/>
      <c r="B585" s="16"/>
      <c r="C585" s="17"/>
      <c r="D585" s="18"/>
      <c r="E585" s="35"/>
      <c r="I585" s="15"/>
      <c r="J585" s="15"/>
      <c r="K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1.4" x14ac:dyDescent="0.2">
      <c r="A586" s="15"/>
      <c r="B586" s="16"/>
      <c r="C586" s="17"/>
      <c r="D586" s="18"/>
      <c r="E586" s="35"/>
      <c r="I586" s="15"/>
      <c r="J586" s="15"/>
      <c r="K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1.4" x14ac:dyDescent="0.2">
      <c r="A587" s="15"/>
      <c r="B587" s="16"/>
      <c r="C587" s="17"/>
      <c r="D587" s="18"/>
      <c r="E587" s="35"/>
      <c r="I587" s="15"/>
      <c r="J587" s="15"/>
      <c r="K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1.4" x14ac:dyDescent="0.2">
      <c r="A588" s="15"/>
      <c r="B588" s="16"/>
      <c r="C588" s="17"/>
      <c r="D588" s="18"/>
      <c r="E588" s="35"/>
      <c r="I588" s="15"/>
      <c r="J588" s="15"/>
      <c r="K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1.4" x14ac:dyDescent="0.2">
      <c r="A589" s="15"/>
      <c r="B589" s="16"/>
      <c r="C589" s="17"/>
      <c r="D589" s="18"/>
      <c r="E589" s="35"/>
      <c r="I589" s="15"/>
      <c r="J589" s="15"/>
      <c r="K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1.4" x14ac:dyDescent="0.2">
      <c r="A590" s="15"/>
      <c r="B590" s="16"/>
      <c r="C590" s="17"/>
      <c r="D590" s="18"/>
      <c r="E590" s="35"/>
      <c r="I590" s="15"/>
      <c r="J590" s="15"/>
      <c r="K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1.4" x14ac:dyDescent="0.2">
      <c r="A591" s="15"/>
      <c r="B591" s="16"/>
      <c r="C591" s="17"/>
      <c r="D591" s="18"/>
      <c r="E591" s="35"/>
      <c r="I591" s="15"/>
      <c r="J591" s="15"/>
      <c r="K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1.4" x14ac:dyDescent="0.2">
      <c r="A592" s="15"/>
      <c r="B592" s="16"/>
      <c r="C592" s="17"/>
      <c r="D592" s="18"/>
      <c r="E592" s="35"/>
      <c r="I592" s="15"/>
      <c r="J592" s="15"/>
      <c r="K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1.4" x14ac:dyDescent="0.2">
      <c r="A593" s="15"/>
      <c r="B593" s="16"/>
      <c r="C593" s="17"/>
      <c r="D593" s="18"/>
      <c r="E593" s="35"/>
      <c r="I593" s="15"/>
      <c r="J593" s="15"/>
      <c r="K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1.4" x14ac:dyDescent="0.2">
      <c r="A594" s="15"/>
      <c r="B594" s="16"/>
      <c r="C594" s="17"/>
      <c r="D594" s="18"/>
      <c r="E594" s="35"/>
      <c r="I594" s="15"/>
      <c r="J594" s="15"/>
      <c r="K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1.4" x14ac:dyDescent="0.2">
      <c r="A595" s="15"/>
      <c r="B595" s="16"/>
      <c r="C595" s="17"/>
      <c r="D595" s="18"/>
      <c r="E595" s="35"/>
      <c r="I595" s="15"/>
      <c r="J595" s="15"/>
      <c r="K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1.4" x14ac:dyDescent="0.2">
      <c r="A596" s="15"/>
      <c r="B596" s="16"/>
      <c r="C596" s="17"/>
      <c r="D596" s="18"/>
      <c r="E596" s="35"/>
      <c r="I596" s="15"/>
      <c r="J596" s="15"/>
      <c r="K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1.4" x14ac:dyDescent="0.2">
      <c r="A597" s="15"/>
      <c r="B597" s="16"/>
      <c r="C597" s="17"/>
      <c r="D597" s="18"/>
      <c r="E597" s="35"/>
      <c r="I597" s="15"/>
      <c r="J597" s="15"/>
      <c r="K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1.4" x14ac:dyDescent="0.2">
      <c r="A598" s="15"/>
      <c r="B598" s="16"/>
      <c r="C598" s="17"/>
      <c r="D598" s="18"/>
      <c r="E598" s="35"/>
      <c r="I598" s="15"/>
      <c r="J598" s="15"/>
      <c r="K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1.4" x14ac:dyDescent="0.2">
      <c r="A599" s="15"/>
      <c r="B599" s="16"/>
      <c r="C599" s="17"/>
      <c r="D599" s="18"/>
      <c r="E599" s="35"/>
      <c r="I599" s="15"/>
      <c r="J599" s="15"/>
      <c r="K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1.4" x14ac:dyDescent="0.2">
      <c r="A600" s="15"/>
      <c r="B600" s="16"/>
      <c r="C600" s="17"/>
      <c r="D600" s="18"/>
      <c r="E600" s="35"/>
      <c r="I600" s="15"/>
      <c r="J600" s="15"/>
      <c r="K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1.4" x14ac:dyDescent="0.2">
      <c r="A601" s="15"/>
      <c r="B601" s="16"/>
      <c r="C601" s="17"/>
      <c r="D601" s="18"/>
      <c r="E601" s="35"/>
      <c r="I601" s="15"/>
      <c r="J601" s="15"/>
      <c r="K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1.4" x14ac:dyDescent="0.2">
      <c r="A602" s="15"/>
      <c r="B602" s="16"/>
      <c r="C602" s="17"/>
      <c r="D602" s="18"/>
      <c r="E602" s="35"/>
      <c r="I602" s="15"/>
      <c r="J602" s="15"/>
      <c r="K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1.4" x14ac:dyDescent="0.2">
      <c r="A603" s="15"/>
      <c r="B603" s="16"/>
      <c r="C603" s="17"/>
      <c r="D603" s="18"/>
      <c r="E603" s="35"/>
      <c r="I603" s="15"/>
      <c r="J603" s="15"/>
      <c r="K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1.4" x14ac:dyDescent="0.2">
      <c r="A604" s="15"/>
      <c r="B604" s="16"/>
      <c r="C604" s="17"/>
      <c r="D604" s="18"/>
      <c r="E604" s="35"/>
      <c r="I604" s="15"/>
      <c r="J604" s="15"/>
      <c r="K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1.4" x14ac:dyDescent="0.2">
      <c r="A605" s="15"/>
      <c r="B605" s="16"/>
      <c r="C605" s="17"/>
      <c r="D605" s="18"/>
      <c r="E605" s="35"/>
      <c r="I605" s="15"/>
      <c r="J605" s="15"/>
      <c r="K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1.4" x14ac:dyDescent="0.2">
      <c r="A606" s="15"/>
      <c r="B606" s="16"/>
      <c r="C606" s="17"/>
      <c r="D606" s="18"/>
      <c r="E606" s="35"/>
      <c r="I606" s="15"/>
      <c r="J606" s="15"/>
      <c r="K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1.4" x14ac:dyDescent="0.2">
      <c r="A607" s="15"/>
      <c r="B607" s="16"/>
      <c r="C607" s="17"/>
      <c r="D607" s="18"/>
      <c r="E607" s="35"/>
      <c r="I607" s="15"/>
      <c r="J607" s="15"/>
      <c r="K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1.4" x14ac:dyDescent="0.2">
      <c r="A608" s="15"/>
      <c r="B608" s="16"/>
      <c r="C608" s="17"/>
      <c r="D608" s="18"/>
      <c r="E608" s="35"/>
      <c r="I608" s="15"/>
      <c r="J608" s="15"/>
      <c r="K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1.4" x14ac:dyDescent="0.2">
      <c r="A609" s="15"/>
      <c r="B609" s="16"/>
      <c r="C609" s="17"/>
      <c r="D609" s="18"/>
      <c r="E609" s="35"/>
      <c r="I609" s="15"/>
      <c r="J609" s="15"/>
      <c r="K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1.4" x14ac:dyDescent="0.2">
      <c r="A610" s="15"/>
      <c r="B610" s="16"/>
      <c r="C610" s="17"/>
      <c r="D610" s="18"/>
      <c r="E610" s="35"/>
      <c r="I610" s="15"/>
      <c r="J610" s="15"/>
      <c r="K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1.4" x14ac:dyDescent="0.2">
      <c r="A611" s="15"/>
      <c r="B611" s="16"/>
      <c r="C611" s="17"/>
      <c r="D611" s="18"/>
      <c r="E611" s="35"/>
      <c r="I611" s="15"/>
      <c r="J611" s="15"/>
      <c r="K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1.4" x14ac:dyDescent="0.2">
      <c r="A612" s="15"/>
      <c r="B612" s="16"/>
      <c r="C612" s="17"/>
      <c r="D612" s="18"/>
      <c r="E612" s="35"/>
      <c r="I612" s="15"/>
      <c r="J612" s="15"/>
      <c r="K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1.4" x14ac:dyDescent="0.2">
      <c r="A613" s="15"/>
      <c r="B613" s="16"/>
      <c r="C613" s="17"/>
      <c r="D613" s="18"/>
      <c r="E613" s="35"/>
      <c r="I613" s="15"/>
      <c r="J613" s="15"/>
      <c r="K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1.4" x14ac:dyDescent="0.2">
      <c r="A614" s="15"/>
      <c r="B614" s="16"/>
      <c r="C614" s="17"/>
      <c r="D614" s="18"/>
      <c r="E614" s="35"/>
      <c r="I614" s="15"/>
      <c r="J614" s="15"/>
      <c r="K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1.4" x14ac:dyDescent="0.2">
      <c r="A615" s="15"/>
      <c r="B615" s="16"/>
      <c r="C615" s="17"/>
      <c r="D615" s="18"/>
      <c r="E615" s="35"/>
      <c r="I615" s="15"/>
      <c r="J615" s="15"/>
      <c r="K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1.4" x14ac:dyDescent="0.2">
      <c r="A616" s="15"/>
      <c r="B616" s="16"/>
      <c r="C616" s="17"/>
      <c r="D616" s="18"/>
      <c r="E616" s="35"/>
      <c r="I616" s="15"/>
      <c r="J616" s="15"/>
      <c r="K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1.4" x14ac:dyDescent="0.2">
      <c r="A617" s="15"/>
      <c r="B617" s="16"/>
      <c r="C617" s="17"/>
      <c r="D617" s="18"/>
      <c r="E617" s="35"/>
      <c r="I617" s="15"/>
      <c r="J617" s="15"/>
      <c r="K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1.4" x14ac:dyDescent="0.2">
      <c r="A618" s="15"/>
      <c r="B618" s="16"/>
      <c r="C618" s="17"/>
      <c r="D618" s="18"/>
      <c r="E618" s="35"/>
      <c r="I618" s="15"/>
      <c r="J618" s="15"/>
      <c r="K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1.4" x14ac:dyDescent="0.2">
      <c r="A619" s="15"/>
      <c r="B619" s="16"/>
      <c r="C619" s="17"/>
      <c r="D619" s="18"/>
      <c r="E619" s="35"/>
      <c r="I619" s="15"/>
      <c r="J619" s="15"/>
      <c r="K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1.4" x14ac:dyDescent="0.2">
      <c r="A620" s="15"/>
      <c r="B620" s="16"/>
      <c r="C620" s="17"/>
      <c r="D620" s="18"/>
      <c r="E620" s="35"/>
      <c r="I620" s="15"/>
      <c r="J620" s="15"/>
      <c r="K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1.4" x14ac:dyDescent="0.2">
      <c r="A621" s="15"/>
      <c r="B621" s="16"/>
      <c r="C621" s="17"/>
      <c r="D621" s="18"/>
      <c r="E621" s="35"/>
      <c r="I621" s="15"/>
      <c r="J621" s="15"/>
      <c r="K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1.4" x14ac:dyDescent="0.2">
      <c r="A622" s="15"/>
      <c r="B622" s="16"/>
      <c r="C622" s="17"/>
      <c r="D622" s="18"/>
      <c r="E622" s="35"/>
      <c r="I622" s="15"/>
      <c r="J622" s="15"/>
      <c r="K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1.4" x14ac:dyDescent="0.2">
      <c r="A623" s="15"/>
      <c r="B623" s="16"/>
      <c r="C623" s="17"/>
      <c r="D623" s="18"/>
      <c r="E623" s="35"/>
      <c r="I623" s="15"/>
      <c r="J623" s="15"/>
      <c r="K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1.4" x14ac:dyDescent="0.2">
      <c r="A624" s="15"/>
      <c r="B624" s="16"/>
      <c r="C624" s="17"/>
      <c r="D624" s="18"/>
      <c r="E624" s="35"/>
      <c r="I624" s="15"/>
      <c r="J624" s="15"/>
      <c r="K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1.4" x14ac:dyDescent="0.2">
      <c r="A625" s="15"/>
      <c r="B625" s="16"/>
      <c r="C625" s="17"/>
      <c r="D625" s="18"/>
      <c r="E625" s="35"/>
      <c r="I625" s="15"/>
      <c r="J625" s="15"/>
      <c r="K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1.4" x14ac:dyDescent="0.2">
      <c r="A626" s="15"/>
      <c r="B626" s="16"/>
      <c r="C626" s="17"/>
      <c r="D626" s="18"/>
      <c r="E626" s="35"/>
      <c r="I626" s="15"/>
      <c r="J626" s="15"/>
      <c r="K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1.4" x14ac:dyDescent="0.2">
      <c r="A627" s="15"/>
      <c r="B627" s="16"/>
      <c r="C627" s="17"/>
      <c r="D627" s="18"/>
      <c r="E627" s="35"/>
      <c r="I627" s="15"/>
      <c r="J627" s="15"/>
      <c r="K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1.4" x14ac:dyDescent="0.2">
      <c r="A628" s="15"/>
      <c r="B628" s="16"/>
      <c r="C628" s="17"/>
      <c r="D628" s="18"/>
      <c r="E628" s="35"/>
      <c r="I628" s="15"/>
      <c r="J628" s="15"/>
      <c r="K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1.4" x14ac:dyDescent="0.2">
      <c r="A629" s="15"/>
      <c r="B629" s="16"/>
      <c r="C629" s="17"/>
      <c r="D629" s="18"/>
      <c r="E629" s="35"/>
      <c r="I629" s="15"/>
      <c r="J629" s="15"/>
      <c r="K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1.4" x14ac:dyDescent="0.2">
      <c r="A630" s="15"/>
      <c r="B630" s="16"/>
      <c r="C630" s="17"/>
      <c r="D630" s="18"/>
      <c r="E630" s="35"/>
      <c r="I630" s="15"/>
      <c r="J630" s="15"/>
      <c r="K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1.4" x14ac:dyDescent="0.2">
      <c r="A631" s="15"/>
      <c r="B631" s="16"/>
      <c r="C631" s="17"/>
      <c r="D631" s="18"/>
      <c r="E631" s="35"/>
      <c r="I631" s="15"/>
      <c r="J631" s="15"/>
      <c r="K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1.4" x14ac:dyDescent="0.2">
      <c r="A632" s="15"/>
      <c r="B632" s="16"/>
      <c r="C632" s="17"/>
      <c r="D632" s="18"/>
      <c r="E632" s="35"/>
      <c r="I632" s="15"/>
      <c r="J632" s="15"/>
      <c r="K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1.4" x14ac:dyDescent="0.2">
      <c r="A633" s="15"/>
      <c r="B633" s="16"/>
      <c r="C633" s="17"/>
      <c r="D633" s="18"/>
      <c r="E633" s="35"/>
      <c r="I633" s="15"/>
      <c r="J633" s="15"/>
      <c r="K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1.4" x14ac:dyDescent="0.2">
      <c r="A634" s="15"/>
      <c r="B634" s="16"/>
      <c r="C634" s="17"/>
      <c r="D634" s="18"/>
      <c r="E634" s="35"/>
      <c r="I634" s="15"/>
      <c r="J634" s="15"/>
      <c r="K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1.4" x14ac:dyDescent="0.2">
      <c r="A635" s="15"/>
      <c r="B635" s="16"/>
      <c r="C635" s="17"/>
      <c r="D635" s="18"/>
      <c r="E635" s="35"/>
      <c r="I635" s="15"/>
      <c r="J635" s="15"/>
      <c r="K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1.4" x14ac:dyDescent="0.2">
      <c r="A636" s="15"/>
      <c r="B636" s="16"/>
      <c r="C636" s="17"/>
      <c r="D636" s="18"/>
      <c r="E636" s="35"/>
      <c r="I636" s="15"/>
      <c r="J636" s="15"/>
      <c r="K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1.4" x14ac:dyDescent="0.2">
      <c r="A637" s="15"/>
      <c r="B637" s="16"/>
      <c r="C637" s="17"/>
      <c r="D637" s="18"/>
      <c r="E637" s="35"/>
      <c r="I637" s="15"/>
      <c r="J637" s="15"/>
      <c r="K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1.4" x14ac:dyDescent="0.2">
      <c r="A638" s="15"/>
      <c r="B638" s="16"/>
      <c r="C638" s="17"/>
      <c r="D638" s="18"/>
      <c r="E638" s="35"/>
      <c r="I638" s="15"/>
      <c r="J638" s="15"/>
      <c r="K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1.4" x14ac:dyDescent="0.2">
      <c r="A639" s="15"/>
      <c r="B639" s="16"/>
      <c r="C639" s="17"/>
      <c r="D639" s="18"/>
      <c r="E639" s="35"/>
      <c r="I639" s="15"/>
      <c r="J639" s="15"/>
      <c r="K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1.4" x14ac:dyDescent="0.2">
      <c r="A640" s="15"/>
      <c r="B640" s="16"/>
      <c r="C640" s="17"/>
      <c r="D640" s="18"/>
      <c r="E640" s="35"/>
      <c r="I640" s="15"/>
      <c r="J640" s="15"/>
      <c r="K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1.4" x14ac:dyDescent="0.2">
      <c r="A641" s="15"/>
      <c r="B641" s="16"/>
      <c r="C641" s="17"/>
      <c r="D641" s="18"/>
      <c r="E641" s="35"/>
      <c r="I641" s="15"/>
      <c r="J641" s="15"/>
      <c r="K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1.4" x14ac:dyDescent="0.2">
      <c r="A642" s="15"/>
      <c r="B642" s="16"/>
      <c r="C642" s="17"/>
      <c r="D642" s="18"/>
      <c r="E642" s="35"/>
      <c r="I642" s="15"/>
      <c r="J642" s="15"/>
      <c r="K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1.4" x14ac:dyDescent="0.2">
      <c r="A643" s="15"/>
      <c r="B643" s="16"/>
      <c r="C643" s="17"/>
      <c r="D643" s="18"/>
      <c r="E643" s="35"/>
      <c r="I643" s="15"/>
      <c r="J643" s="15"/>
      <c r="K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1.4" x14ac:dyDescent="0.2">
      <c r="A644" s="15"/>
      <c r="B644" s="16"/>
      <c r="C644" s="17"/>
      <c r="D644" s="18"/>
      <c r="E644" s="35"/>
      <c r="I644" s="15"/>
      <c r="J644" s="15"/>
      <c r="K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1.4" x14ac:dyDescent="0.2">
      <c r="A645" s="15"/>
      <c r="B645" s="16"/>
      <c r="C645" s="17"/>
      <c r="D645" s="18"/>
      <c r="E645" s="35"/>
      <c r="I645" s="15"/>
      <c r="J645" s="15"/>
      <c r="K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1.4" x14ac:dyDescent="0.2">
      <c r="A646" s="15"/>
      <c r="B646" s="16"/>
      <c r="C646" s="17"/>
      <c r="D646" s="18"/>
      <c r="E646" s="35"/>
      <c r="I646" s="15"/>
      <c r="J646" s="15"/>
      <c r="K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1.4" x14ac:dyDescent="0.2">
      <c r="A647" s="15"/>
      <c r="B647" s="16"/>
      <c r="C647" s="17"/>
      <c r="D647" s="18"/>
      <c r="E647" s="35"/>
      <c r="I647" s="15"/>
      <c r="J647" s="15"/>
      <c r="K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1.4" x14ac:dyDescent="0.2">
      <c r="A648" s="15"/>
      <c r="B648" s="16"/>
      <c r="C648" s="17"/>
      <c r="D648" s="18"/>
      <c r="E648" s="35"/>
      <c r="I648" s="15"/>
      <c r="J648" s="15"/>
      <c r="K648" s="15"/>
      <c r="L648" s="60"/>
      <c r="M648" s="60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4" ht="11.4" x14ac:dyDescent="0.2">
      <c r="A649" s="15"/>
      <c r="B649" s="16"/>
      <c r="C649" s="17"/>
      <c r="D649" s="18"/>
      <c r="E649" s="35"/>
      <c r="I649" s="15"/>
      <c r="J649" s="15"/>
      <c r="K649" s="15"/>
      <c r="L649" s="60"/>
      <c r="M649" s="60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4" ht="11.4" x14ac:dyDescent="0.2">
      <c r="A650" s="15"/>
      <c r="B650" s="16"/>
      <c r="C650" s="17"/>
      <c r="D650" s="18"/>
      <c r="E650" s="35"/>
      <c r="I650" s="15"/>
      <c r="J650" s="15"/>
      <c r="K650" s="15"/>
      <c r="L650" s="60"/>
      <c r="M650" s="60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4" ht="11.4" x14ac:dyDescent="0.2">
      <c r="A651" s="15"/>
      <c r="B651" s="16"/>
      <c r="C651" s="17"/>
      <c r="D651" s="18"/>
      <c r="E651" s="35"/>
      <c r="I651" s="15"/>
      <c r="J651" s="15"/>
      <c r="K651" s="15"/>
      <c r="L651" s="60"/>
      <c r="M651" s="60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4" ht="11.4" x14ac:dyDescent="0.2">
      <c r="A652" s="15"/>
      <c r="B652" s="16"/>
      <c r="C652" s="17"/>
      <c r="D652" s="18"/>
      <c r="E652" s="35"/>
      <c r="I652" s="15"/>
      <c r="J652" s="15"/>
      <c r="K652" s="15"/>
      <c r="L652" s="60"/>
      <c r="M652" s="60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4" ht="11.4" x14ac:dyDescent="0.2">
      <c r="A653" s="15"/>
      <c r="B653" s="16"/>
      <c r="C653" s="17"/>
      <c r="D653" s="18"/>
      <c r="E653" s="35"/>
      <c r="I653" s="15"/>
      <c r="J653" s="15"/>
      <c r="K653" s="15"/>
      <c r="L653" s="60"/>
      <c r="M653" s="60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4" ht="11.4" x14ac:dyDescent="0.2">
      <c r="A654" s="15"/>
      <c r="B654" s="16"/>
      <c r="C654" s="17"/>
      <c r="D654" s="18"/>
      <c r="E654" s="35"/>
      <c r="I654" s="15"/>
      <c r="J654" s="15"/>
      <c r="K654" s="15"/>
      <c r="L654" s="60"/>
      <c r="M654" s="60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4" ht="11.4" x14ac:dyDescent="0.2">
      <c r="A655" s="15"/>
      <c r="B655" s="16"/>
      <c r="C655" s="17"/>
      <c r="D655" s="18"/>
      <c r="E655" s="35"/>
      <c r="I655" s="15"/>
      <c r="J655" s="15"/>
      <c r="K655" s="15"/>
      <c r="L655" s="60"/>
      <c r="M655" s="60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4" ht="11.4" x14ac:dyDescent="0.2">
      <c r="A656" s="15"/>
      <c r="B656" s="16"/>
      <c r="C656" s="17"/>
      <c r="D656" s="18"/>
      <c r="E656" s="35"/>
      <c r="I656" s="15"/>
      <c r="J656" s="15"/>
      <c r="K656" s="15"/>
      <c r="L656" s="60"/>
      <c r="M656" s="60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1.4" x14ac:dyDescent="0.2">
      <c r="A657" s="15"/>
      <c r="B657" s="16"/>
      <c r="C657" s="17"/>
      <c r="D657" s="18"/>
      <c r="E657" s="35"/>
      <c r="I657" s="15"/>
      <c r="J657" s="15"/>
      <c r="K657" s="15"/>
      <c r="L657" s="60"/>
      <c r="M657" s="60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1.4" x14ac:dyDescent="0.2">
      <c r="A658" s="15"/>
      <c r="B658" s="16"/>
      <c r="C658" s="17"/>
      <c r="D658" s="18"/>
      <c r="E658" s="35"/>
      <c r="I658" s="15"/>
      <c r="J658" s="15"/>
      <c r="K658" s="15"/>
      <c r="L658" s="60"/>
      <c r="M658" s="60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1.4" x14ac:dyDescent="0.2">
      <c r="A659" s="15"/>
      <c r="B659" s="16"/>
      <c r="C659" s="17"/>
      <c r="D659" s="18"/>
      <c r="E659" s="35"/>
      <c r="I659" s="15"/>
      <c r="J659" s="15"/>
      <c r="K659" s="15"/>
      <c r="L659" s="60"/>
      <c r="M659" s="60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1.4" x14ac:dyDescent="0.2">
      <c r="A660" s="15"/>
      <c r="B660" s="16"/>
      <c r="C660" s="17"/>
      <c r="D660" s="18"/>
      <c r="E660" s="35"/>
      <c r="I660" s="15"/>
      <c r="J660" s="15"/>
      <c r="K660" s="15"/>
      <c r="L660" s="60"/>
      <c r="M660" s="60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1.4" x14ac:dyDescent="0.2">
      <c r="A661" s="15"/>
      <c r="B661" s="16"/>
      <c r="C661" s="17"/>
      <c r="D661" s="18"/>
      <c r="E661" s="35"/>
      <c r="I661" s="15"/>
      <c r="J661" s="15"/>
      <c r="K661" s="15"/>
      <c r="L661" s="60"/>
      <c r="M661" s="60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1.4" x14ac:dyDescent="0.2">
      <c r="A662" s="15"/>
      <c r="B662" s="16"/>
      <c r="C662" s="17"/>
      <c r="D662" s="18"/>
      <c r="E662" s="35"/>
      <c r="I662" s="15"/>
      <c r="J662" s="15"/>
      <c r="K662" s="15"/>
      <c r="L662" s="60"/>
      <c r="M662" s="60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1.4" x14ac:dyDescent="0.2">
      <c r="A663" s="15"/>
      <c r="B663" s="16"/>
      <c r="C663" s="17"/>
      <c r="D663" s="18"/>
      <c r="E663" s="35"/>
      <c r="I663" s="15"/>
      <c r="J663" s="15"/>
      <c r="K663" s="15"/>
      <c r="L663" s="60"/>
      <c r="M663" s="60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1.4" x14ac:dyDescent="0.2">
      <c r="A664" s="15"/>
      <c r="B664" s="16"/>
      <c r="C664" s="17"/>
      <c r="D664" s="18"/>
      <c r="E664" s="35"/>
      <c r="I664" s="15"/>
      <c r="J664" s="15"/>
      <c r="K664" s="15"/>
      <c r="L664" s="60"/>
      <c r="M664" s="60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1.4" x14ac:dyDescent="0.2">
      <c r="A665" s="15"/>
      <c r="B665" s="16"/>
      <c r="C665" s="17"/>
      <c r="D665" s="18"/>
      <c r="E665" s="35"/>
      <c r="I665" s="15"/>
      <c r="J665" s="15"/>
      <c r="K665" s="15"/>
      <c r="L665" s="60"/>
      <c r="M665" s="60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1.4" x14ac:dyDescent="0.2">
      <c r="A666" s="15"/>
      <c r="B666" s="16"/>
      <c r="C666" s="17"/>
      <c r="D666" s="18"/>
      <c r="E666" s="35"/>
      <c r="I666" s="15"/>
      <c r="J666" s="15"/>
      <c r="K666" s="15"/>
      <c r="L666" s="60"/>
      <c r="M666" s="60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1.4" x14ac:dyDescent="0.2">
      <c r="A667" s="15"/>
      <c r="B667" s="16"/>
      <c r="C667" s="17"/>
      <c r="D667" s="18"/>
      <c r="E667" s="35"/>
      <c r="I667" s="15"/>
      <c r="J667" s="15"/>
      <c r="K667" s="15"/>
      <c r="L667" s="60"/>
      <c r="M667" s="60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1.4" x14ac:dyDescent="0.2">
      <c r="A668" s="15"/>
      <c r="B668" s="16"/>
      <c r="C668" s="17"/>
      <c r="D668" s="18"/>
      <c r="E668" s="35"/>
      <c r="I668" s="15"/>
      <c r="J668" s="15"/>
      <c r="K668" s="15"/>
      <c r="L668" s="60"/>
      <c r="M668" s="60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1.4" x14ac:dyDescent="0.2">
      <c r="A669" s="15"/>
      <c r="B669" s="16"/>
      <c r="C669" s="17"/>
      <c r="D669" s="18"/>
      <c r="E669" s="35"/>
      <c r="I669" s="15"/>
      <c r="J669" s="15"/>
      <c r="K669" s="15"/>
      <c r="L669" s="60"/>
      <c r="M669" s="60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1.4" x14ac:dyDescent="0.2">
      <c r="A670" s="15"/>
      <c r="B670" s="16"/>
      <c r="C670" s="17"/>
      <c r="D670" s="18"/>
      <c r="E670" s="35"/>
      <c r="I670" s="15"/>
      <c r="J670" s="15"/>
      <c r="K670" s="15"/>
      <c r="L670" s="60"/>
      <c r="M670" s="60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1.4" x14ac:dyDescent="0.2">
      <c r="A671" s="15"/>
      <c r="B671" s="16"/>
      <c r="C671" s="17"/>
      <c r="D671" s="18"/>
      <c r="E671" s="35"/>
      <c r="I671" s="15"/>
      <c r="J671" s="15"/>
      <c r="K671" s="15"/>
      <c r="L671" s="60"/>
      <c r="M671" s="60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1.4" x14ac:dyDescent="0.2">
      <c r="A672" s="15"/>
      <c r="B672" s="16"/>
      <c r="C672" s="17"/>
      <c r="D672" s="18"/>
      <c r="E672" s="35"/>
      <c r="I672" s="15"/>
      <c r="J672" s="15"/>
      <c r="K672" s="15"/>
      <c r="L672" s="60"/>
      <c r="M672" s="60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1.4" x14ac:dyDescent="0.2">
      <c r="A673" s="15"/>
      <c r="B673" s="16"/>
      <c r="C673" s="17"/>
      <c r="D673" s="18"/>
      <c r="E673" s="35"/>
      <c r="I673" s="15"/>
      <c r="J673" s="15"/>
      <c r="K673" s="15"/>
      <c r="L673" s="60"/>
      <c r="M673" s="60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1.4" x14ac:dyDescent="0.2">
      <c r="A674" s="15"/>
      <c r="B674" s="16"/>
      <c r="C674" s="17"/>
      <c r="D674" s="18"/>
      <c r="E674" s="35"/>
      <c r="I674" s="15"/>
      <c r="J674" s="15"/>
      <c r="K674" s="15"/>
      <c r="L674" s="60"/>
      <c r="M674" s="60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1.4" x14ac:dyDescent="0.2">
      <c r="A675" s="15"/>
      <c r="B675" s="16"/>
      <c r="C675" s="17"/>
      <c r="D675" s="18"/>
      <c r="E675" s="35"/>
      <c r="I675" s="15"/>
      <c r="J675" s="15"/>
      <c r="K675" s="15"/>
      <c r="L675" s="60"/>
      <c r="M675" s="60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1.4" x14ac:dyDescent="0.2">
      <c r="A676" s="15"/>
      <c r="B676" s="16"/>
      <c r="C676" s="17"/>
      <c r="D676" s="18"/>
      <c r="E676" s="35"/>
      <c r="I676" s="15"/>
      <c r="J676" s="15"/>
      <c r="K676" s="15"/>
      <c r="L676" s="60"/>
      <c r="M676" s="60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1.4" x14ac:dyDescent="0.2">
      <c r="A677" s="15"/>
      <c r="B677" s="16"/>
      <c r="C677" s="17"/>
      <c r="D677" s="18"/>
      <c r="E677" s="35"/>
      <c r="I677" s="15"/>
      <c r="J677" s="15"/>
      <c r="K677" s="15"/>
      <c r="L677" s="60"/>
      <c r="M677" s="60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1.4" x14ac:dyDescent="0.2">
      <c r="A678" s="15"/>
      <c r="B678" s="16"/>
      <c r="C678" s="17"/>
      <c r="D678" s="18"/>
      <c r="E678" s="35"/>
      <c r="I678" s="15"/>
      <c r="J678" s="15"/>
      <c r="K678" s="15"/>
      <c r="L678" s="60"/>
      <c r="M678" s="60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1.4" x14ac:dyDescent="0.2">
      <c r="A679" s="15"/>
      <c r="B679" s="16"/>
      <c r="C679" s="17"/>
      <c r="D679" s="18"/>
      <c r="E679" s="35"/>
      <c r="I679" s="15"/>
      <c r="J679" s="15"/>
      <c r="K679" s="15"/>
      <c r="L679" s="60"/>
      <c r="M679" s="60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1.4" x14ac:dyDescent="0.2">
      <c r="A680" s="15"/>
      <c r="B680" s="16"/>
      <c r="C680" s="17"/>
      <c r="D680" s="18"/>
      <c r="E680" s="35"/>
      <c r="I680" s="15"/>
      <c r="J680" s="15"/>
      <c r="K680" s="15"/>
      <c r="L680" s="60"/>
      <c r="M680" s="60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1.4" x14ac:dyDescent="0.2">
      <c r="A681" s="15"/>
      <c r="B681" s="16"/>
      <c r="C681" s="17"/>
      <c r="D681" s="18"/>
      <c r="E681" s="35"/>
      <c r="I681" s="15"/>
      <c r="J681" s="15"/>
      <c r="K681" s="15"/>
      <c r="L681" s="60"/>
      <c r="M681" s="60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1.4" x14ac:dyDescent="0.2">
      <c r="A682" s="15"/>
      <c r="B682" s="16"/>
      <c r="C682" s="17"/>
      <c r="D682" s="18"/>
      <c r="E682" s="35"/>
      <c r="I682" s="15"/>
      <c r="J682" s="15"/>
      <c r="K682" s="15"/>
      <c r="L682" s="60"/>
      <c r="M682" s="60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1.4" x14ac:dyDescent="0.2">
      <c r="A683" s="15"/>
      <c r="B683" s="16"/>
      <c r="C683" s="17"/>
      <c r="D683" s="18"/>
      <c r="E683" s="35"/>
      <c r="I683" s="15"/>
      <c r="J683" s="15"/>
      <c r="K683" s="15"/>
      <c r="L683" s="60"/>
      <c r="M683" s="60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1.4" x14ac:dyDescent="0.2">
      <c r="A684" s="15"/>
      <c r="B684" s="16"/>
      <c r="C684" s="17"/>
      <c r="D684" s="18"/>
      <c r="E684" s="35"/>
      <c r="I684" s="15"/>
      <c r="J684" s="15"/>
      <c r="K684" s="15"/>
      <c r="L684" s="60"/>
      <c r="M684" s="60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1.4" x14ac:dyDescent="0.2">
      <c r="A685" s="15"/>
      <c r="B685" s="16"/>
      <c r="C685" s="17"/>
      <c r="D685" s="18"/>
      <c r="E685" s="35"/>
      <c r="I685" s="15"/>
      <c r="J685" s="15"/>
      <c r="K685" s="15"/>
      <c r="L685" s="60"/>
      <c r="M685" s="60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1.4" x14ac:dyDescent="0.2">
      <c r="A686" s="15"/>
      <c r="B686" s="16"/>
      <c r="C686" s="17"/>
      <c r="D686" s="18"/>
      <c r="E686" s="35"/>
      <c r="I686" s="15"/>
      <c r="J686" s="15"/>
      <c r="K686" s="15"/>
      <c r="L686" s="60"/>
      <c r="M686" s="60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1.4" x14ac:dyDescent="0.2">
      <c r="A687" s="15"/>
      <c r="B687" s="16"/>
      <c r="C687" s="17"/>
      <c r="D687" s="18"/>
      <c r="E687" s="35"/>
      <c r="I687" s="15"/>
      <c r="J687" s="15"/>
      <c r="K687" s="15"/>
      <c r="L687" s="60"/>
      <c r="M687" s="60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1.4" x14ac:dyDescent="0.2">
      <c r="A688" s="15"/>
      <c r="B688" s="16"/>
      <c r="C688" s="17"/>
      <c r="D688" s="18"/>
      <c r="E688" s="35"/>
      <c r="I688" s="15"/>
      <c r="J688" s="15"/>
      <c r="K688" s="15"/>
      <c r="L688" s="60"/>
      <c r="M688" s="60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1.4" x14ac:dyDescent="0.2">
      <c r="A689" s="15"/>
      <c r="B689" s="16"/>
      <c r="C689" s="17"/>
      <c r="D689" s="18"/>
      <c r="E689" s="35"/>
      <c r="I689" s="15"/>
      <c r="J689" s="15"/>
      <c r="K689" s="15"/>
      <c r="L689" s="60"/>
      <c r="M689" s="60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1.4" x14ac:dyDescent="0.2">
      <c r="A690" s="15"/>
      <c r="B690" s="16"/>
      <c r="C690" s="17"/>
      <c r="D690" s="18"/>
      <c r="E690" s="35"/>
      <c r="I690" s="15"/>
      <c r="J690" s="15"/>
      <c r="K690" s="15"/>
      <c r="L690" s="60"/>
      <c r="M690" s="60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1.4" x14ac:dyDescent="0.2">
      <c r="A691" s="15"/>
      <c r="B691" s="16"/>
      <c r="C691" s="17"/>
      <c r="D691" s="18"/>
      <c r="E691" s="35"/>
      <c r="I691" s="15"/>
      <c r="J691" s="15"/>
      <c r="K691" s="15"/>
      <c r="L691" s="60"/>
      <c r="M691" s="60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1.4" x14ac:dyDescent="0.2">
      <c r="A692" s="15"/>
      <c r="B692" s="16"/>
      <c r="C692" s="17"/>
      <c r="D692" s="18"/>
      <c r="E692" s="35"/>
      <c r="I692" s="15"/>
      <c r="J692" s="15"/>
      <c r="K692" s="15"/>
      <c r="L692" s="60"/>
      <c r="M692" s="60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1.4" x14ac:dyDescent="0.2">
      <c r="A693" s="15"/>
      <c r="B693" s="16"/>
      <c r="C693" s="17"/>
      <c r="D693" s="18"/>
      <c r="E693" s="35"/>
      <c r="I693" s="15"/>
      <c r="J693" s="15"/>
      <c r="K693" s="15"/>
      <c r="L693" s="60"/>
      <c r="M693" s="60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1.4" x14ac:dyDescent="0.2">
      <c r="A694" s="15"/>
      <c r="B694" s="16"/>
      <c r="C694" s="17"/>
      <c r="D694" s="18"/>
      <c r="E694" s="35"/>
      <c r="I694" s="15"/>
      <c r="J694" s="15"/>
      <c r="K694" s="15"/>
      <c r="L694" s="60"/>
      <c r="M694" s="60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1.4" x14ac:dyDescent="0.2">
      <c r="A695" s="15"/>
      <c r="B695" s="16"/>
      <c r="C695" s="17"/>
      <c r="D695" s="18"/>
      <c r="E695" s="35"/>
      <c r="I695" s="15"/>
      <c r="J695" s="15"/>
      <c r="K695" s="15"/>
      <c r="L695" s="60"/>
      <c r="M695" s="60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1.4" x14ac:dyDescent="0.2">
      <c r="A696" s="15"/>
      <c r="B696" s="16"/>
      <c r="C696" s="17"/>
      <c r="D696" s="18"/>
      <c r="E696" s="35"/>
      <c r="I696" s="15"/>
      <c r="J696" s="15"/>
      <c r="K696" s="15"/>
      <c r="L696" s="60"/>
      <c r="M696" s="60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1.4" x14ac:dyDescent="0.2">
      <c r="A697" s="15"/>
      <c r="B697" s="16"/>
      <c r="C697" s="17"/>
      <c r="D697" s="18"/>
      <c r="E697" s="35"/>
      <c r="I697" s="15"/>
      <c r="J697" s="15"/>
      <c r="K697" s="15"/>
      <c r="L697" s="60"/>
      <c r="M697" s="60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1.4" x14ac:dyDescent="0.2">
      <c r="A698" s="15"/>
      <c r="B698" s="16"/>
      <c r="C698" s="17"/>
      <c r="D698" s="18"/>
      <c r="E698" s="35"/>
      <c r="I698" s="15"/>
      <c r="J698" s="15"/>
      <c r="K698" s="15"/>
      <c r="L698" s="60"/>
      <c r="M698" s="60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1.4" x14ac:dyDescent="0.2">
      <c r="A699" s="15"/>
      <c r="B699" s="16"/>
      <c r="C699" s="17"/>
      <c r="D699" s="18"/>
      <c r="E699" s="35"/>
      <c r="I699" s="15"/>
      <c r="J699" s="15"/>
      <c r="K699" s="15"/>
      <c r="L699" s="60"/>
      <c r="M699" s="60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1.4" x14ac:dyDescent="0.2">
      <c r="A700" s="15"/>
      <c r="B700" s="16"/>
      <c r="C700" s="17"/>
      <c r="D700" s="18"/>
      <c r="E700" s="35"/>
      <c r="I700" s="15"/>
      <c r="J700" s="15"/>
      <c r="K700" s="15"/>
      <c r="L700" s="60"/>
      <c r="M700" s="60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1.4" x14ac:dyDescent="0.2">
      <c r="A701" s="15"/>
      <c r="B701" s="16"/>
      <c r="C701" s="17"/>
      <c r="D701" s="18"/>
      <c r="E701" s="35"/>
      <c r="I701" s="15"/>
      <c r="J701" s="15"/>
      <c r="K701" s="15"/>
      <c r="L701" s="60"/>
      <c r="M701" s="60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1.4" x14ac:dyDescent="0.2">
      <c r="A702" s="15"/>
      <c r="B702" s="16"/>
      <c r="C702" s="17"/>
      <c r="D702" s="18"/>
      <c r="E702" s="35"/>
      <c r="I702" s="15"/>
      <c r="J702" s="15"/>
      <c r="K702" s="15"/>
      <c r="L702" s="60"/>
      <c r="M702" s="60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1.4" x14ac:dyDescent="0.2">
      <c r="A703" s="15"/>
      <c r="B703" s="16"/>
      <c r="C703" s="17"/>
      <c r="D703" s="18"/>
      <c r="E703" s="35"/>
      <c r="I703" s="15"/>
      <c r="J703" s="15"/>
      <c r="K703" s="15"/>
      <c r="L703" s="60"/>
      <c r="M703" s="60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1.4" x14ac:dyDescent="0.2">
      <c r="A704" s="15"/>
      <c r="B704" s="16"/>
      <c r="C704" s="17"/>
      <c r="D704" s="18"/>
      <c r="E704" s="35"/>
      <c r="I704" s="15"/>
      <c r="J704" s="15"/>
      <c r="K704" s="15"/>
      <c r="L704" s="60"/>
      <c r="M704" s="60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1.4" x14ac:dyDescent="0.2">
      <c r="A705" s="15"/>
      <c r="B705" s="16"/>
      <c r="C705" s="17"/>
      <c r="D705" s="18"/>
      <c r="E705" s="35"/>
      <c r="I705" s="15"/>
      <c r="J705" s="15"/>
      <c r="K705" s="15"/>
      <c r="L705" s="60"/>
      <c r="M705" s="60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1.4" x14ac:dyDescent="0.2">
      <c r="A706" s="15"/>
      <c r="B706" s="16"/>
      <c r="C706" s="17"/>
      <c r="D706" s="18"/>
      <c r="E706" s="35"/>
      <c r="I706" s="15"/>
      <c r="J706" s="15"/>
      <c r="K706" s="15"/>
      <c r="L706" s="60"/>
      <c r="M706" s="60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1.4" x14ac:dyDescent="0.2">
      <c r="A707" s="15"/>
      <c r="B707" s="16"/>
      <c r="C707" s="17"/>
      <c r="D707" s="18"/>
      <c r="E707" s="35"/>
      <c r="I707" s="15"/>
      <c r="J707" s="15"/>
      <c r="K707" s="15"/>
      <c r="L707" s="60"/>
      <c r="M707" s="60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1.4" x14ac:dyDescent="0.2">
      <c r="A708" s="15"/>
      <c r="B708" s="16"/>
      <c r="C708" s="17"/>
      <c r="D708" s="18"/>
      <c r="E708" s="35"/>
      <c r="I708" s="15"/>
      <c r="J708" s="15"/>
      <c r="K708" s="15"/>
      <c r="L708" s="60"/>
      <c r="M708" s="60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1.4" x14ac:dyDescent="0.2">
      <c r="A709" s="15"/>
      <c r="B709" s="16"/>
      <c r="C709" s="17"/>
      <c r="D709" s="18"/>
      <c r="E709" s="35"/>
      <c r="I709" s="15"/>
      <c r="J709" s="15"/>
      <c r="K709" s="15"/>
      <c r="L709" s="60"/>
      <c r="M709" s="60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1.4" x14ac:dyDescent="0.2">
      <c r="A710" s="15"/>
      <c r="B710" s="16"/>
      <c r="C710" s="17"/>
      <c r="D710" s="18"/>
      <c r="E710" s="35"/>
      <c r="I710" s="15"/>
      <c r="J710" s="15"/>
      <c r="K710" s="15"/>
      <c r="L710" s="60"/>
      <c r="M710" s="60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1.4" x14ac:dyDescent="0.2">
      <c r="A711" s="15"/>
      <c r="B711" s="16"/>
      <c r="C711" s="17"/>
      <c r="D711" s="18"/>
      <c r="E711" s="35"/>
      <c r="I711" s="15"/>
      <c r="J711" s="15"/>
      <c r="K711" s="15"/>
      <c r="L711" s="60"/>
      <c r="M711" s="60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1.4" x14ac:dyDescent="0.2">
      <c r="A712" s="15"/>
      <c r="B712" s="16"/>
      <c r="C712" s="17"/>
      <c r="D712" s="18"/>
      <c r="E712" s="35"/>
      <c r="I712" s="15"/>
      <c r="J712" s="15"/>
      <c r="K712" s="15"/>
      <c r="L712" s="60"/>
      <c r="M712" s="60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1.4" x14ac:dyDescent="0.2">
      <c r="A713" s="15"/>
      <c r="B713" s="16"/>
      <c r="C713" s="17"/>
      <c r="D713" s="18"/>
      <c r="E713" s="35"/>
      <c r="I713" s="15"/>
      <c r="J713" s="15"/>
      <c r="K713" s="15"/>
      <c r="L713" s="60"/>
      <c r="M713" s="60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1.4" x14ac:dyDescent="0.2">
      <c r="A714" s="15"/>
      <c r="B714" s="16"/>
      <c r="C714" s="17"/>
      <c r="D714" s="18"/>
      <c r="E714" s="35"/>
      <c r="I714" s="15"/>
      <c r="J714" s="15"/>
      <c r="K714" s="15"/>
      <c r="L714" s="60"/>
      <c r="M714" s="60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1.4" x14ac:dyDescent="0.2">
      <c r="A715" s="15"/>
      <c r="B715" s="16"/>
      <c r="C715" s="17"/>
      <c r="D715" s="18"/>
      <c r="E715" s="35"/>
      <c r="I715" s="15"/>
      <c r="J715" s="15"/>
      <c r="K715" s="15"/>
      <c r="L715" s="60"/>
      <c r="M715" s="60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1.4" x14ac:dyDescent="0.2">
      <c r="A716" s="15"/>
      <c r="B716" s="16"/>
      <c r="C716" s="17"/>
      <c r="D716" s="18"/>
      <c r="E716" s="35"/>
      <c r="I716" s="15"/>
      <c r="J716" s="15"/>
      <c r="K716" s="15"/>
      <c r="L716" s="60"/>
      <c r="M716" s="60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1.4" x14ac:dyDescent="0.2">
      <c r="A717" s="15"/>
      <c r="B717" s="16"/>
      <c r="C717" s="17"/>
      <c r="D717" s="18"/>
      <c r="E717" s="35"/>
      <c r="I717" s="15"/>
      <c r="J717" s="15"/>
      <c r="K717" s="15"/>
      <c r="L717" s="60"/>
      <c r="M717" s="60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1.4" x14ac:dyDescent="0.2">
      <c r="A718" s="15"/>
      <c r="B718" s="16"/>
      <c r="C718" s="17"/>
      <c r="D718" s="18"/>
      <c r="E718" s="35"/>
      <c r="I718" s="15"/>
      <c r="J718" s="15"/>
      <c r="K718" s="15"/>
      <c r="L718" s="60"/>
      <c r="M718" s="60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1.4" x14ac:dyDescent="0.2">
      <c r="A719" s="15"/>
      <c r="B719" s="16"/>
      <c r="C719" s="17"/>
      <c r="D719" s="18"/>
      <c r="E719" s="35"/>
      <c r="I719" s="15"/>
      <c r="J719" s="15"/>
      <c r="K719" s="15"/>
      <c r="L719" s="60"/>
      <c r="M719" s="60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1.4" x14ac:dyDescent="0.2">
      <c r="A720" s="15"/>
      <c r="B720" s="16"/>
      <c r="C720" s="17"/>
      <c r="D720" s="18"/>
      <c r="E720" s="35"/>
      <c r="I720" s="15"/>
      <c r="J720" s="15"/>
      <c r="K720" s="15"/>
      <c r="L720" s="60"/>
      <c r="M720" s="60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1.4" x14ac:dyDescent="0.2">
      <c r="A721" s="15"/>
      <c r="B721" s="16"/>
      <c r="C721" s="17"/>
      <c r="D721" s="18"/>
      <c r="E721" s="35"/>
      <c r="I721" s="15"/>
      <c r="J721" s="15"/>
      <c r="K721" s="15"/>
      <c r="L721" s="60"/>
      <c r="M721" s="60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1.4" x14ac:dyDescent="0.2">
      <c r="A722" s="15"/>
      <c r="B722" s="16"/>
      <c r="C722" s="17"/>
      <c r="D722" s="18"/>
      <c r="E722" s="35"/>
      <c r="I722" s="15"/>
      <c r="J722" s="15"/>
      <c r="K722" s="15"/>
      <c r="L722" s="60"/>
      <c r="M722" s="60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1.4" x14ac:dyDescent="0.2">
      <c r="A723" s="15"/>
      <c r="B723" s="16"/>
      <c r="C723" s="17"/>
      <c r="D723" s="18"/>
      <c r="E723" s="35"/>
      <c r="I723" s="15"/>
      <c r="J723" s="15"/>
      <c r="K723" s="15"/>
      <c r="L723" s="60"/>
      <c r="M723" s="60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1.4" x14ac:dyDescent="0.2">
      <c r="A724" s="15"/>
      <c r="B724" s="16"/>
      <c r="C724" s="17"/>
      <c r="D724" s="18"/>
      <c r="E724" s="35"/>
      <c r="I724" s="15"/>
      <c r="J724" s="15"/>
      <c r="K724" s="15"/>
      <c r="L724" s="60"/>
      <c r="M724" s="60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1.4" x14ac:dyDescent="0.2">
      <c r="A725" s="15"/>
      <c r="B725" s="16"/>
      <c r="C725" s="17"/>
      <c r="D725" s="18"/>
      <c r="E725" s="35"/>
      <c r="I725" s="15"/>
      <c r="J725" s="15"/>
      <c r="K725" s="15"/>
      <c r="L725" s="60"/>
      <c r="M725" s="60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1.4" x14ac:dyDescent="0.2">
      <c r="A726" s="15"/>
      <c r="B726" s="16"/>
      <c r="C726" s="17"/>
      <c r="D726" s="18"/>
      <c r="E726" s="35"/>
      <c r="I726" s="15"/>
      <c r="J726" s="15"/>
      <c r="K726" s="15"/>
      <c r="L726" s="60"/>
      <c r="M726" s="60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1.4" x14ac:dyDescent="0.2">
      <c r="A727" s="15"/>
      <c r="B727" s="16"/>
      <c r="C727" s="17"/>
      <c r="D727" s="18"/>
      <c r="E727" s="35"/>
      <c r="I727" s="15"/>
      <c r="J727" s="15"/>
      <c r="K727" s="15"/>
      <c r="L727" s="60"/>
      <c r="M727" s="60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1.4" x14ac:dyDescent="0.2">
      <c r="A728" s="15"/>
      <c r="B728" s="16"/>
      <c r="C728" s="17"/>
      <c r="D728" s="18"/>
      <c r="E728" s="35"/>
      <c r="I728" s="15"/>
      <c r="J728" s="15"/>
      <c r="K728" s="15"/>
      <c r="L728" s="60"/>
      <c r="M728" s="60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1.4" x14ac:dyDescent="0.2">
      <c r="A729" s="15"/>
      <c r="B729" s="16"/>
      <c r="C729" s="17"/>
      <c r="D729" s="18"/>
      <c r="E729" s="35"/>
      <c r="I729" s="15"/>
      <c r="J729" s="15"/>
      <c r="K729" s="15"/>
      <c r="L729" s="60"/>
      <c r="M729" s="60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1.4" x14ac:dyDescent="0.2">
      <c r="A730" s="15"/>
      <c r="B730" s="16"/>
      <c r="C730" s="17"/>
      <c r="D730" s="18"/>
      <c r="E730" s="35"/>
      <c r="I730" s="15"/>
      <c r="J730" s="15"/>
      <c r="K730" s="15"/>
      <c r="L730" s="60"/>
      <c r="M730" s="60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1.4" x14ac:dyDescent="0.2">
      <c r="A731" s="15"/>
      <c r="B731" s="16"/>
      <c r="C731" s="17"/>
      <c r="D731" s="18"/>
      <c r="E731" s="35"/>
      <c r="I731" s="15"/>
      <c r="J731" s="15"/>
      <c r="K731" s="15"/>
      <c r="L731" s="60"/>
      <c r="M731" s="60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1.4" x14ac:dyDescent="0.2">
      <c r="A732" s="15"/>
      <c r="B732" s="16"/>
      <c r="C732" s="17"/>
      <c r="D732" s="18"/>
      <c r="E732" s="35"/>
      <c r="I732" s="15"/>
      <c r="J732" s="15"/>
      <c r="K732" s="15"/>
      <c r="L732" s="60"/>
      <c r="M732" s="60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1.4" x14ac:dyDescent="0.2">
      <c r="A733" s="15"/>
      <c r="B733" s="16"/>
      <c r="C733" s="17"/>
      <c r="D733" s="18"/>
      <c r="E733" s="35"/>
      <c r="I733" s="15"/>
      <c r="J733" s="15"/>
      <c r="K733" s="15"/>
      <c r="L733" s="60"/>
      <c r="M733" s="60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1.4" x14ac:dyDescent="0.2">
      <c r="A734" s="15"/>
      <c r="B734" s="16"/>
      <c r="C734" s="17"/>
      <c r="D734" s="18"/>
      <c r="E734" s="35"/>
      <c r="I734" s="15"/>
      <c r="J734" s="15"/>
      <c r="K734" s="15"/>
      <c r="L734" s="60"/>
      <c r="M734" s="60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1.4" x14ac:dyDescent="0.2">
      <c r="A735" s="15"/>
      <c r="B735" s="16"/>
      <c r="C735" s="17"/>
      <c r="D735" s="18"/>
      <c r="E735" s="35"/>
      <c r="I735" s="15"/>
      <c r="J735" s="15"/>
      <c r="K735" s="15"/>
      <c r="L735" s="60"/>
      <c r="M735" s="60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1.4" x14ac:dyDescent="0.2">
      <c r="A736" s="15"/>
      <c r="B736" s="16"/>
      <c r="C736" s="17"/>
      <c r="D736" s="18"/>
      <c r="E736" s="35"/>
      <c r="I736" s="15"/>
      <c r="J736" s="15"/>
      <c r="K736" s="15"/>
      <c r="L736" s="60"/>
      <c r="M736" s="60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1.4" x14ac:dyDescent="0.2">
      <c r="A737" s="15"/>
      <c r="B737" s="16"/>
      <c r="C737" s="17"/>
      <c r="D737" s="18"/>
      <c r="E737" s="35"/>
      <c r="F737" s="17"/>
      <c r="G737" s="15"/>
      <c r="H737" s="15"/>
      <c r="I737" s="15"/>
      <c r="J737" s="15"/>
      <c r="K737" s="15"/>
      <c r="L737" s="60"/>
      <c r="M737" s="60"/>
      <c r="N737" s="15"/>
      <c r="O737" s="15"/>
      <c r="P737" s="15"/>
      <c r="Q737" s="15"/>
      <c r="R737" s="15"/>
      <c r="S737" s="15"/>
      <c r="T737" s="15"/>
    </row>
    <row r="738" spans="1:20" ht="11.4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60"/>
      <c r="M738" s="60"/>
      <c r="N738" s="15"/>
      <c r="O738" s="15"/>
      <c r="P738" s="15"/>
      <c r="Q738" s="15"/>
      <c r="R738" s="15"/>
      <c r="S738" s="15"/>
      <c r="T738" s="15"/>
    </row>
    <row r="739" spans="1:20" ht="11.4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60"/>
      <c r="M739" s="60"/>
      <c r="N739" s="15"/>
      <c r="O739" s="15"/>
      <c r="P739" s="15"/>
      <c r="Q739" s="15"/>
      <c r="R739" s="15"/>
      <c r="S739" s="15"/>
      <c r="T739" s="15"/>
    </row>
    <row r="740" spans="1:20" ht="11.4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60"/>
      <c r="M740" s="60"/>
      <c r="N740" s="15"/>
      <c r="O740" s="15"/>
      <c r="P740" s="15"/>
      <c r="Q740" s="15"/>
      <c r="R740" s="15"/>
      <c r="S740" s="15"/>
      <c r="T740" s="15"/>
    </row>
    <row r="741" spans="1:20" ht="11.4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60"/>
      <c r="M741" s="60"/>
      <c r="N741" s="15"/>
      <c r="O741" s="15"/>
      <c r="P741" s="15"/>
      <c r="Q741" s="15"/>
      <c r="R741" s="15"/>
      <c r="S741" s="15"/>
      <c r="T741" s="15"/>
    </row>
    <row r="742" spans="1:20" ht="11.4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60"/>
      <c r="M742" s="60"/>
      <c r="N742" s="15"/>
      <c r="O742" s="15"/>
      <c r="P742" s="15"/>
      <c r="Q742" s="15"/>
      <c r="R742" s="15"/>
      <c r="S742" s="15"/>
      <c r="T742" s="15"/>
    </row>
    <row r="743" spans="1:20" ht="11.4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60"/>
      <c r="M743" s="60"/>
      <c r="N743" s="15"/>
      <c r="O743" s="15"/>
      <c r="P743" s="15"/>
      <c r="Q743" s="15"/>
      <c r="R743" s="15"/>
      <c r="S743" s="15"/>
      <c r="T743" s="15"/>
    </row>
    <row r="744" spans="1:20" ht="11.4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60"/>
      <c r="M744" s="60"/>
      <c r="N744" s="15"/>
      <c r="O744" s="15"/>
      <c r="P744" s="15"/>
      <c r="Q744" s="15"/>
      <c r="R744" s="15"/>
      <c r="S744" s="15"/>
      <c r="T744" s="15"/>
    </row>
    <row r="745" spans="1:20" ht="11.4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60"/>
      <c r="M745" s="60"/>
      <c r="N745" s="15"/>
      <c r="O745" s="15"/>
      <c r="P745" s="15"/>
      <c r="Q745" s="15"/>
      <c r="R745" s="15"/>
      <c r="S745" s="15"/>
      <c r="T745" s="15"/>
    </row>
    <row r="746" spans="1:20" ht="11.4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60"/>
      <c r="M746" s="60"/>
      <c r="N746" s="15"/>
      <c r="O746" s="15"/>
      <c r="P746" s="15"/>
      <c r="Q746" s="15"/>
      <c r="R746" s="15"/>
      <c r="S746" s="15"/>
      <c r="T746" s="15"/>
    </row>
    <row r="747" spans="1:20" ht="11.4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60"/>
      <c r="M747" s="60"/>
      <c r="N747" s="15"/>
      <c r="O747" s="15"/>
      <c r="P747" s="15"/>
      <c r="Q747" s="15"/>
      <c r="R747" s="15"/>
      <c r="S747" s="15"/>
      <c r="T747" s="15"/>
    </row>
    <row r="748" spans="1:20" ht="11.4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60"/>
      <c r="M748" s="60"/>
      <c r="N748" s="15"/>
      <c r="O748" s="15"/>
      <c r="P748" s="15"/>
      <c r="Q748" s="15"/>
      <c r="R748" s="15"/>
      <c r="S748" s="15"/>
      <c r="T748" s="15"/>
    </row>
    <row r="749" spans="1:20" ht="11.4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60"/>
      <c r="M749" s="60"/>
      <c r="N749" s="15"/>
      <c r="O749" s="15"/>
      <c r="P749" s="15"/>
      <c r="Q749" s="15"/>
      <c r="R749" s="15"/>
      <c r="S749" s="15"/>
      <c r="T749" s="15"/>
    </row>
    <row r="750" spans="1:20" ht="11.4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60"/>
      <c r="M750" s="60"/>
      <c r="N750" s="15"/>
      <c r="O750" s="15"/>
      <c r="P750" s="15"/>
      <c r="Q750" s="15"/>
      <c r="R750" s="15"/>
      <c r="S750" s="15"/>
      <c r="T750" s="15"/>
    </row>
    <row r="751" spans="1:20" ht="11.4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60"/>
      <c r="M751" s="60"/>
      <c r="N751" s="15"/>
      <c r="O751" s="15"/>
      <c r="P751" s="15"/>
      <c r="Q751" s="15"/>
      <c r="R751" s="15"/>
      <c r="S751" s="15"/>
      <c r="T751" s="15"/>
    </row>
    <row r="752" spans="1:20" ht="11.4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60"/>
      <c r="M752" s="60"/>
      <c r="N752" s="15"/>
      <c r="O752" s="15"/>
      <c r="P752" s="15"/>
      <c r="Q752" s="15"/>
      <c r="R752" s="15"/>
      <c r="S752" s="15"/>
      <c r="T752" s="15"/>
    </row>
    <row r="753" spans="1:20" ht="11.4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60"/>
      <c r="M753" s="60"/>
      <c r="N753" s="15"/>
      <c r="O753" s="15"/>
      <c r="P753" s="15"/>
      <c r="Q753" s="15"/>
      <c r="R753" s="15"/>
      <c r="S753" s="15"/>
      <c r="T753" s="15"/>
    </row>
    <row r="754" spans="1:20" ht="11.4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60"/>
      <c r="M754" s="60"/>
      <c r="N754" s="15"/>
      <c r="O754" s="15"/>
      <c r="P754" s="15"/>
      <c r="Q754" s="15"/>
      <c r="R754" s="15"/>
      <c r="S754" s="15"/>
      <c r="T754" s="15"/>
    </row>
    <row r="755" spans="1:20" ht="11.4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60"/>
      <c r="M755" s="60"/>
      <c r="N755" s="15"/>
      <c r="O755" s="15"/>
      <c r="P755" s="15"/>
      <c r="Q755" s="15"/>
      <c r="R755" s="15"/>
      <c r="S755" s="15"/>
      <c r="T755" s="15"/>
    </row>
    <row r="756" spans="1:20" ht="11.4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60"/>
      <c r="M756" s="60"/>
      <c r="N756" s="15"/>
      <c r="O756" s="15"/>
      <c r="P756" s="15"/>
      <c r="Q756" s="15"/>
      <c r="R756" s="15"/>
      <c r="S756" s="15"/>
      <c r="T756" s="15"/>
    </row>
    <row r="757" spans="1:20" ht="11.4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60"/>
      <c r="M757" s="60"/>
      <c r="N757" s="15"/>
      <c r="O757" s="15"/>
      <c r="P757" s="15"/>
      <c r="Q757" s="15"/>
      <c r="R757" s="15"/>
      <c r="S757" s="15"/>
      <c r="T757" s="15"/>
    </row>
    <row r="758" spans="1:20" ht="11.4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60"/>
      <c r="M758" s="60"/>
      <c r="N758" s="15"/>
      <c r="O758" s="15"/>
      <c r="P758" s="15"/>
      <c r="Q758" s="15"/>
      <c r="R758" s="15"/>
      <c r="S758" s="15"/>
      <c r="T758" s="15"/>
    </row>
    <row r="759" spans="1:20" ht="11.4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60"/>
      <c r="M759" s="60"/>
      <c r="N759" s="15"/>
      <c r="O759" s="15"/>
      <c r="P759" s="15"/>
      <c r="Q759" s="15"/>
      <c r="R759" s="15"/>
      <c r="S759" s="15"/>
      <c r="T759" s="15"/>
    </row>
    <row r="760" spans="1:20" ht="11.4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60"/>
      <c r="M760" s="60"/>
      <c r="N760" s="15"/>
      <c r="O760" s="15"/>
      <c r="P760" s="15"/>
      <c r="Q760" s="15"/>
      <c r="R760" s="15"/>
      <c r="S760" s="15"/>
      <c r="T760" s="15"/>
    </row>
    <row r="761" spans="1:20" ht="11.4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60"/>
      <c r="M761" s="60"/>
      <c r="N761" s="15"/>
      <c r="O761" s="15"/>
      <c r="P761" s="15"/>
      <c r="Q761" s="15"/>
      <c r="R761" s="15"/>
      <c r="S761" s="15"/>
      <c r="T761" s="15"/>
    </row>
    <row r="762" spans="1:20" ht="11.4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60"/>
      <c r="M762" s="60"/>
      <c r="N762" s="15"/>
      <c r="O762" s="15"/>
      <c r="P762" s="15"/>
      <c r="Q762" s="15"/>
      <c r="R762" s="15"/>
      <c r="S762" s="15"/>
      <c r="T762" s="15"/>
    </row>
    <row r="763" spans="1:20" ht="11.4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60"/>
      <c r="M763" s="60"/>
      <c r="N763" s="15"/>
      <c r="O763" s="15"/>
      <c r="P763" s="15"/>
      <c r="Q763" s="15"/>
      <c r="R763" s="15"/>
      <c r="S763" s="15"/>
      <c r="T763" s="15"/>
    </row>
    <row r="764" spans="1:20" ht="11.4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60"/>
      <c r="M764" s="60"/>
      <c r="N764" s="15"/>
      <c r="O764" s="15"/>
      <c r="P764" s="15"/>
      <c r="Q764" s="15"/>
      <c r="R764" s="15"/>
      <c r="S764" s="15"/>
      <c r="T764" s="15"/>
    </row>
    <row r="765" spans="1:20" ht="11.4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60"/>
      <c r="M765" s="60"/>
      <c r="N765" s="15"/>
      <c r="O765" s="15"/>
      <c r="P765" s="15"/>
      <c r="Q765" s="15"/>
      <c r="R765" s="15"/>
      <c r="S765" s="15"/>
      <c r="T765" s="15"/>
    </row>
    <row r="766" spans="1:20" ht="11.4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60"/>
      <c r="M766" s="60"/>
      <c r="N766" s="15"/>
      <c r="O766" s="15"/>
      <c r="P766" s="15"/>
      <c r="Q766" s="15"/>
      <c r="R766" s="15"/>
      <c r="S766" s="15"/>
      <c r="T766" s="15"/>
    </row>
    <row r="767" spans="1:20" ht="11.4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60"/>
      <c r="M767" s="60"/>
      <c r="N767" s="15"/>
      <c r="O767" s="15"/>
      <c r="P767" s="15"/>
      <c r="Q767" s="15"/>
      <c r="R767" s="15"/>
      <c r="S767" s="15"/>
      <c r="T767" s="15"/>
    </row>
    <row r="768" spans="1:20" ht="11.4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60"/>
      <c r="M768" s="60"/>
      <c r="N768" s="15"/>
      <c r="O768" s="15"/>
      <c r="P768" s="15"/>
      <c r="Q768" s="15"/>
      <c r="R768" s="15"/>
      <c r="S768" s="15"/>
      <c r="T768" s="15"/>
    </row>
    <row r="769" spans="1:20" ht="11.4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60"/>
      <c r="M769" s="60"/>
      <c r="N769" s="15"/>
      <c r="O769" s="15"/>
      <c r="P769" s="15"/>
      <c r="Q769" s="15"/>
      <c r="R769" s="15"/>
      <c r="S769" s="15"/>
      <c r="T769" s="15"/>
    </row>
    <row r="770" spans="1:20" ht="11.4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60"/>
      <c r="M770" s="60"/>
      <c r="N770" s="15"/>
      <c r="O770" s="15"/>
      <c r="P770" s="15"/>
      <c r="Q770" s="15"/>
      <c r="R770" s="15"/>
      <c r="S770" s="15"/>
      <c r="T770" s="15"/>
    </row>
    <row r="771" spans="1:20" ht="11.4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60"/>
      <c r="M771" s="60"/>
      <c r="N771" s="15"/>
      <c r="O771" s="15"/>
      <c r="P771" s="15"/>
      <c r="Q771" s="15"/>
      <c r="R771" s="15"/>
      <c r="S771" s="15"/>
      <c r="T771" s="15"/>
    </row>
    <row r="772" spans="1:20" ht="11.4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60"/>
      <c r="M772" s="60"/>
      <c r="N772" s="15"/>
      <c r="O772" s="15"/>
      <c r="P772" s="15"/>
      <c r="Q772" s="15"/>
      <c r="R772" s="15"/>
      <c r="S772" s="15"/>
      <c r="T772" s="15"/>
    </row>
    <row r="773" spans="1:20" ht="11.4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60"/>
      <c r="M773" s="60"/>
      <c r="N773" s="15"/>
      <c r="O773" s="15"/>
      <c r="P773" s="15"/>
      <c r="Q773" s="15"/>
      <c r="R773" s="15"/>
      <c r="S773" s="15"/>
      <c r="T773" s="15"/>
    </row>
    <row r="774" spans="1:20" ht="11.4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60"/>
      <c r="M774" s="60"/>
      <c r="N774" s="15"/>
      <c r="O774" s="15"/>
      <c r="P774" s="15"/>
      <c r="Q774" s="15"/>
      <c r="R774" s="15"/>
      <c r="S774" s="15"/>
      <c r="T774" s="15"/>
    </row>
    <row r="775" spans="1:20" ht="11.4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60"/>
      <c r="M775" s="60"/>
      <c r="N775" s="15"/>
      <c r="O775" s="15"/>
      <c r="P775" s="15"/>
      <c r="Q775" s="15"/>
      <c r="R775" s="15"/>
      <c r="S775" s="15"/>
      <c r="T775" s="15"/>
    </row>
    <row r="776" spans="1:20" ht="11.4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60"/>
      <c r="M776" s="60"/>
      <c r="N776" s="15"/>
      <c r="O776" s="15"/>
      <c r="P776" s="15"/>
      <c r="Q776" s="15"/>
      <c r="R776" s="15"/>
      <c r="S776" s="15"/>
      <c r="T776" s="15"/>
    </row>
    <row r="777" spans="1:20" ht="11.4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60"/>
      <c r="M777" s="60"/>
      <c r="N777" s="15"/>
      <c r="O777" s="15"/>
      <c r="P777" s="15"/>
      <c r="Q777" s="15"/>
      <c r="R777" s="15"/>
      <c r="S777" s="15"/>
      <c r="T777" s="15"/>
    </row>
    <row r="778" spans="1:20" ht="11.4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60"/>
      <c r="M778" s="60"/>
      <c r="N778" s="15"/>
      <c r="O778" s="15"/>
      <c r="P778" s="15"/>
      <c r="Q778" s="15"/>
      <c r="R778" s="15"/>
      <c r="S778" s="15"/>
      <c r="T778" s="15"/>
    </row>
    <row r="779" spans="1:20" ht="11.4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60"/>
      <c r="M779" s="60"/>
      <c r="N779" s="15"/>
      <c r="O779" s="15"/>
      <c r="P779" s="15"/>
      <c r="Q779" s="15"/>
      <c r="R779" s="15"/>
      <c r="S779" s="15"/>
      <c r="T779" s="15"/>
    </row>
    <row r="780" spans="1:20" ht="11.4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60"/>
      <c r="M780" s="60"/>
      <c r="N780" s="15"/>
      <c r="O780" s="15"/>
      <c r="P780" s="15"/>
      <c r="Q780" s="15"/>
      <c r="R780" s="15"/>
      <c r="S780" s="15"/>
      <c r="T780" s="15"/>
    </row>
    <row r="781" spans="1:20" ht="11.4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60"/>
      <c r="M781" s="60"/>
      <c r="N781" s="15"/>
      <c r="O781" s="15"/>
      <c r="P781" s="15"/>
      <c r="Q781" s="15"/>
      <c r="R781" s="15"/>
      <c r="S781" s="15"/>
      <c r="T781" s="15"/>
    </row>
    <row r="782" spans="1:20" ht="11.4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60"/>
      <c r="M782" s="60"/>
      <c r="N782" s="15"/>
      <c r="O782" s="15"/>
      <c r="P782" s="15"/>
      <c r="Q782" s="15"/>
      <c r="R782" s="15"/>
      <c r="S782" s="15"/>
      <c r="T782" s="15"/>
    </row>
    <row r="783" spans="1:20" ht="11.4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60"/>
      <c r="M783" s="60"/>
      <c r="N783" s="15"/>
      <c r="O783" s="15"/>
      <c r="P783" s="15"/>
      <c r="Q783" s="15"/>
      <c r="R783" s="15"/>
      <c r="S783" s="15"/>
      <c r="T783" s="15"/>
    </row>
    <row r="784" spans="1:20" ht="11.4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60"/>
      <c r="M784" s="60"/>
      <c r="N784" s="15"/>
      <c r="O784" s="15"/>
      <c r="P784" s="15"/>
      <c r="Q784" s="15"/>
      <c r="R784" s="15"/>
      <c r="S784" s="15"/>
      <c r="T784" s="15"/>
    </row>
    <row r="785" spans="1:20" ht="11.4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60"/>
      <c r="M785" s="60"/>
      <c r="N785" s="15"/>
      <c r="O785" s="15"/>
      <c r="P785" s="15"/>
      <c r="Q785" s="15"/>
      <c r="R785" s="15"/>
      <c r="S785" s="15"/>
      <c r="T785" s="15"/>
    </row>
    <row r="786" spans="1:20" ht="11.4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60"/>
      <c r="M786" s="60"/>
      <c r="N786" s="15"/>
      <c r="O786" s="15"/>
      <c r="P786" s="15"/>
      <c r="Q786" s="15"/>
      <c r="R786" s="15"/>
      <c r="S786" s="15"/>
      <c r="T786" s="15"/>
    </row>
    <row r="787" spans="1:20" ht="11.4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60"/>
      <c r="M787" s="60"/>
      <c r="N787" s="15"/>
      <c r="O787" s="15"/>
      <c r="P787" s="15"/>
      <c r="Q787" s="15"/>
      <c r="R787" s="15"/>
      <c r="S787" s="15"/>
      <c r="T787" s="15"/>
    </row>
    <row r="788" spans="1:20" ht="11.4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60"/>
      <c r="M788" s="60"/>
      <c r="N788" s="15"/>
      <c r="O788" s="15"/>
      <c r="P788" s="15"/>
      <c r="Q788" s="15"/>
      <c r="R788" s="15"/>
      <c r="S788" s="15"/>
      <c r="T788" s="15"/>
    </row>
    <row r="789" spans="1:20" ht="11.4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60"/>
      <c r="M789" s="60"/>
      <c r="N789" s="15"/>
      <c r="O789" s="15"/>
      <c r="P789" s="15"/>
      <c r="Q789" s="15"/>
      <c r="R789" s="15"/>
      <c r="S789" s="15"/>
      <c r="T789" s="15"/>
    </row>
    <row r="790" spans="1:20" ht="11.4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60"/>
      <c r="M790" s="60"/>
      <c r="N790" s="15"/>
      <c r="O790" s="15"/>
      <c r="P790" s="15"/>
      <c r="Q790" s="15"/>
      <c r="R790" s="15"/>
      <c r="S790" s="15"/>
      <c r="T790" s="15"/>
    </row>
    <row r="791" spans="1:20" ht="11.4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60"/>
      <c r="M791" s="60"/>
      <c r="N791" s="15"/>
      <c r="O791" s="15"/>
      <c r="P791" s="15"/>
      <c r="Q791" s="15"/>
      <c r="R791" s="15"/>
      <c r="S791" s="15"/>
      <c r="T791" s="15"/>
    </row>
    <row r="792" spans="1:20" ht="11.4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60"/>
      <c r="M792" s="60"/>
      <c r="N792" s="15"/>
      <c r="O792" s="15"/>
      <c r="P792" s="15"/>
      <c r="Q792" s="15"/>
      <c r="R792" s="15"/>
      <c r="S792" s="15"/>
      <c r="T792" s="15"/>
    </row>
    <row r="793" spans="1:20" ht="11.4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60"/>
      <c r="M793" s="60"/>
      <c r="N793" s="15"/>
      <c r="O793" s="15"/>
      <c r="P793" s="15"/>
      <c r="Q793" s="15"/>
      <c r="R793" s="15"/>
      <c r="S793" s="15"/>
      <c r="T793" s="15"/>
    </row>
    <row r="794" spans="1:20" ht="11.4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60"/>
      <c r="M794" s="60"/>
      <c r="N794" s="15"/>
      <c r="O794" s="15"/>
      <c r="P794" s="15"/>
      <c r="Q794" s="15"/>
      <c r="R794" s="15"/>
      <c r="S794" s="15"/>
      <c r="T794" s="15"/>
    </row>
    <row r="795" spans="1:20" ht="11.4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60"/>
      <c r="M795" s="60"/>
      <c r="N795" s="15"/>
      <c r="O795" s="15"/>
      <c r="P795" s="15"/>
      <c r="Q795" s="15"/>
      <c r="R795" s="15"/>
      <c r="S795" s="15"/>
      <c r="T795" s="15"/>
    </row>
    <row r="796" spans="1:20" ht="11.4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60"/>
      <c r="M796" s="60"/>
      <c r="N796" s="15"/>
      <c r="O796" s="15"/>
      <c r="P796" s="15"/>
      <c r="Q796" s="15"/>
      <c r="R796" s="15"/>
      <c r="S796" s="15"/>
      <c r="T796" s="15"/>
    </row>
    <row r="797" spans="1:20" ht="11.4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60"/>
      <c r="M797" s="60"/>
      <c r="N797" s="15"/>
      <c r="O797" s="15"/>
      <c r="P797" s="15"/>
      <c r="Q797" s="15"/>
      <c r="R797" s="15"/>
      <c r="S797" s="15"/>
      <c r="T797" s="15"/>
    </row>
    <row r="798" spans="1:20" ht="11.4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60"/>
      <c r="M798" s="60"/>
      <c r="N798" s="15"/>
      <c r="O798" s="15"/>
      <c r="P798" s="15"/>
      <c r="Q798" s="15"/>
      <c r="R798" s="15"/>
      <c r="S798" s="15"/>
      <c r="T798" s="15"/>
    </row>
    <row r="799" spans="1:20" ht="11.4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60"/>
      <c r="M799" s="60"/>
      <c r="N799" s="15"/>
      <c r="O799" s="15"/>
      <c r="P799" s="15"/>
      <c r="Q799" s="15"/>
      <c r="R799" s="15"/>
      <c r="S799" s="15"/>
      <c r="T799" s="15"/>
    </row>
    <row r="800" spans="1:20" ht="11.4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60"/>
      <c r="M800" s="60"/>
      <c r="N800" s="15"/>
      <c r="O800" s="15"/>
      <c r="P800" s="15"/>
      <c r="Q800" s="15"/>
      <c r="R800" s="15"/>
      <c r="S800" s="15"/>
      <c r="T800" s="15"/>
    </row>
    <row r="801" spans="1:20" ht="11.4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60"/>
      <c r="M801" s="60"/>
      <c r="N801" s="15"/>
      <c r="O801" s="15"/>
      <c r="P801" s="15"/>
      <c r="Q801" s="15"/>
      <c r="R801" s="15"/>
      <c r="S801" s="15"/>
      <c r="T801" s="15"/>
    </row>
    <row r="802" spans="1:20" ht="11.4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60"/>
      <c r="M802" s="60"/>
      <c r="N802" s="15"/>
      <c r="O802" s="15"/>
      <c r="P802" s="15"/>
      <c r="Q802" s="15"/>
      <c r="R802" s="15"/>
      <c r="S802" s="15"/>
      <c r="T802" s="15"/>
    </row>
    <row r="803" spans="1:20" ht="11.4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60"/>
      <c r="M803" s="60"/>
      <c r="N803" s="15"/>
      <c r="O803" s="15"/>
      <c r="P803" s="15"/>
      <c r="Q803" s="15"/>
      <c r="R803" s="15"/>
      <c r="S803" s="15"/>
      <c r="T803" s="15"/>
    </row>
    <row r="804" spans="1:20" ht="11.4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60"/>
      <c r="M804" s="60"/>
      <c r="N804" s="15"/>
      <c r="O804" s="15"/>
      <c r="P804" s="15"/>
      <c r="Q804" s="15"/>
      <c r="R804" s="15"/>
      <c r="S804" s="15"/>
      <c r="T804" s="15"/>
    </row>
    <row r="805" spans="1:20" ht="11.4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60"/>
      <c r="M805" s="60"/>
      <c r="N805" s="15"/>
      <c r="O805" s="15"/>
      <c r="P805" s="15"/>
      <c r="Q805" s="15"/>
      <c r="R805" s="15"/>
      <c r="S805" s="15"/>
      <c r="T805" s="15"/>
    </row>
    <row r="806" spans="1:20" ht="11.4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60"/>
      <c r="M806" s="60"/>
      <c r="N806" s="15"/>
      <c r="O806" s="15"/>
      <c r="P806" s="15"/>
      <c r="Q806" s="15"/>
      <c r="R806" s="15"/>
      <c r="S806" s="15"/>
      <c r="T806" s="15"/>
    </row>
    <row r="807" spans="1:20" ht="11.4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60"/>
      <c r="M807" s="60"/>
      <c r="N807" s="15"/>
      <c r="O807" s="15"/>
      <c r="P807" s="15"/>
      <c r="Q807" s="15"/>
      <c r="R807" s="15"/>
      <c r="S807" s="15"/>
      <c r="T807" s="15"/>
    </row>
    <row r="808" spans="1:20" ht="11.4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60"/>
      <c r="M808" s="60"/>
      <c r="N808" s="15"/>
      <c r="O808" s="15"/>
      <c r="P808" s="15"/>
      <c r="Q808" s="15"/>
      <c r="R808" s="15"/>
      <c r="S808" s="15"/>
      <c r="T808" s="15"/>
    </row>
    <row r="809" spans="1:20" ht="11.4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60"/>
      <c r="M809" s="60"/>
      <c r="N809" s="15"/>
      <c r="O809" s="15"/>
      <c r="P809" s="15"/>
      <c r="Q809" s="15"/>
      <c r="R809" s="15"/>
      <c r="S809" s="15"/>
      <c r="T809" s="15"/>
    </row>
    <row r="810" spans="1:20" ht="11.4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60"/>
      <c r="M810" s="60"/>
      <c r="N810" s="15"/>
      <c r="O810" s="15"/>
      <c r="P810" s="15"/>
      <c r="Q810" s="15"/>
      <c r="R810" s="15"/>
      <c r="S810" s="15"/>
      <c r="T810" s="15"/>
    </row>
    <row r="811" spans="1:20" ht="11.4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60"/>
      <c r="M811" s="60"/>
      <c r="N811" s="15"/>
      <c r="O811" s="15"/>
      <c r="P811" s="15"/>
      <c r="Q811" s="15"/>
      <c r="R811" s="15"/>
      <c r="S811" s="15"/>
      <c r="T811" s="15"/>
    </row>
    <row r="812" spans="1:20" ht="11.4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60"/>
      <c r="M812" s="60"/>
      <c r="N812" s="15"/>
      <c r="O812" s="15"/>
      <c r="P812" s="15"/>
      <c r="Q812" s="15"/>
      <c r="R812" s="15"/>
      <c r="S812" s="15"/>
      <c r="T812" s="15"/>
    </row>
    <row r="813" spans="1:20" ht="11.4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60"/>
      <c r="M813" s="60"/>
      <c r="N813" s="15"/>
      <c r="O813" s="15"/>
      <c r="P813" s="15"/>
      <c r="Q813" s="15"/>
      <c r="R813" s="15"/>
      <c r="S813" s="15"/>
      <c r="T813" s="15"/>
    </row>
    <row r="814" spans="1:20" ht="11.4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60"/>
      <c r="M814" s="60"/>
      <c r="N814" s="15"/>
      <c r="O814" s="15"/>
      <c r="P814" s="15"/>
      <c r="Q814" s="15"/>
      <c r="R814" s="15"/>
      <c r="S814" s="15"/>
      <c r="T814" s="15"/>
    </row>
    <row r="815" spans="1:20" ht="11.4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60"/>
      <c r="M815" s="60"/>
      <c r="N815" s="15"/>
      <c r="O815" s="15"/>
      <c r="P815" s="15"/>
      <c r="Q815" s="15"/>
      <c r="R815" s="15"/>
      <c r="S815" s="15"/>
      <c r="T815" s="15"/>
    </row>
    <row r="816" spans="1:20" ht="11.4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60"/>
      <c r="M816" s="60"/>
      <c r="N816" s="15"/>
      <c r="O816" s="15"/>
      <c r="P816" s="15"/>
      <c r="Q816" s="15"/>
      <c r="R816" s="15"/>
      <c r="S816" s="15"/>
      <c r="T816" s="15"/>
    </row>
    <row r="817" spans="1:20" ht="11.4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60"/>
      <c r="M817" s="60"/>
      <c r="N817" s="15"/>
      <c r="O817" s="15"/>
      <c r="P817" s="15"/>
      <c r="Q817" s="15"/>
      <c r="R817" s="15"/>
      <c r="S817" s="15"/>
      <c r="T817" s="15"/>
    </row>
    <row r="818" spans="1:20" ht="11.4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60"/>
      <c r="M818" s="60"/>
      <c r="N818" s="15"/>
      <c r="O818" s="15"/>
      <c r="P818" s="15"/>
      <c r="Q818" s="15"/>
      <c r="R818" s="15"/>
      <c r="S818" s="15"/>
      <c r="T818" s="15"/>
    </row>
    <row r="819" spans="1:20" ht="11.4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60"/>
      <c r="M819" s="60"/>
      <c r="N819" s="15"/>
      <c r="O819" s="15"/>
      <c r="P819" s="15"/>
      <c r="Q819" s="15"/>
      <c r="R819" s="15"/>
      <c r="S819" s="15"/>
      <c r="T819" s="15"/>
    </row>
    <row r="820" spans="1:20" ht="11.4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60"/>
      <c r="M820" s="60"/>
      <c r="N820" s="15"/>
      <c r="O820" s="15"/>
      <c r="P820" s="15"/>
      <c r="Q820" s="15"/>
      <c r="R820" s="15"/>
      <c r="S820" s="15"/>
      <c r="T820" s="15"/>
    </row>
    <row r="821" spans="1:20" ht="11.4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60"/>
      <c r="M821" s="60"/>
      <c r="N821" s="15"/>
      <c r="O821" s="15"/>
      <c r="P821" s="15"/>
      <c r="Q821" s="15"/>
      <c r="R821" s="15"/>
      <c r="S821" s="15"/>
      <c r="T821" s="15"/>
    </row>
    <row r="822" spans="1:20" ht="11.4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60"/>
      <c r="M822" s="60"/>
      <c r="N822" s="15"/>
      <c r="O822" s="15"/>
      <c r="P822" s="15"/>
      <c r="Q822" s="15"/>
      <c r="R822" s="15"/>
      <c r="S822" s="15"/>
      <c r="T822" s="15"/>
    </row>
    <row r="823" spans="1:20" ht="11.4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60"/>
      <c r="M823" s="60"/>
      <c r="N823" s="15"/>
      <c r="O823" s="15"/>
      <c r="P823" s="15"/>
      <c r="Q823" s="15"/>
      <c r="R823" s="15"/>
      <c r="S823" s="15"/>
      <c r="T823" s="15"/>
    </row>
    <row r="824" spans="1:20" ht="11.4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60"/>
      <c r="M824" s="60"/>
      <c r="N824" s="15"/>
      <c r="O824" s="15"/>
      <c r="P824" s="15"/>
      <c r="Q824" s="15"/>
      <c r="R824" s="15"/>
      <c r="S824" s="15"/>
      <c r="T824" s="15"/>
    </row>
    <row r="825" spans="1:20" ht="11.4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60"/>
      <c r="M825" s="60"/>
      <c r="N825" s="15"/>
      <c r="O825" s="15"/>
      <c r="P825" s="15"/>
      <c r="Q825" s="15"/>
      <c r="R825" s="15"/>
      <c r="S825" s="15"/>
      <c r="T825" s="15"/>
    </row>
    <row r="826" spans="1:20" ht="11.4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60"/>
      <c r="M826" s="60"/>
      <c r="N826" s="15"/>
      <c r="O826" s="15"/>
      <c r="P826" s="15"/>
      <c r="Q826" s="15"/>
      <c r="R826" s="15"/>
      <c r="S826" s="15"/>
      <c r="T826" s="15"/>
    </row>
    <row r="827" spans="1:20" ht="11.4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60"/>
      <c r="M827" s="60"/>
      <c r="N827" s="15"/>
      <c r="O827" s="15"/>
      <c r="P827" s="15"/>
      <c r="Q827" s="15"/>
      <c r="R827" s="15"/>
      <c r="S827" s="15"/>
      <c r="T827" s="15"/>
    </row>
    <row r="828" spans="1:20" ht="11.4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60"/>
      <c r="M828" s="60"/>
      <c r="N828" s="15"/>
      <c r="O828" s="15"/>
      <c r="P828" s="15"/>
      <c r="Q828" s="15"/>
      <c r="R828" s="15"/>
      <c r="S828" s="15"/>
      <c r="T828" s="15"/>
    </row>
    <row r="829" spans="1:20" ht="11.4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60"/>
      <c r="M829" s="60"/>
      <c r="N829" s="15"/>
      <c r="O829" s="15"/>
      <c r="P829" s="15"/>
      <c r="Q829" s="15"/>
      <c r="R829" s="15"/>
      <c r="S829" s="15"/>
      <c r="T829" s="15"/>
    </row>
    <row r="830" spans="1:20" ht="11.4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60"/>
      <c r="M830" s="60"/>
      <c r="N830" s="15"/>
      <c r="O830" s="15"/>
      <c r="P830" s="15"/>
      <c r="Q830" s="15"/>
      <c r="R830" s="15"/>
      <c r="S830" s="15"/>
      <c r="T830" s="15"/>
    </row>
    <row r="831" spans="1:20" ht="11.4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60"/>
      <c r="M831" s="60"/>
      <c r="N831" s="15"/>
      <c r="O831" s="15"/>
      <c r="P831" s="15"/>
      <c r="Q831" s="15"/>
      <c r="R831" s="15"/>
      <c r="S831" s="15"/>
      <c r="T831" s="15"/>
    </row>
    <row r="832" spans="1:20" ht="11.4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60"/>
      <c r="M832" s="60"/>
      <c r="N832" s="15"/>
      <c r="O832" s="15"/>
      <c r="P832" s="15"/>
      <c r="Q832" s="15"/>
      <c r="R832" s="15"/>
      <c r="S832" s="15"/>
      <c r="T832" s="15"/>
    </row>
    <row r="833" spans="1:20" ht="11.4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60"/>
      <c r="M833" s="60"/>
      <c r="N833" s="15"/>
      <c r="O833" s="15"/>
      <c r="P833" s="15"/>
      <c r="Q833" s="15"/>
      <c r="R833" s="15"/>
      <c r="S833" s="15"/>
      <c r="T833" s="15"/>
    </row>
    <row r="834" spans="1:20" ht="11.4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60"/>
      <c r="M834" s="60"/>
      <c r="N834" s="15"/>
      <c r="O834" s="15"/>
      <c r="P834" s="15"/>
      <c r="Q834" s="15"/>
      <c r="R834" s="15"/>
      <c r="S834" s="15"/>
      <c r="T834" s="15"/>
    </row>
    <row r="835" spans="1:20" ht="11.4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60"/>
      <c r="M835" s="60"/>
      <c r="N835" s="15"/>
      <c r="O835" s="15"/>
      <c r="P835" s="15"/>
      <c r="Q835" s="15"/>
      <c r="R835" s="15"/>
      <c r="S835" s="15"/>
      <c r="T835" s="15"/>
    </row>
    <row r="836" spans="1:20" ht="11.4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60"/>
      <c r="M836" s="60"/>
      <c r="N836" s="15"/>
      <c r="O836" s="15"/>
      <c r="P836" s="15"/>
      <c r="Q836" s="15"/>
      <c r="R836" s="15"/>
      <c r="S836" s="15"/>
      <c r="T836" s="15"/>
    </row>
    <row r="837" spans="1:20" ht="11.4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60"/>
      <c r="M837" s="60"/>
      <c r="N837" s="15"/>
      <c r="O837" s="15"/>
      <c r="P837" s="15"/>
      <c r="Q837" s="15"/>
      <c r="R837" s="15"/>
      <c r="S837" s="15"/>
      <c r="T837" s="15"/>
    </row>
    <row r="838" spans="1:20" ht="11.4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60"/>
      <c r="M838" s="60"/>
      <c r="N838" s="15"/>
      <c r="O838" s="15"/>
      <c r="P838" s="15"/>
      <c r="Q838" s="15"/>
      <c r="R838" s="15"/>
      <c r="S838" s="15"/>
      <c r="T838" s="15"/>
    </row>
    <row r="839" spans="1:20" ht="11.4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60"/>
      <c r="M839" s="60"/>
      <c r="N839" s="15"/>
      <c r="O839" s="15"/>
      <c r="P839" s="15"/>
      <c r="Q839" s="15"/>
      <c r="R839" s="15"/>
      <c r="S839" s="15"/>
      <c r="T839" s="15"/>
    </row>
    <row r="840" spans="1:20" ht="11.4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60"/>
      <c r="M840" s="60"/>
      <c r="N840" s="15"/>
      <c r="O840" s="15"/>
      <c r="P840" s="15"/>
      <c r="Q840" s="15"/>
      <c r="R840" s="15"/>
      <c r="S840" s="15"/>
      <c r="T840" s="15"/>
    </row>
    <row r="841" spans="1:20" ht="11.4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60"/>
      <c r="M841" s="60"/>
      <c r="N841" s="15"/>
      <c r="O841" s="15"/>
      <c r="P841" s="15"/>
      <c r="Q841" s="15"/>
      <c r="R841" s="15"/>
      <c r="S841" s="15"/>
      <c r="T841" s="15"/>
    </row>
    <row r="842" spans="1:20" ht="11.4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60"/>
      <c r="M842" s="60"/>
      <c r="N842" s="15"/>
      <c r="O842" s="15"/>
      <c r="P842" s="15"/>
      <c r="Q842" s="15"/>
      <c r="R842" s="15"/>
      <c r="S842" s="15"/>
      <c r="T842" s="15"/>
    </row>
    <row r="843" spans="1:20" ht="11.4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60"/>
      <c r="M843" s="60"/>
      <c r="N843" s="15"/>
      <c r="O843" s="15"/>
      <c r="P843" s="15"/>
      <c r="Q843" s="15"/>
      <c r="R843" s="15"/>
      <c r="S843" s="15"/>
      <c r="T843" s="15"/>
    </row>
    <row r="844" spans="1:20" ht="11.4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60"/>
      <c r="M844" s="60"/>
      <c r="N844" s="15"/>
      <c r="O844" s="15"/>
      <c r="P844" s="15"/>
      <c r="Q844" s="15"/>
      <c r="R844" s="15"/>
      <c r="S844" s="15"/>
      <c r="T844" s="15"/>
    </row>
    <row r="845" spans="1:20" ht="11.4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60"/>
      <c r="M845" s="60"/>
      <c r="N845" s="15"/>
      <c r="O845" s="15"/>
      <c r="P845" s="15"/>
      <c r="Q845" s="15"/>
      <c r="R845" s="15"/>
      <c r="S845" s="15"/>
      <c r="T845" s="15"/>
    </row>
    <row r="846" spans="1:20" ht="11.4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60"/>
      <c r="M846" s="60"/>
      <c r="N846" s="15"/>
      <c r="O846" s="15"/>
      <c r="P846" s="15"/>
      <c r="Q846" s="15"/>
      <c r="R846" s="15"/>
      <c r="S846" s="15"/>
      <c r="T846" s="15"/>
    </row>
    <row r="847" spans="1:20" ht="11.4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60"/>
      <c r="M847" s="60"/>
      <c r="N847" s="15"/>
      <c r="O847" s="15"/>
      <c r="P847" s="15"/>
      <c r="Q847" s="15"/>
      <c r="R847" s="15"/>
      <c r="S847" s="15"/>
      <c r="T847" s="15"/>
    </row>
    <row r="848" spans="1:20" ht="11.4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60"/>
      <c r="M848" s="60"/>
      <c r="N848" s="15"/>
      <c r="O848" s="15"/>
      <c r="P848" s="15"/>
      <c r="Q848" s="15"/>
      <c r="R848" s="15"/>
      <c r="S848" s="15"/>
      <c r="T848" s="15"/>
    </row>
    <row r="849" spans="1:20" ht="11.4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60"/>
      <c r="M849" s="60"/>
      <c r="N849" s="15"/>
      <c r="O849" s="15"/>
      <c r="P849" s="15"/>
      <c r="Q849" s="15"/>
      <c r="R849" s="15"/>
      <c r="S849" s="15"/>
      <c r="T849" s="15"/>
    </row>
    <row r="850" spans="1:20" ht="11.4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60"/>
      <c r="M850" s="60"/>
      <c r="N850" s="15"/>
      <c r="O850" s="15"/>
      <c r="P850" s="15"/>
      <c r="Q850" s="15"/>
      <c r="R850" s="15"/>
      <c r="S850" s="15"/>
      <c r="T850" s="15"/>
    </row>
    <row r="851" spans="1:20" ht="11.4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60"/>
      <c r="M851" s="60"/>
      <c r="N851" s="15"/>
      <c r="O851" s="15"/>
      <c r="P851" s="15"/>
      <c r="Q851" s="15"/>
      <c r="R851" s="15"/>
      <c r="S851" s="15"/>
      <c r="T851" s="15"/>
    </row>
    <row r="852" spans="1:20" ht="11.4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60"/>
      <c r="M852" s="60"/>
      <c r="N852" s="15"/>
      <c r="O852" s="15"/>
      <c r="P852" s="15"/>
      <c r="Q852" s="15"/>
      <c r="R852" s="15"/>
      <c r="S852" s="15"/>
      <c r="T852" s="15"/>
    </row>
    <row r="853" spans="1:20" ht="11.4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60"/>
      <c r="M853" s="60"/>
      <c r="N853" s="15"/>
      <c r="O853" s="15"/>
      <c r="P853" s="15"/>
      <c r="Q853" s="15"/>
      <c r="R853" s="15"/>
      <c r="S853" s="15"/>
      <c r="T853" s="15"/>
    </row>
    <row r="854" spans="1:20" ht="11.4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60"/>
      <c r="M854" s="60"/>
      <c r="N854" s="15"/>
      <c r="O854" s="15"/>
      <c r="P854" s="15"/>
      <c r="Q854" s="15"/>
      <c r="R854" s="15"/>
      <c r="S854" s="15"/>
      <c r="T854" s="15"/>
    </row>
    <row r="855" spans="1:20" ht="11.4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60"/>
      <c r="M855" s="60"/>
      <c r="N855" s="15"/>
      <c r="O855" s="15"/>
      <c r="P855" s="15"/>
      <c r="Q855" s="15"/>
      <c r="R855" s="15"/>
      <c r="S855" s="15"/>
      <c r="T855" s="15"/>
    </row>
    <row r="856" spans="1:20" ht="11.4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60"/>
      <c r="M856" s="60"/>
      <c r="N856" s="15"/>
      <c r="O856" s="15"/>
      <c r="P856" s="15"/>
      <c r="Q856" s="15"/>
      <c r="R856" s="15"/>
      <c r="S856" s="15"/>
      <c r="T856" s="15"/>
    </row>
    <row r="857" spans="1:20" ht="11.4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60"/>
      <c r="M857" s="60"/>
      <c r="N857" s="15"/>
      <c r="O857" s="15"/>
      <c r="P857" s="15"/>
      <c r="Q857" s="15"/>
      <c r="R857" s="15"/>
      <c r="S857" s="15"/>
      <c r="T857" s="15"/>
    </row>
    <row r="858" spans="1:20" ht="11.4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60"/>
      <c r="M858" s="60"/>
      <c r="N858" s="15"/>
      <c r="O858" s="15"/>
      <c r="P858" s="15"/>
      <c r="Q858" s="15"/>
      <c r="R858" s="15"/>
      <c r="S858" s="15"/>
      <c r="T858" s="15"/>
    </row>
    <row r="859" spans="1:20" ht="11.4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60"/>
      <c r="M859" s="60"/>
      <c r="N859" s="15"/>
      <c r="O859" s="15"/>
      <c r="P859" s="15"/>
      <c r="Q859" s="15"/>
      <c r="R859" s="15"/>
      <c r="S859" s="15"/>
      <c r="T859" s="15"/>
    </row>
    <row r="860" spans="1:20" ht="11.4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60"/>
      <c r="M860" s="60"/>
      <c r="N860" s="15"/>
      <c r="O860" s="15"/>
      <c r="P860" s="15"/>
      <c r="Q860" s="15"/>
      <c r="R860" s="15"/>
      <c r="S860" s="15"/>
      <c r="T860" s="15"/>
    </row>
    <row r="861" spans="1:20" ht="11.4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60"/>
      <c r="M861" s="60"/>
      <c r="N861" s="15"/>
      <c r="O861" s="15"/>
      <c r="P861" s="15"/>
      <c r="Q861" s="15"/>
      <c r="R861" s="15"/>
      <c r="S861" s="15"/>
      <c r="T861" s="15"/>
    </row>
    <row r="862" spans="1:20" ht="11.4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60"/>
      <c r="M862" s="60"/>
      <c r="N862" s="15"/>
      <c r="O862" s="15"/>
      <c r="P862" s="15"/>
      <c r="Q862" s="15"/>
      <c r="R862" s="15"/>
      <c r="S862" s="15"/>
      <c r="T862" s="15"/>
    </row>
    <row r="863" spans="1:20" ht="11.4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60"/>
      <c r="M863" s="60"/>
      <c r="N863" s="15"/>
      <c r="O863" s="15"/>
      <c r="P863" s="15"/>
      <c r="Q863" s="15"/>
      <c r="R863" s="15"/>
      <c r="S863" s="15"/>
      <c r="T863" s="15"/>
    </row>
    <row r="864" spans="1:20" ht="11.4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60"/>
      <c r="M864" s="60"/>
      <c r="N864" s="15"/>
      <c r="O864" s="15"/>
      <c r="P864" s="15"/>
      <c r="Q864" s="15"/>
      <c r="R864" s="15"/>
      <c r="S864" s="15"/>
      <c r="T864" s="15"/>
    </row>
    <row r="865" spans="1:20" ht="11.4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60"/>
      <c r="M865" s="60"/>
      <c r="N865" s="15"/>
      <c r="O865" s="15"/>
      <c r="P865" s="15"/>
      <c r="Q865" s="15"/>
      <c r="R865" s="15"/>
      <c r="S865" s="15"/>
      <c r="T865" s="15"/>
    </row>
    <row r="866" spans="1:20" ht="11.4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60"/>
      <c r="M866" s="60"/>
      <c r="N866" s="15"/>
      <c r="O866" s="15"/>
      <c r="P866" s="15"/>
      <c r="Q866" s="15"/>
      <c r="R866" s="15"/>
      <c r="S866" s="15"/>
      <c r="T866" s="15"/>
    </row>
    <row r="867" spans="1:20" ht="11.4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60"/>
      <c r="M867" s="60"/>
      <c r="N867" s="15"/>
      <c r="O867" s="15"/>
      <c r="P867" s="15"/>
      <c r="Q867" s="15"/>
      <c r="R867" s="15"/>
      <c r="S867" s="15"/>
      <c r="T867" s="15"/>
    </row>
    <row r="868" spans="1:20" ht="11.4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60"/>
      <c r="M868" s="60"/>
      <c r="N868" s="15"/>
      <c r="O868" s="15"/>
      <c r="P868" s="15"/>
      <c r="Q868" s="15"/>
      <c r="R868" s="15"/>
      <c r="S868" s="15"/>
      <c r="T868" s="15"/>
    </row>
    <row r="869" spans="1:20" ht="11.4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60"/>
      <c r="M869" s="60"/>
      <c r="N869" s="15"/>
      <c r="O869" s="15"/>
      <c r="P869" s="15"/>
      <c r="Q869" s="15"/>
      <c r="R869" s="15"/>
      <c r="S869" s="15"/>
      <c r="T869" s="15"/>
    </row>
    <row r="870" spans="1:20" ht="11.4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60"/>
      <c r="M870" s="60"/>
      <c r="N870" s="15"/>
      <c r="O870" s="15"/>
      <c r="P870" s="15"/>
      <c r="Q870" s="15"/>
      <c r="R870" s="15"/>
      <c r="S870" s="15"/>
      <c r="T870" s="15"/>
    </row>
    <row r="871" spans="1:20" ht="11.4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60"/>
      <c r="M871" s="60"/>
      <c r="N871" s="15"/>
      <c r="O871" s="15"/>
      <c r="P871" s="15"/>
      <c r="Q871" s="15"/>
      <c r="R871" s="15"/>
      <c r="S871" s="15"/>
      <c r="T871" s="15"/>
    </row>
    <row r="872" spans="1:20" ht="11.4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60"/>
      <c r="M872" s="60"/>
      <c r="N872" s="15"/>
      <c r="O872" s="15"/>
      <c r="P872" s="15"/>
      <c r="Q872" s="15"/>
      <c r="R872" s="15"/>
      <c r="S872" s="15"/>
      <c r="T872" s="15"/>
    </row>
    <row r="873" spans="1:20" ht="11.4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60"/>
      <c r="M873" s="60"/>
      <c r="N873" s="15"/>
      <c r="O873" s="15"/>
      <c r="P873" s="15"/>
      <c r="Q873" s="15"/>
      <c r="R873" s="15"/>
      <c r="S873" s="15"/>
      <c r="T873" s="15"/>
    </row>
    <row r="874" spans="1:20" ht="11.4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60"/>
      <c r="M874" s="60"/>
      <c r="N874" s="15"/>
      <c r="O874" s="15"/>
      <c r="P874" s="15"/>
      <c r="Q874" s="15"/>
      <c r="R874" s="15"/>
      <c r="S874" s="15"/>
      <c r="T874" s="15"/>
    </row>
    <row r="875" spans="1:20" ht="11.4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60"/>
      <c r="M875" s="60"/>
      <c r="N875" s="15"/>
      <c r="O875" s="15"/>
      <c r="P875" s="15"/>
      <c r="Q875" s="15"/>
      <c r="R875" s="15"/>
      <c r="S875" s="15"/>
      <c r="T875" s="15"/>
    </row>
    <row r="876" spans="1:20" ht="11.4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60"/>
      <c r="M876" s="60"/>
      <c r="N876" s="15"/>
      <c r="O876" s="15"/>
      <c r="P876" s="15"/>
      <c r="Q876" s="15"/>
      <c r="R876" s="15"/>
      <c r="S876" s="15"/>
      <c r="T876" s="15"/>
    </row>
    <row r="877" spans="1:20" ht="11.4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60"/>
      <c r="M877" s="60"/>
      <c r="N877" s="15"/>
      <c r="O877" s="15"/>
      <c r="P877" s="15"/>
      <c r="Q877" s="15"/>
      <c r="R877" s="15"/>
      <c r="S877" s="15"/>
      <c r="T877" s="15"/>
    </row>
    <row r="878" spans="1:20" ht="11.4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60"/>
      <c r="M878" s="60"/>
      <c r="N878" s="15"/>
      <c r="O878" s="15"/>
      <c r="P878" s="15"/>
      <c r="Q878" s="15"/>
      <c r="R878" s="15"/>
      <c r="S878" s="15"/>
      <c r="T878" s="15"/>
    </row>
    <row r="879" spans="1:20" ht="11.4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60"/>
      <c r="M879" s="60"/>
      <c r="N879" s="15"/>
      <c r="O879" s="15"/>
      <c r="P879" s="15"/>
      <c r="Q879" s="15"/>
      <c r="R879" s="15"/>
      <c r="S879" s="15"/>
      <c r="T879" s="15"/>
    </row>
    <row r="880" spans="1:20" ht="11.4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60"/>
      <c r="M880" s="60"/>
      <c r="N880" s="15"/>
      <c r="O880" s="15"/>
      <c r="P880" s="15"/>
      <c r="Q880" s="15"/>
      <c r="R880" s="15"/>
      <c r="S880" s="15"/>
      <c r="T880" s="15"/>
    </row>
    <row r="881" spans="1:20" ht="11.4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60"/>
      <c r="M881" s="60"/>
      <c r="N881" s="15"/>
      <c r="O881" s="15"/>
      <c r="P881" s="15"/>
      <c r="Q881" s="15"/>
      <c r="R881" s="15"/>
      <c r="S881" s="15"/>
      <c r="T881" s="15"/>
    </row>
    <row r="882" spans="1:20" ht="11.4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60"/>
      <c r="M882" s="60"/>
      <c r="N882" s="15"/>
      <c r="O882" s="15"/>
      <c r="P882" s="15"/>
      <c r="Q882" s="15"/>
      <c r="R882" s="15"/>
      <c r="S882" s="15"/>
      <c r="T882" s="15"/>
    </row>
    <row r="883" spans="1:20" ht="11.4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60"/>
      <c r="M883" s="60"/>
      <c r="N883" s="15"/>
      <c r="O883" s="15"/>
      <c r="P883" s="15"/>
      <c r="Q883" s="15"/>
      <c r="R883" s="15"/>
      <c r="S883" s="15"/>
      <c r="T883" s="15"/>
    </row>
    <row r="884" spans="1:20" ht="11.4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60"/>
      <c r="M884" s="60"/>
      <c r="N884" s="15"/>
      <c r="O884" s="15"/>
      <c r="P884" s="15"/>
      <c r="Q884" s="15"/>
      <c r="R884" s="15"/>
      <c r="S884" s="15"/>
      <c r="T884" s="15"/>
    </row>
    <row r="885" spans="1:20" ht="11.4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60"/>
      <c r="M885" s="60"/>
      <c r="N885" s="15"/>
      <c r="O885" s="15"/>
      <c r="P885" s="15"/>
      <c r="Q885" s="15"/>
      <c r="R885" s="15"/>
      <c r="S885" s="15"/>
      <c r="T885" s="15"/>
    </row>
    <row r="886" spans="1:20" ht="11.4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60"/>
      <c r="M886" s="60"/>
      <c r="N886" s="15"/>
      <c r="O886" s="15"/>
      <c r="P886" s="15"/>
      <c r="Q886" s="15"/>
      <c r="R886" s="15"/>
      <c r="S886" s="15"/>
      <c r="T886" s="15"/>
    </row>
    <row r="887" spans="1:20" ht="11.4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60"/>
      <c r="M887" s="60"/>
      <c r="N887" s="15"/>
      <c r="O887" s="15"/>
      <c r="P887" s="15"/>
      <c r="Q887" s="15"/>
      <c r="R887" s="15"/>
      <c r="S887" s="15"/>
      <c r="T887" s="15"/>
    </row>
    <row r="888" spans="1:20" ht="11.4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60"/>
      <c r="M888" s="60"/>
      <c r="N888" s="15"/>
      <c r="O888" s="15"/>
      <c r="P888" s="15"/>
      <c r="Q888" s="15"/>
      <c r="R888" s="15"/>
      <c r="S888" s="15"/>
      <c r="T888" s="15"/>
    </row>
    <row r="889" spans="1:20" ht="11.4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60"/>
      <c r="M889" s="60"/>
      <c r="N889" s="15"/>
      <c r="O889" s="15"/>
      <c r="P889" s="15"/>
      <c r="Q889" s="15"/>
      <c r="R889" s="15"/>
      <c r="S889" s="15"/>
      <c r="T889" s="15"/>
    </row>
    <row r="890" spans="1:20" ht="11.4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60"/>
      <c r="M890" s="60"/>
      <c r="N890" s="15"/>
      <c r="O890" s="15"/>
      <c r="P890" s="15"/>
      <c r="Q890" s="15"/>
      <c r="R890" s="15"/>
      <c r="S890" s="15"/>
      <c r="T890" s="15"/>
    </row>
    <row r="891" spans="1:20" ht="11.4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60"/>
      <c r="M891" s="60"/>
      <c r="N891" s="15"/>
      <c r="O891" s="15"/>
      <c r="P891" s="15"/>
      <c r="Q891" s="15"/>
      <c r="R891" s="15"/>
      <c r="S891" s="15"/>
      <c r="T891" s="15"/>
    </row>
    <row r="892" spans="1:20" ht="11.4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60"/>
      <c r="M892" s="60"/>
      <c r="N892" s="15"/>
      <c r="O892" s="15"/>
      <c r="P892" s="15"/>
      <c r="Q892" s="15"/>
      <c r="R892" s="15"/>
      <c r="S892" s="15"/>
      <c r="T892" s="15"/>
    </row>
    <row r="893" spans="1:20" ht="11.4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60"/>
      <c r="M893" s="60"/>
      <c r="N893" s="15"/>
      <c r="O893" s="15"/>
      <c r="P893" s="15"/>
      <c r="Q893" s="15"/>
      <c r="R893" s="15"/>
      <c r="S893" s="15"/>
      <c r="T893" s="15"/>
    </row>
    <row r="894" spans="1:20" ht="11.4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60"/>
      <c r="M894" s="60"/>
      <c r="N894" s="15"/>
      <c r="O894" s="15"/>
      <c r="P894" s="15"/>
      <c r="Q894" s="15"/>
      <c r="R894" s="15"/>
      <c r="S894" s="15"/>
      <c r="T894" s="15"/>
    </row>
    <row r="895" spans="1:20" ht="11.4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60"/>
      <c r="M895" s="60"/>
      <c r="N895" s="15"/>
      <c r="O895" s="15"/>
      <c r="P895" s="15"/>
      <c r="Q895" s="15"/>
      <c r="R895" s="15"/>
      <c r="S895" s="15"/>
      <c r="T895" s="15"/>
    </row>
    <row r="896" spans="1:20" ht="11.4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60"/>
      <c r="M896" s="60"/>
      <c r="N896" s="15"/>
      <c r="O896" s="15"/>
      <c r="P896" s="15"/>
      <c r="Q896" s="15"/>
      <c r="R896" s="15"/>
      <c r="S896" s="15"/>
      <c r="T896" s="15"/>
    </row>
    <row r="897" spans="1:20" ht="11.4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60"/>
      <c r="M897" s="60"/>
      <c r="N897" s="15"/>
      <c r="O897" s="15"/>
      <c r="P897" s="15"/>
      <c r="Q897" s="15"/>
      <c r="R897" s="15"/>
      <c r="S897" s="15"/>
      <c r="T897" s="15"/>
    </row>
    <row r="898" spans="1:20" ht="11.4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60"/>
      <c r="M898" s="60"/>
      <c r="N898" s="15"/>
      <c r="O898" s="15"/>
      <c r="P898" s="15"/>
      <c r="Q898" s="15"/>
      <c r="R898" s="15"/>
      <c r="S898" s="15"/>
      <c r="T898" s="15"/>
    </row>
    <row r="899" spans="1:20" ht="11.4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60"/>
      <c r="M899" s="60"/>
      <c r="N899" s="15"/>
      <c r="O899" s="15"/>
      <c r="P899" s="15"/>
      <c r="Q899" s="15"/>
      <c r="R899" s="15"/>
      <c r="S899" s="15"/>
      <c r="T899" s="15"/>
    </row>
    <row r="900" spans="1:20" ht="11.4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60"/>
      <c r="M900" s="60"/>
      <c r="N900" s="15"/>
      <c r="O900" s="15"/>
      <c r="P900" s="15"/>
      <c r="Q900" s="15"/>
      <c r="R900" s="15"/>
      <c r="S900" s="15"/>
      <c r="T900" s="15"/>
    </row>
    <row r="901" spans="1:20" ht="11.4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60"/>
      <c r="M901" s="60"/>
      <c r="N901" s="15"/>
      <c r="O901" s="15"/>
      <c r="P901" s="15"/>
      <c r="Q901" s="15"/>
      <c r="R901" s="15"/>
      <c r="S901" s="15"/>
      <c r="T901" s="15"/>
    </row>
    <row r="902" spans="1:20" ht="11.4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60"/>
      <c r="M902" s="60"/>
      <c r="N902" s="15"/>
      <c r="O902" s="15"/>
      <c r="P902" s="15"/>
      <c r="Q902" s="15"/>
      <c r="R902" s="15"/>
      <c r="S902" s="15"/>
      <c r="T902" s="15"/>
    </row>
    <row r="903" spans="1:20" ht="11.4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60"/>
      <c r="M903" s="60"/>
      <c r="N903" s="15"/>
      <c r="O903" s="15"/>
      <c r="P903" s="15"/>
      <c r="Q903" s="15"/>
      <c r="R903" s="15"/>
      <c r="S903" s="15"/>
      <c r="T903" s="15"/>
    </row>
    <row r="904" spans="1:20" ht="11.4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60"/>
      <c r="M904" s="60"/>
      <c r="N904" s="15"/>
      <c r="O904" s="15"/>
      <c r="P904" s="15"/>
      <c r="Q904" s="15"/>
      <c r="R904" s="15"/>
      <c r="S904" s="15"/>
      <c r="T904" s="15"/>
    </row>
    <row r="905" spans="1:20" ht="11.4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60"/>
      <c r="M905" s="60"/>
      <c r="N905" s="15"/>
      <c r="O905" s="15"/>
      <c r="P905" s="15"/>
      <c r="Q905" s="15"/>
      <c r="R905" s="15"/>
      <c r="S905" s="15"/>
      <c r="T905" s="15"/>
    </row>
    <row r="906" spans="1:20" ht="11.4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60"/>
      <c r="M906" s="60"/>
      <c r="N906" s="15"/>
      <c r="O906" s="15"/>
      <c r="P906" s="15"/>
      <c r="Q906" s="15"/>
      <c r="R906" s="15"/>
      <c r="S906" s="15"/>
      <c r="T906" s="15"/>
    </row>
    <row r="907" spans="1:20" ht="11.4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60"/>
      <c r="M907" s="60"/>
      <c r="N907" s="15"/>
      <c r="O907" s="15"/>
      <c r="P907" s="15"/>
      <c r="Q907" s="15"/>
      <c r="R907" s="15"/>
      <c r="S907" s="15"/>
      <c r="T907" s="15"/>
    </row>
    <row r="908" spans="1:20" ht="11.4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60"/>
      <c r="M908" s="60"/>
      <c r="N908" s="15"/>
      <c r="O908" s="15"/>
      <c r="P908" s="15"/>
      <c r="Q908" s="15"/>
      <c r="R908" s="15"/>
      <c r="S908" s="15"/>
      <c r="T908" s="15"/>
    </row>
    <row r="909" spans="1:20" ht="11.4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60"/>
      <c r="M909" s="60"/>
      <c r="N909" s="15"/>
      <c r="O909" s="15"/>
      <c r="P909" s="15"/>
      <c r="Q909" s="15"/>
      <c r="R909" s="15"/>
      <c r="S909" s="15"/>
      <c r="T909" s="15"/>
    </row>
    <row r="910" spans="1:20" ht="11.4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60"/>
      <c r="M910" s="60"/>
      <c r="N910" s="15"/>
      <c r="O910" s="15"/>
      <c r="P910" s="15"/>
      <c r="Q910" s="15"/>
      <c r="R910" s="15"/>
      <c r="S910" s="15"/>
      <c r="T910" s="15"/>
    </row>
    <row r="911" spans="1:20" ht="11.4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60"/>
      <c r="M911" s="60"/>
      <c r="N911" s="15"/>
      <c r="O911" s="15"/>
      <c r="P911" s="15"/>
      <c r="Q911" s="15"/>
      <c r="R911" s="15"/>
      <c r="S911" s="15"/>
      <c r="T911" s="15"/>
    </row>
    <row r="912" spans="1:20" ht="11.4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60"/>
      <c r="M912" s="60"/>
      <c r="N912" s="15"/>
      <c r="O912" s="15"/>
      <c r="P912" s="15"/>
      <c r="Q912" s="15"/>
      <c r="R912" s="15"/>
      <c r="S912" s="15"/>
      <c r="T912" s="15"/>
    </row>
    <row r="913" spans="1:20" ht="11.4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60"/>
      <c r="M913" s="60"/>
      <c r="N913" s="15"/>
      <c r="O913" s="15"/>
      <c r="P913" s="15"/>
      <c r="Q913" s="15"/>
      <c r="R913" s="15"/>
      <c r="S913" s="15"/>
      <c r="T913" s="15"/>
    </row>
    <row r="914" spans="1:20" ht="11.4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60"/>
      <c r="M914" s="60"/>
      <c r="N914" s="15"/>
      <c r="O914" s="15"/>
      <c r="P914" s="15"/>
      <c r="Q914" s="15"/>
      <c r="R914" s="15"/>
      <c r="S914" s="15"/>
      <c r="T914" s="15"/>
    </row>
    <row r="915" spans="1:20" ht="11.4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60"/>
      <c r="M915" s="60"/>
      <c r="N915" s="15"/>
      <c r="O915" s="15"/>
      <c r="P915" s="15"/>
      <c r="Q915" s="15"/>
      <c r="R915" s="15"/>
      <c r="S915" s="15"/>
      <c r="T915" s="15"/>
    </row>
    <row r="916" spans="1:20" ht="11.4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60"/>
      <c r="M916" s="60"/>
      <c r="N916" s="15"/>
      <c r="O916" s="15"/>
      <c r="P916" s="15"/>
      <c r="Q916" s="15"/>
      <c r="R916" s="15"/>
      <c r="S916" s="15"/>
      <c r="T916" s="15"/>
    </row>
    <row r="917" spans="1:20" ht="11.4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60"/>
      <c r="M917" s="60"/>
      <c r="N917" s="15"/>
      <c r="O917" s="15"/>
      <c r="P917" s="15"/>
      <c r="Q917" s="15"/>
      <c r="R917" s="15"/>
      <c r="S917" s="15"/>
      <c r="T917" s="15"/>
    </row>
    <row r="918" spans="1:20" ht="11.4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60"/>
      <c r="M918" s="60"/>
      <c r="N918" s="15"/>
      <c r="O918" s="15"/>
      <c r="P918" s="15"/>
      <c r="Q918" s="15"/>
      <c r="R918" s="15"/>
      <c r="S918" s="15"/>
      <c r="T918" s="15"/>
    </row>
    <row r="919" spans="1:20" ht="11.4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60"/>
      <c r="M919" s="60"/>
      <c r="N919" s="15"/>
      <c r="O919" s="15"/>
      <c r="P919" s="15"/>
      <c r="Q919" s="15"/>
      <c r="R919" s="15"/>
      <c r="S919" s="15"/>
      <c r="T919" s="15"/>
    </row>
    <row r="920" spans="1:20" ht="11.4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60"/>
      <c r="M920" s="60"/>
      <c r="N920" s="15"/>
      <c r="O920" s="15"/>
      <c r="P920" s="15"/>
      <c r="Q920" s="15"/>
      <c r="R920" s="15"/>
      <c r="S920" s="15"/>
      <c r="T920" s="15"/>
    </row>
    <row r="921" spans="1:20" ht="11.4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60"/>
      <c r="M921" s="60"/>
      <c r="N921" s="15"/>
      <c r="O921" s="15"/>
      <c r="P921" s="15"/>
      <c r="Q921" s="15"/>
      <c r="R921" s="15"/>
      <c r="S921" s="15"/>
      <c r="T921" s="15"/>
    </row>
    <row r="922" spans="1:20" ht="11.4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60"/>
      <c r="M922" s="60"/>
      <c r="N922" s="15"/>
      <c r="O922" s="15"/>
      <c r="P922" s="15"/>
      <c r="Q922" s="15"/>
      <c r="R922" s="15"/>
      <c r="S922" s="15"/>
      <c r="T922" s="15"/>
    </row>
    <row r="923" spans="1:20" ht="11.4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60"/>
      <c r="M923" s="60"/>
      <c r="N923" s="15"/>
      <c r="O923" s="15"/>
      <c r="P923" s="15"/>
      <c r="Q923" s="15"/>
      <c r="R923" s="15"/>
      <c r="S923" s="15"/>
      <c r="T923" s="15"/>
    </row>
    <row r="924" spans="1:20" ht="11.4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60"/>
      <c r="M924" s="60"/>
      <c r="N924" s="15"/>
      <c r="O924" s="15"/>
      <c r="P924" s="15"/>
      <c r="Q924" s="15"/>
      <c r="R924" s="15"/>
      <c r="S924" s="15"/>
      <c r="T924" s="15"/>
    </row>
    <row r="925" spans="1:20" ht="11.4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60"/>
      <c r="M925" s="60"/>
      <c r="N925" s="15"/>
      <c r="O925" s="15"/>
      <c r="P925" s="15"/>
      <c r="Q925" s="15"/>
      <c r="R925" s="15"/>
      <c r="S925" s="15"/>
      <c r="T925" s="15"/>
    </row>
    <row r="926" spans="1:20" ht="11.4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60"/>
      <c r="M926" s="60"/>
      <c r="N926" s="15"/>
      <c r="O926" s="15"/>
      <c r="P926" s="15"/>
      <c r="Q926" s="15"/>
      <c r="R926" s="15"/>
      <c r="S926" s="15"/>
      <c r="T926" s="15"/>
    </row>
    <row r="927" spans="1:20" ht="11.4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60"/>
      <c r="M927" s="60"/>
      <c r="N927" s="15"/>
      <c r="O927" s="15"/>
      <c r="P927" s="15"/>
      <c r="Q927" s="15"/>
      <c r="R927" s="15"/>
      <c r="S927" s="15"/>
      <c r="T927" s="15"/>
    </row>
    <row r="928" spans="1:20" ht="11.4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60"/>
      <c r="M928" s="60"/>
      <c r="N928" s="15"/>
      <c r="O928" s="15"/>
      <c r="P928" s="15"/>
      <c r="Q928" s="15"/>
      <c r="R928" s="15"/>
      <c r="S928" s="15"/>
      <c r="T928" s="15"/>
    </row>
    <row r="929" spans="1:20" ht="11.4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60"/>
      <c r="M929" s="60"/>
      <c r="N929" s="15"/>
      <c r="O929" s="15"/>
      <c r="P929" s="15"/>
      <c r="Q929" s="15"/>
      <c r="R929" s="15"/>
      <c r="S929" s="15"/>
      <c r="T929" s="15"/>
    </row>
    <row r="930" spans="1:20" ht="11.4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60"/>
      <c r="M930" s="60"/>
      <c r="N930" s="15"/>
      <c r="O930" s="15"/>
      <c r="P930" s="15"/>
      <c r="Q930" s="15"/>
      <c r="R930" s="15"/>
      <c r="S930" s="15"/>
      <c r="T930" s="15"/>
    </row>
    <row r="931" spans="1:20" ht="11.4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60"/>
      <c r="M931" s="60"/>
      <c r="N931" s="15"/>
      <c r="O931" s="15"/>
      <c r="P931" s="15"/>
      <c r="Q931" s="15"/>
      <c r="R931" s="15"/>
      <c r="S931" s="15"/>
      <c r="T931" s="15"/>
    </row>
    <row r="932" spans="1:20" ht="11.4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60"/>
      <c r="M932" s="60"/>
      <c r="N932" s="15"/>
      <c r="O932" s="15"/>
      <c r="P932" s="15"/>
      <c r="Q932" s="15"/>
      <c r="R932" s="15"/>
      <c r="S932" s="15"/>
      <c r="T932" s="15"/>
    </row>
    <row r="933" spans="1:20" ht="11.4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60"/>
      <c r="M933" s="60"/>
      <c r="N933" s="15"/>
      <c r="O933" s="15"/>
      <c r="P933" s="15"/>
      <c r="Q933" s="15"/>
      <c r="R933" s="15"/>
      <c r="S933" s="15"/>
      <c r="T933" s="15"/>
    </row>
    <row r="934" spans="1:20" ht="11.4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60"/>
      <c r="M934" s="60"/>
      <c r="N934" s="15"/>
      <c r="O934" s="15"/>
      <c r="P934" s="15"/>
      <c r="Q934" s="15"/>
      <c r="R934" s="15"/>
      <c r="S934" s="15"/>
      <c r="T934" s="15"/>
    </row>
    <row r="935" spans="1:20" ht="11.4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60"/>
      <c r="M935" s="60"/>
      <c r="N935" s="15"/>
      <c r="O935" s="15"/>
      <c r="P935" s="15"/>
      <c r="Q935" s="15"/>
      <c r="R935" s="15"/>
      <c r="S935" s="15"/>
      <c r="T935" s="15"/>
    </row>
    <row r="936" spans="1:20" ht="11.4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60"/>
      <c r="M936" s="60"/>
      <c r="N936" s="15"/>
      <c r="O936" s="15"/>
      <c r="P936" s="15"/>
      <c r="Q936" s="15"/>
      <c r="R936" s="15"/>
      <c r="S936" s="15"/>
      <c r="T936" s="15"/>
    </row>
    <row r="937" spans="1:20" ht="11.4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60"/>
      <c r="M937" s="60"/>
      <c r="N937" s="15"/>
      <c r="O937" s="15"/>
      <c r="P937" s="15"/>
      <c r="Q937" s="15"/>
      <c r="R937" s="15"/>
      <c r="S937" s="15"/>
      <c r="T937" s="15"/>
    </row>
    <row r="938" spans="1:20" ht="11.4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60"/>
      <c r="M938" s="60"/>
      <c r="N938" s="15"/>
      <c r="O938" s="15"/>
      <c r="P938" s="15"/>
      <c r="Q938" s="15"/>
      <c r="R938" s="15"/>
      <c r="S938" s="15"/>
      <c r="T938" s="15"/>
    </row>
    <row r="939" spans="1:20" ht="11.4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60"/>
      <c r="M939" s="60"/>
      <c r="N939" s="15"/>
      <c r="O939" s="15"/>
      <c r="P939" s="15"/>
      <c r="Q939" s="15"/>
      <c r="R939" s="15"/>
      <c r="S939" s="15"/>
      <c r="T939" s="15"/>
    </row>
    <row r="940" spans="1:20" ht="11.4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60"/>
      <c r="M940" s="60"/>
      <c r="N940" s="15"/>
      <c r="O940" s="15"/>
      <c r="P940" s="15"/>
      <c r="Q940" s="15"/>
      <c r="R940" s="15"/>
      <c r="S940" s="15"/>
      <c r="T940" s="15"/>
    </row>
    <row r="941" spans="1:20" ht="11.4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60"/>
      <c r="M941" s="60"/>
      <c r="N941" s="15"/>
      <c r="O941" s="15"/>
      <c r="P941" s="15"/>
      <c r="Q941" s="15"/>
      <c r="R941" s="15"/>
      <c r="S941" s="15"/>
      <c r="T941" s="15"/>
    </row>
    <row r="942" spans="1:20" ht="11.4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60"/>
      <c r="M942" s="60"/>
      <c r="N942" s="15"/>
      <c r="O942" s="15"/>
      <c r="P942" s="15"/>
      <c r="Q942" s="15"/>
      <c r="R942" s="15"/>
      <c r="S942" s="15"/>
      <c r="T942" s="15"/>
    </row>
    <row r="943" spans="1:20" ht="11.4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60"/>
      <c r="M943" s="60"/>
      <c r="N943" s="15"/>
      <c r="O943" s="15"/>
      <c r="P943" s="15"/>
      <c r="Q943" s="15"/>
      <c r="R943" s="15"/>
      <c r="S943" s="15"/>
      <c r="T943" s="15"/>
    </row>
    <row r="944" spans="1:20" ht="11.4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60"/>
      <c r="M944" s="60"/>
      <c r="N944" s="15"/>
      <c r="O944" s="15"/>
      <c r="P944" s="15"/>
      <c r="Q944" s="15"/>
      <c r="R944" s="15"/>
      <c r="S944" s="15"/>
      <c r="T944" s="15"/>
    </row>
    <row r="945" spans="1:20" ht="11.4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60"/>
      <c r="M945" s="60"/>
      <c r="N945" s="15"/>
      <c r="O945" s="15"/>
      <c r="P945" s="15"/>
      <c r="Q945" s="15"/>
      <c r="R945" s="15"/>
      <c r="S945" s="15"/>
      <c r="T945" s="15"/>
    </row>
    <row r="946" spans="1:20" ht="11.4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60"/>
      <c r="M946" s="60"/>
      <c r="N946" s="15"/>
      <c r="O946" s="15"/>
      <c r="P946" s="15"/>
      <c r="Q946" s="15"/>
      <c r="R946" s="15"/>
      <c r="S946" s="15"/>
      <c r="T946" s="15"/>
    </row>
    <row r="947" spans="1:20" ht="11.4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60"/>
      <c r="M947" s="60"/>
      <c r="N947" s="15"/>
      <c r="O947" s="15"/>
      <c r="P947" s="15"/>
      <c r="Q947" s="15"/>
      <c r="R947" s="15"/>
      <c r="S947" s="15"/>
      <c r="T947" s="15"/>
    </row>
    <row r="948" spans="1:20" ht="11.4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60"/>
      <c r="M948" s="60"/>
      <c r="N948" s="15"/>
      <c r="O948" s="15"/>
      <c r="P948" s="15"/>
      <c r="Q948" s="15"/>
      <c r="R948" s="15"/>
      <c r="S948" s="15"/>
      <c r="T948" s="15"/>
    </row>
    <row r="949" spans="1:20" ht="11.4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60"/>
      <c r="M949" s="60"/>
      <c r="N949" s="15"/>
      <c r="O949" s="15"/>
      <c r="P949" s="15"/>
      <c r="Q949" s="15"/>
      <c r="R949" s="15"/>
      <c r="S949" s="15"/>
      <c r="T949" s="15"/>
    </row>
    <row r="950" spans="1:20" ht="11.4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60"/>
      <c r="M950" s="60"/>
      <c r="N950" s="15"/>
      <c r="O950" s="15"/>
      <c r="P950" s="15"/>
      <c r="Q950" s="15"/>
      <c r="R950" s="15"/>
      <c r="S950" s="15"/>
      <c r="T950" s="15"/>
    </row>
    <row r="951" spans="1:20" ht="11.4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60"/>
      <c r="M951" s="60"/>
      <c r="N951" s="15"/>
      <c r="O951" s="15"/>
      <c r="P951" s="15"/>
      <c r="Q951" s="15"/>
      <c r="R951" s="15"/>
      <c r="S951" s="15"/>
      <c r="T951" s="15"/>
    </row>
    <row r="952" spans="1:20" ht="11.4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60"/>
      <c r="M952" s="60"/>
      <c r="N952" s="15"/>
      <c r="O952" s="15"/>
      <c r="P952" s="15"/>
      <c r="Q952" s="15"/>
      <c r="R952" s="15"/>
      <c r="S952" s="15"/>
      <c r="T952" s="15"/>
    </row>
    <row r="953" spans="1:20" ht="11.4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60"/>
      <c r="M953" s="60"/>
      <c r="N953" s="15"/>
      <c r="O953" s="15"/>
      <c r="P953" s="15"/>
      <c r="Q953" s="15"/>
      <c r="R953" s="15"/>
      <c r="S953" s="15"/>
      <c r="T953" s="15"/>
    </row>
    <row r="954" spans="1:20" ht="11.4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60"/>
      <c r="M954" s="60"/>
      <c r="N954" s="15"/>
      <c r="O954" s="15"/>
      <c r="P954" s="15"/>
      <c r="Q954" s="15"/>
      <c r="R954" s="15"/>
      <c r="S954" s="15"/>
      <c r="T954" s="15"/>
    </row>
    <row r="955" spans="1:20" ht="11.4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60"/>
      <c r="M955" s="60"/>
      <c r="N955" s="15"/>
      <c r="O955" s="15"/>
      <c r="P955" s="15"/>
      <c r="Q955" s="15"/>
      <c r="R955" s="15"/>
      <c r="S955" s="15"/>
      <c r="T955" s="15"/>
    </row>
    <row r="956" spans="1:20" ht="11.4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60"/>
      <c r="M956" s="60"/>
      <c r="N956" s="15"/>
      <c r="O956" s="15"/>
      <c r="P956" s="15"/>
      <c r="Q956" s="15"/>
      <c r="R956" s="15"/>
      <c r="S956" s="15"/>
      <c r="T956" s="15"/>
    </row>
    <row r="957" spans="1:20" ht="11.4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60"/>
      <c r="M957" s="60"/>
      <c r="N957" s="15"/>
      <c r="O957" s="15"/>
      <c r="P957" s="15"/>
      <c r="Q957" s="15"/>
      <c r="R957" s="15"/>
      <c r="S957" s="15"/>
      <c r="T957" s="15"/>
    </row>
    <row r="958" spans="1:20" ht="11.4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60"/>
      <c r="M958" s="60"/>
      <c r="N958" s="15"/>
      <c r="O958" s="15"/>
      <c r="P958" s="15"/>
      <c r="Q958" s="15"/>
      <c r="R958" s="15"/>
      <c r="S958" s="15"/>
      <c r="T958" s="15"/>
    </row>
    <row r="959" spans="1:20" ht="11.4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60"/>
      <c r="M959" s="60"/>
      <c r="N959" s="15"/>
      <c r="O959" s="15"/>
      <c r="P959" s="15"/>
      <c r="Q959" s="15"/>
      <c r="R959" s="15"/>
      <c r="S959" s="15"/>
      <c r="T959" s="15"/>
    </row>
    <row r="960" spans="1:20" ht="11.4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60"/>
      <c r="M960" s="60"/>
      <c r="N960" s="15"/>
      <c r="O960" s="15"/>
      <c r="P960" s="15"/>
      <c r="Q960" s="15"/>
      <c r="R960" s="15"/>
      <c r="S960" s="15"/>
      <c r="T960" s="15"/>
    </row>
    <row r="961" spans="1:20" ht="11.4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60"/>
      <c r="M961" s="60"/>
      <c r="N961" s="15"/>
      <c r="O961" s="15"/>
      <c r="P961" s="15"/>
      <c r="Q961" s="15"/>
      <c r="R961" s="15"/>
      <c r="S961" s="15"/>
      <c r="T961" s="15"/>
    </row>
    <row r="962" spans="1:20" ht="11.4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60"/>
      <c r="M962" s="60"/>
      <c r="N962" s="15"/>
      <c r="O962" s="15"/>
      <c r="P962" s="15"/>
      <c r="Q962" s="15"/>
      <c r="R962" s="15"/>
      <c r="S962" s="15"/>
      <c r="T962" s="15"/>
    </row>
    <row r="963" spans="1:20" ht="11.4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60"/>
      <c r="M963" s="60"/>
      <c r="N963" s="15"/>
      <c r="O963" s="15"/>
      <c r="P963" s="15"/>
      <c r="Q963" s="15"/>
      <c r="R963" s="15"/>
      <c r="S963" s="15"/>
      <c r="T963" s="15"/>
    </row>
    <row r="964" spans="1:20" ht="11.4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60"/>
      <c r="M964" s="60"/>
      <c r="N964" s="15"/>
      <c r="O964" s="15"/>
      <c r="P964" s="15"/>
      <c r="Q964" s="15"/>
      <c r="R964" s="15"/>
      <c r="S964" s="15"/>
      <c r="T964" s="15"/>
    </row>
    <row r="965" spans="1:20" ht="11.4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60"/>
      <c r="M965" s="60"/>
      <c r="N965" s="15"/>
      <c r="O965" s="15"/>
      <c r="P965" s="15"/>
      <c r="Q965" s="15"/>
      <c r="R965" s="15"/>
      <c r="S965" s="15"/>
      <c r="T965" s="15"/>
    </row>
    <row r="966" spans="1:20" ht="11.4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60"/>
      <c r="M966" s="60"/>
      <c r="N966" s="15"/>
      <c r="O966" s="15"/>
      <c r="P966" s="15"/>
      <c r="Q966" s="15"/>
      <c r="R966" s="15"/>
      <c r="S966" s="15"/>
      <c r="T966" s="15"/>
    </row>
    <row r="967" spans="1:20" ht="11.4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60"/>
      <c r="M967" s="60"/>
      <c r="N967" s="15"/>
      <c r="O967" s="15"/>
      <c r="P967" s="15"/>
      <c r="Q967" s="15"/>
      <c r="R967" s="15"/>
      <c r="S967" s="15"/>
      <c r="T967" s="15"/>
    </row>
    <row r="968" spans="1:20" ht="11.4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60"/>
      <c r="M968" s="60"/>
      <c r="N968" s="15"/>
      <c r="O968" s="15"/>
      <c r="P968" s="15"/>
      <c r="Q968" s="15"/>
      <c r="R968" s="15"/>
      <c r="S968" s="15"/>
      <c r="T968" s="15"/>
    </row>
    <row r="969" spans="1:20" ht="11.4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60"/>
      <c r="M969" s="60"/>
      <c r="N969" s="15"/>
      <c r="O969" s="15"/>
      <c r="P969" s="15"/>
      <c r="Q969" s="15"/>
      <c r="R969" s="15"/>
      <c r="S969" s="15"/>
      <c r="T969" s="15"/>
    </row>
    <row r="970" spans="1:20" ht="11.4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60"/>
      <c r="M970" s="60"/>
      <c r="N970" s="15"/>
      <c r="O970" s="15"/>
      <c r="P970" s="15"/>
      <c r="Q970" s="15"/>
      <c r="R970" s="15"/>
      <c r="S970" s="15"/>
      <c r="T970" s="15"/>
    </row>
    <row r="971" spans="1:20" ht="11.4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60"/>
      <c r="M971" s="60"/>
      <c r="N971" s="15"/>
      <c r="O971" s="15"/>
      <c r="P971" s="15"/>
      <c r="Q971" s="15"/>
      <c r="R971" s="15"/>
      <c r="S971" s="15"/>
      <c r="T971" s="15"/>
    </row>
    <row r="972" spans="1:20" ht="11.4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60"/>
      <c r="M972" s="60"/>
      <c r="N972" s="15"/>
      <c r="O972" s="15"/>
      <c r="P972" s="15"/>
      <c r="Q972" s="15"/>
      <c r="R972" s="15"/>
      <c r="S972" s="15"/>
      <c r="T972" s="15"/>
    </row>
    <row r="973" spans="1:20" ht="11.4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60"/>
      <c r="M973" s="60"/>
      <c r="N973" s="15"/>
      <c r="O973" s="15"/>
      <c r="P973" s="15"/>
      <c r="Q973" s="15"/>
      <c r="R973" s="15"/>
      <c r="S973" s="15"/>
      <c r="T973" s="15"/>
    </row>
    <row r="974" spans="1:20" ht="11.4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60"/>
      <c r="M974" s="60"/>
      <c r="N974" s="15"/>
      <c r="O974" s="15"/>
      <c r="P974" s="15"/>
      <c r="Q974" s="15"/>
      <c r="R974" s="15"/>
      <c r="S974" s="15"/>
      <c r="T974" s="15"/>
    </row>
    <row r="975" spans="1:20" ht="11.4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60"/>
      <c r="M975" s="60"/>
      <c r="N975" s="15"/>
      <c r="O975" s="15"/>
      <c r="P975" s="15"/>
      <c r="Q975" s="15"/>
      <c r="R975" s="15"/>
      <c r="S975" s="15"/>
      <c r="T975" s="15"/>
    </row>
    <row r="976" spans="1:20" ht="11.4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60"/>
      <c r="M976" s="60"/>
      <c r="N976" s="15"/>
      <c r="O976" s="15"/>
      <c r="P976" s="15"/>
      <c r="Q976" s="15"/>
      <c r="R976" s="15"/>
      <c r="S976" s="15"/>
      <c r="T976" s="15"/>
    </row>
    <row r="977" spans="1:20" ht="11.4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60"/>
      <c r="M977" s="60"/>
      <c r="N977" s="15"/>
      <c r="O977" s="15"/>
      <c r="P977" s="15"/>
      <c r="Q977" s="15"/>
      <c r="R977" s="15"/>
      <c r="S977" s="15"/>
      <c r="T977" s="15"/>
    </row>
    <row r="978" spans="1:20" ht="11.4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60"/>
      <c r="M978" s="60"/>
      <c r="N978" s="15"/>
      <c r="O978" s="15"/>
      <c r="P978" s="15"/>
      <c r="Q978" s="15"/>
      <c r="R978" s="15"/>
      <c r="S978" s="15"/>
      <c r="T978" s="15"/>
    </row>
    <row r="979" spans="1:20" ht="11.4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60"/>
      <c r="M979" s="60"/>
      <c r="N979" s="15"/>
      <c r="O979" s="15"/>
      <c r="P979" s="15"/>
      <c r="Q979" s="15"/>
      <c r="R979" s="15"/>
      <c r="S979" s="15"/>
      <c r="T979" s="15"/>
    </row>
    <row r="980" spans="1:20" ht="11.4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60"/>
      <c r="M980" s="60"/>
      <c r="N980" s="15"/>
      <c r="O980" s="15"/>
      <c r="P980" s="15"/>
      <c r="Q980" s="15"/>
      <c r="R980" s="15"/>
      <c r="S980" s="15"/>
      <c r="T980" s="15"/>
    </row>
    <row r="981" spans="1:20" ht="11.4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60"/>
      <c r="M981" s="60"/>
      <c r="N981" s="15"/>
      <c r="O981" s="15"/>
      <c r="P981" s="15"/>
      <c r="Q981" s="15"/>
      <c r="R981" s="15"/>
      <c r="S981" s="15"/>
      <c r="T981" s="15"/>
    </row>
    <row r="982" spans="1:20" ht="11.4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60"/>
      <c r="M982" s="60"/>
      <c r="N982" s="15"/>
      <c r="O982" s="15"/>
      <c r="P982" s="15"/>
      <c r="Q982" s="15"/>
      <c r="R982" s="15"/>
      <c r="S982" s="15"/>
      <c r="T982" s="15"/>
    </row>
    <row r="983" spans="1:20" ht="11.4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60"/>
      <c r="M983" s="60"/>
      <c r="N983" s="15"/>
      <c r="O983" s="15"/>
      <c r="P983" s="15"/>
      <c r="Q983" s="15"/>
      <c r="R983" s="15"/>
      <c r="S983" s="15"/>
      <c r="T983" s="15"/>
    </row>
    <row r="984" spans="1:20" ht="11.4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60"/>
      <c r="M984" s="60"/>
      <c r="N984" s="15"/>
      <c r="O984" s="15"/>
      <c r="P984" s="15"/>
      <c r="Q984" s="15"/>
      <c r="R984" s="15"/>
      <c r="S984" s="15"/>
      <c r="T984" s="15"/>
    </row>
    <row r="985" spans="1:20" ht="11.4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60"/>
      <c r="M985" s="60"/>
      <c r="N985" s="15"/>
      <c r="O985" s="15"/>
      <c r="P985" s="15"/>
      <c r="Q985" s="15"/>
      <c r="R985" s="15"/>
      <c r="S985" s="15"/>
      <c r="T985" s="15"/>
    </row>
    <row r="986" spans="1:20" ht="11.4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60"/>
      <c r="M986" s="60"/>
      <c r="N986" s="15"/>
      <c r="O986" s="15"/>
      <c r="P986" s="15"/>
      <c r="Q986" s="15"/>
      <c r="R986" s="15"/>
      <c r="S986" s="15"/>
      <c r="T986" s="15"/>
    </row>
    <row r="987" spans="1:20" ht="11.4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60"/>
      <c r="M987" s="60"/>
      <c r="N987" s="15"/>
      <c r="O987" s="15"/>
      <c r="P987" s="15"/>
      <c r="Q987" s="15"/>
      <c r="R987" s="15"/>
      <c r="S987" s="15"/>
      <c r="T987" s="15"/>
    </row>
    <row r="988" spans="1:20" ht="11.4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60"/>
      <c r="M988" s="60"/>
      <c r="N988" s="15"/>
      <c r="O988" s="15"/>
      <c r="P988" s="15"/>
      <c r="Q988" s="15"/>
      <c r="R988" s="15"/>
      <c r="S988" s="15"/>
      <c r="T988" s="15"/>
    </row>
    <row r="989" spans="1:20" ht="11.4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60"/>
      <c r="M989" s="60"/>
      <c r="N989" s="15"/>
      <c r="O989" s="15"/>
      <c r="P989" s="15"/>
      <c r="Q989" s="15"/>
      <c r="R989" s="15"/>
      <c r="S989" s="15"/>
      <c r="T989" s="15"/>
    </row>
    <row r="990" spans="1:20" ht="11.4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60"/>
      <c r="M990" s="60"/>
      <c r="N990" s="15"/>
      <c r="O990" s="15"/>
      <c r="P990" s="15"/>
      <c r="Q990" s="15"/>
      <c r="R990" s="15"/>
      <c r="S990" s="15"/>
      <c r="T990" s="15"/>
    </row>
    <row r="991" spans="1:20" ht="11.4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60"/>
      <c r="M991" s="60"/>
      <c r="N991" s="15"/>
      <c r="O991" s="15"/>
      <c r="P991" s="15"/>
      <c r="Q991" s="15"/>
      <c r="R991" s="15"/>
      <c r="S991" s="15"/>
      <c r="T991" s="15"/>
    </row>
    <row r="992" spans="1:20" ht="11.4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60"/>
      <c r="M992" s="60"/>
      <c r="N992" s="15"/>
      <c r="O992" s="15"/>
      <c r="P992" s="15"/>
      <c r="Q992" s="15"/>
      <c r="R992" s="15"/>
      <c r="S992" s="15"/>
      <c r="T992" s="15"/>
    </row>
    <row r="993" spans="1:20" ht="11.4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60"/>
      <c r="M993" s="60"/>
      <c r="N993" s="15"/>
      <c r="O993" s="15"/>
      <c r="P993" s="15"/>
      <c r="Q993" s="15"/>
      <c r="R993" s="15"/>
      <c r="S993" s="15"/>
      <c r="T993" s="15"/>
    </row>
    <row r="994" spans="1:20" ht="11.4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60"/>
      <c r="M994" s="60"/>
      <c r="N994" s="15"/>
      <c r="O994" s="15"/>
      <c r="P994" s="15"/>
      <c r="Q994" s="15"/>
      <c r="R994" s="15"/>
      <c r="S994" s="15"/>
      <c r="T994" s="15"/>
    </row>
    <row r="995" spans="1:20" ht="11.4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60"/>
      <c r="M995" s="60"/>
      <c r="N995" s="15"/>
      <c r="O995" s="15"/>
      <c r="P995" s="15"/>
      <c r="Q995" s="15"/>
      <c r="R995" s="15"/>
      <c r="S995" s="15"/>
      <c r="T995" s="15"/>
    </row>
    <row r="996" spans="1:20" ht="11.4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60"/>
      <c r="M996" s="60"/>
      <c r="N996" s="15"/>
      <c r="O996" s="15"/>
      <c r="P996" s="15"/>
      <c r="Q996" s="15"/>
      <c r="R996" s="15"/>
      <c r="S996" s="15"/>
      <c r="T996" s="15"/>
    </row>
    <row r="997" spans="1:20" ht="11.4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60"/>
      <c r="M997" s="60"/>
      <c r="N997" s="15"/>
      <c r="O997" s="15"/>
      <c r="P997" s="15"/>
      <c r="Q997" s="15"/>
      <c r="R997" s="15"/>
      <c r="S997" s="15"/>
      <c r="T997" s="15"/>
    </row>
    <row r="998" spans="1:20" ht="11.4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60"/>
      <c r="M998" s="60"/>
      <c r="N998" s="15"/>
      <c r="O998" s="15"/>
      <c r="P998" s="15"/>
      <c r="Q998" s="15"/>
      <c r="R998" s="15"/>
      <c r="S998" s="15"/>
      <c r="T998" s="15"/>
    </row>
    <row r="999" spans="1:20" ht="11.4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60"/>
      <c r="M999" s="60"/>
      <c r="N999" s="15"/>
      <c r="O999" s="15"/>
      <c r="P999" s="15"/>
      <c r="Q999" s="15"/>
      <c r="R999" s="15"/>
      <c r="S999" s="15"/>
      <c r="T999" s="15"/>
    </row>
    <row r="1000" spans="1:20" ht="11.4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60"/>
      <c r="M1000" s="60"/>
      <c r="N1000" s="15"/>
      <c r="O1000" s="15"/>
      <c r="P1000" s="15"/>
      <c r="Q1000" s="15"/>
      <c r="R1000" s="15"/>
      <c r="S1000" s="15"/>
      <c r="T1000" s="15"/>
    </row>
    <row r="1001" spans="1:20" ht="11.4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60"/>
      <c r="M1001" s="60"/>
      <c r="N1001" s="15"/>
      <c r="O1001" s="15"/>
      <c r="P1001" s="15"/>
      <c r="Q1001" s="15"/>
      <c r="R1001" s="15"/>
      <c r="S1001" s="15"/>
      <c r="T1001" s="15"/>
    </row>
    <row r="1002" spans="1:20" ht="11.4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60"/>
      <c r="M1002" s="60"/>
      <c r="N1002" s="15"/>
      <c r="O1002" s="15"/>
      <c r="P1002" s="15"/>
      <c r="Q1002" s="15"/>
      <c r="R1002" s="15"/>
      <c r="S1002" s="15"/>
      <c r="T1002" s="15"/>
    </row>
    <row r="1003" spans="1:20" ht="11.4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60"/>
      <c r="M1003" s="60"/>
      <c r="N1003" s="15"/>
      <c r="O1003" s="15"/>
      <c r="P1003" s="15"/>
      <c r="Q1003" s="15"/>
      <c r="R1003" s="15"/>
      <c r="S1003" s="15"/>
      <c r="T1003" s="15"/>
    </row>
    <row r="1004" spans="1:20" ht="11.4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60"/>
      <c r="M1004" s="60"/>
      <c r="N1004" s="15"/>
      <c r="O1004" s="15"/>
      <c r="P1004" s="15"/>
      <c r="Q1004" s="15"/>
      <c r="R1004" s="15"/>
      <c r="S1004" s="15"/>
      <c r="T1004" s="15"/>
    </row>
    <row r="1005" spans="1:20" ht="11.4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60"/>
      <c r="M1005" s="60"/>
      <c r="N1005" s="15"/>
      <c r="O1005" s="15"/>
      <c r="P1005" s="15"/>
      <c r="Q1005" s="15"/>
      <c r="R1005" s="15"/>
      <c r="S1005" s="15"/>
      <c r="T1005" s="15"/>
    </row>
    <row r="1006" spans="1:20" ht="11.4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60"/>
      <c r="M1006" s="60"/>
      <c r="N1006" s="15"/>
      <c r="O1006" s="15"/>
      <c r="P1006" s="15"/>
      <c r="Q1006" s="15"/>
      <c r="R1006" s="15"/>
      <c r="S1006" s="15"/>
      <c r="T1006" s="15"/>
    </row>
    <row r="1007" spans="1:20" ht="11.4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60"/>
      <c r="M1007" s="60"/>
      <c r="N1007" s="15"/>
      <c r="O1007" s="15"/>
      <c r="P1007" s="15"/>
      <c r="Q1007" s="15"/>
      <c r="R1007" s="15"/>
      <c r="S1007" s="15"/>
      <c r="T1007" s="15"/>
    </row>
    <row r="1008" spans="1:20" ht="11.4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60"/>
      <c r="M1008" s="60"/>
      <c r="N1008" s="15"/>
      <c r="O1008" s="15"/>
      <c r="P1008" s="15"/>
      <c r="Q1008" s="15"/>
      <c r="R1008" s="15"/>
      <c r="S1008" s="15"/>
      <c r="T1008" s="15"/>
    </row>
    <row r="1009" spans="1:20" ht="11.4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60"/>
      <c r="M1009" s="60"/>
      <c r="N1009" s="15"/>
      <c r="O1009" s="15"/>
      <c r="P1009" s="15"/>
      <c r="Q1009" s="15"/>
      <c r="R1009" s="15"/>
      <c r="S1009" s="15"/>
      <c r="T1009" s="15"/>
    </row>
    <row r="1010" spans="1:20" ht="11.4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60"/>
      <c r="M1010" s="60"/>
      <c r="N1010" s="15"/>
      <c r="O1010" s="15"/>
      <c r="P1010" s="15"/>
      <c r="Q1010" s="15"/>
      <c r="R1010" s="15"/>
      <c r="S1010" s="15"/>
      <c r="T1010" s="15"/>
    </row>
    <row r="1011" spans="1:20" ht="11.4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60"/>
      <c r="M1011" s="60"/>
      <c r="N1011" s="15"/>
      <c r="O1011" s="15"/>
      <c r="P1011" s="15"/>
      <c r="Q1011" s="15"/>
      <c r="R1011" s="15"/>
      <c r="S1011" s="15"/>
      <c r="T1011" s="15"/>
    </row>
    <row r="1012" spans="1:20" ht="11.4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60"/>
      <c r="M1012" s="60"/>
      <c r="N1012" s="15"/>
      <c r="O1012" s="15"/>
      <c r="P1012" s="15"/>
      <c r="Q1012" s="15"/>
      <c r="R1012" s="15"/>
      <c r="S1012" s="15"/>
      <c r="T1012" s="15"/>
    </row>
    <row r="1013" spans="1:20" ht="11.4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60"/>
      <c r="M1013" s="60"/>
      <c r="N1013" s="15"/>
      <c r="O1013" s="15"/>
      <c r="P1013" s="15"/>
      <c r="Q1013" s="15"/>
      <c r="R1013" s="15"/>
      <c r="S1013" s="15"/>
      <c r="T1013" s="15"/>
    </row>
    <row r="1014" spans="1:20" ht="11.4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60"/>
      <c r="M1014" s="60"/>
      <c r="N1014" s="15"/>
      <c r="O1014" s="15"/>
      <c r="P1014" s="15"/>
      <c r="Q1014" s="15"/>
      <c r="R1014" s="15"/>
      <c r="S1014" s="15"/>
      <c r="T1014" s="15"/>
    </row>
    <row r="1015" spans="1:20" ht="11.4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60"/>
      <c r="M1015" s="60"/>
      <c r="N1015" s="15"/>
      <c r="O1015" s="15"/>
      <c r="P1015" s="15"/>
      <c r="Q1015" s="15"/>
      <c r="R1015" s="15"/>
      <c r="S1015" s="15"/>
      <c r="T1015" s="15"/>
    </row>
    <row r="1016" spans="1:20" ht="11.4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60"/>
      <c r="M1016" s="60"/>
      <c r="N1016" s="15"/>
      <c r="O1016" s="15"/>
      <c r="P1016" s="15"/>
      <c r="Q1016" s="15"/>
      <c r="R1016" s="15"/>
      <c r="S1016" s="15"/>
      <c r="T1016" s="15"/>
    </row>
    <row r="1017" spans="1:20" ht="11.4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60"/>
      <c r="M1017" s="60"/>
      <c r="N1017" s="15"/>
      <c r="O1017" s="15"/>
      <c r="P1017" s="15"/>
      <c r="Q1017" s="15"/>
      <c r="R1017" s="15"/>
      <c r="S1017" s="15"/>
      <c r="T1017" s="15"/>
    </row>
    <row r="1018" spans="1:20" ht="11.4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60"/>
      <c r="M1018" s="60"/>
      <c r="N1018" s="15"/>
      <c r="O1018" s="15"/>
      <c r="P1018" s="15"/>
      <c r="Q1018" s="15"/>
      <c r="R1018" s="15"/>
      <c r="S1018" s="15"/>
      <c r="T1018" s="15"/>
    </row>
    <row r="1019" spans="1:20" ht="11.4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60"/>
      <c r="M1019" s="60"/>
      <c r="N1019" s="15"/>
      <c r="O1019" s="15"/>
      <c r="P1019" s="15"/>
      <c r="Q1019" s="15"/>
      <c r="R1019" s="15"/>
      <c r="S1019" s="15"/>
      <c r="T1019" s="15"/>
    </row>
    <row r="1020" spans="1:20" ht="11.4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60"/>
      <c r="M1020" s="60"/>
      <c r="N1020" s="15"/>
      <c r="O1020" s="15"/>
      <c r="P1020" s="15"/>
      <c r="Q1020" s="15"/>
      <c r="R1020" s="15"/>
      <c r="S1020" s="15"/>
      <c r="T1020" s="15"/>
    </row>
    <row r="1021" spans="1:20" ht="11.4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60"/>
      <c r="M1021" s="60"/>
      <c r="N1021" s="15"/>
      <c r="O1021" s="15"/>
      <c r="P1021" s="15"/>
      <c r="Q1021" s="15"/>
      <c r="R1021" s="15"/>
      <c r="S1021" s="15"/>
      <c r="T1021" s="15"/>
    </row>
    <row r="1022" spans="1:20" ht="11.4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60"/>
      <c r="M1022" s="60"/>
      <c r="N1022" s="15"/>
      <c r="O1022" s="15"/>
      <c r="P1022" s="15"/>
      <c r="Q1022" s="15"/>
      <c r="R1022" s="15"/>
      <c r="S1022" s="15"/>
      <c r="T1022" s="15"/>
    </row>
    <row r="1023" spans="1:20" ht="11.4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60"/>
      <c r="M1023" s="60"/>
      <c r="N1023" s="15"/>
      <c r="O1023" s="15"/>
      <c r="P1023" s="15"/>
      <c r="Q1023" s="15"/>
      <c r="R1023" s="15"/>
      <c r="S1023" s="15"/>
      <c r="T1023" s="15"/>
    </row>
    <row r="1024" spans="1:20" ht="11.4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60"/>
      <c r="M1024" s="60"/>
      <c r="N1024" s="15"/>
      <c r="O1024" s="15"/>
      <c r="P1024" s="15"/>
      <c r="Q1024" s="15"/>
      <c r="R1024" s="15"/>
      <c r="S1024" s="15"/>
      <c r="T1024" s="15"/>
    </row>
    <row r="1025" spans="1:20" ht="11.4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60"/>
      <c r="M1025" s="60"/>
      <c r="N1025" s="15"/>
      <c r="O1025" s="15"/>
      <c r="P1025" s="15"/>
      <c r="Q1025" s="15"/>
      <c r="R1025" s="15"/>
      <c r="S1025" s="15"/>
      <c r="T1025" s="15"/>
    </row>
    <row r="1026" spans="1:20" ht="11.4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60"/>
      <c r="M1026" s="60"/>
      <c r="N1026" s="15"/>
      <c r="O1026" s="15"/>
      <c r="P1026" s="15"/>
      <c r="Q1026" s="15"/>
      <c r="R1026" s="15"/>
      <c r="S1026" s="15"/>
      <c r="T1026" s="15"/>
    </row>
    <row r="1027" spans="1:20" ht="11.4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60"/>
      <c r="M1027" s="60"/>
      <c r="N1027" s="15"/>
      <c r="O1027" s="15"/>
      <c r="P1027" s="15"/>
      <c r="Q1027" s="15"/>
      <c r="R1027" s="15"/>
      <c r="S1027" s="15"/>
      <c r="T1027" s="15"/>
    </row>
    <row r="1028" spans="1:20" ht="11.4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60"/>
      <c r="M1028" s="60"/>
      <c r="N1028" s="15"/>
      <c r="O1028" s="15"/>
      <c r="P1028" s="15"/>
      <c r="Q1028" s="15"/>
      <c r="R1028" s="15"/>
      <c r="S1028" s="15"/>
      <c r="T1028" s="15"/>
    </row>
    <row r="1029" spans="1:20" ht="11.4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60"/>
      <c r="M1029" s="60"/>
      <c r="N1029" s="15"/>
      <c r="O1029" s="15"/>
      <c r="P1029" s="15"/>
      <c r="Q1029" s="15"/>
      <c r="R1029" s="15"/>
      <c r="S1029" s="15"/>
      <c r="T1029" s="15"/>
    </row>
    <row r="1030" spans="1:20" ht="11.4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60"/>
      <c r="M1030" s="60"/>
      <c r="N1030" s="15"/>
      <c r="O1030" s="15"/>
      <c r="P1030" s="15"/>
      <c r="Q1030" s="15"/>
      <c r="R1030" s="15"/>
      <c r="S1030" s="15"/>
      <c r="T1030" s="15"/>
    </row>
    <row r="1031" spans="1:20" ht="11.4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60"/>
      <c r="M1031" s="60"/>
      <c r="N1031" s="15"/>
      <c r="O1031" s="15"/>
      <c r="P1031" s="15"/>
      <c r="Q1031" s="15"/>
      <c r="R1031" s="15"/>
      <c r="S1031" s="15"/>
      <c r="T1031" s="15"/>
    </row>
    <row r="1032" spans="1:20" ht="11.4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60"/>
      <c r="M1032" s="60"/>
      <c r="N1032" s="15"/>
      <c r="O1032" s="15"/>
      <c r="P1032" s="15"/>
      <c r="Q1032" s="15"/>
      <c r="R1032" s="15"/>
      <c r="S1032" s="15"/>
      <c r="T1032" s="15"/>
    </row>
    <row r="1033" spans="1:20" ht="11.4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60"/>
      <c r="M1033" s="60"/>
      <c r="N1033" s="15"/>
      <c r="O1033" s="15"/>
      <c r="P1033" s="15"/>
      <c r="Q1033" s="15"/>
      <c r="R1033" s="15"/>
      <c r="S1033" s="15"/>
      <c r="T1033" s="15"/>
    </row>
    <row r="1034" spans="1:20" ht="11.4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60"/>
      <c r="M1034" s="60"/>
      <c r="N1034" s="15"/>
      <c r="O1034" s="15"/>
      <c r="P1034" s="15"/>
      <c r="Q1034" s="15"/>
      <c r="R1034" s="15"/>
      <c r="S1034" s="15"/>
      <c r="T1034" s="15"/>
    </row>
    <row r="1035" spans="1:20" ht="11.4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60"/>
      <c r="M1035" s="60"/>
      <c r="N1035" s="15"/>
      <c r="O1035" s="15"/>
      <c r="P1035" s="15"/>
      <c r="Q1035" s="15"/>
      <c r="R1035" s="15"/>
      <c r="S1035" s="15"/>
      <c r="T1035" s="15"/>
    </row>
    <row r="1036" spans="1:20" ht="11.4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60"/>
      <c r="M1036" s="60"/>
      <c r="N1036" s="15"/>
      <c r="O1036" s="15"/>
      <c r="P1036" s="15"/>
      <c r="Q1036" s="15"/>
      <c r="R1036" s="15"/>
      <c r="S1036" s="15"/>
      <c r="T1036" s="15"/>
    </row>
    <row r="1037" spans="1:20" ht="11.4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60"/>
      <c r="M1037" s="60"/>
      <c r="N1037" s="15"/>
      <c r="O1037" s="15"/>
      <c r="P1037" s="15"/>
      <c r="Q1037" s="15"/>
      <c r="R1037" s="15"/>
      <c r="S1037" s="15"/>
      <c r="T1037" s="15"/>
    </row>
    <row r="1038" spans="1:20" ht="11.4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60"/>
      <c r="M1038" s="60"/>
      <c r="N1038" s="15"/>
      <c r="O1038" s="15"/>
      <c r="P1038" s="15"/>
      <c r="Q1038" s="15"/>
      <c r="R1038" s="15"/>
      <c r="S1038" s="15"/>
      <c r="T1038" s="15"/>
    </row>
    <row r="1039" spans="1:20" ht="11.4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60"/>
      <c r="M1039" s="60"/>
      <c r="N1039" s="15"/>
      <c r="O1039" s="15"/>
      <c r="P1039" s="15"/>
      <c r="Q1039" s="15"/>
      <c r="R1039" s="15"/>
      <c r="S1039" s="15"/>
      <c r="T1039" s="15"/>
    </row>
    <row r="1040" spans="1:20" ht="11.4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60"/>
      <c r="M1040" s="60"/>
      <c r="N1040" s="15"/>
      <c r="O1040" s="15"/>
      <c r="P1040" s="15"/>
      <c r="Q1040" s="15"/>
      <c r="R1040" s="15"/>
      <c r="S1040" s="15"/>
      <c r="T1040" s="15"/>
    </row>
    <row r="1041" spans="1:20" ht="11.4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60"/>
      <c r="M1041" s="60"/>
      <c r="N1041" s="15"/>
      <c r="O1041" s="15"/>
      <c r="P1041" s="15"/>
      <c r="Q1041" s="15"/>
      <c r="R1041" s="15"/>
      <c r="S1041" s="15"/>
      <c r="T1041" s="15"/>
    </row>
    <row r="1042" spans="1:20" ht="11.4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60"/>
      <c r="M1042" s="60"/>
      <c r="N1042" s="15"/>
      <c r="O1042" s="15"/>
      <c r="P1042" s="15"/>
      <c r="Q1042" s="15"/>
      <c r="R1042" s="15"/>
      <c r="S1042" s="15"/>
      <c r="T1042" s="15"/>
    </row>
    <row r="1043" spans="1:20" ht="11.4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60"/>
      <c r="M1043" s="60"/>
      <c r="N1043" s="15"/>
      <c r="O1043" s="15"/>
      <c r="P1043" s="15"/>
      <c r="Q1043" s="15"/>
      <c r="R1043" s="15"/>
      <c r="S1043" s="15"/>
      <c r="T1043" s="15"/>
    </row>
    <row r="1044" spans="1:20" ht="11.4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60"/>
      <c r="M1044" s="60"/>
      <c r="N1044" s="15"/>
      <c r="O1044" s="15"/>
      <c r="P1044" s="15"/>
      <c r="Q1044" s="15"/>
      <c r="R1044" s="15"/>
      <c r="S1044" s="15"/>
      <c r="T1044" s="15"/>
    </row>
    <row r="1045" spans="1:20" ht="11.4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60"/>
      <c r="M1045" s="60"/>
      <c r="N1045" s="15"/>
      <c r="O1045" s="15"/>
      <c r="P1045" s="15"/>
      <c r="Q1045" s="15"/>
      <c r="R1045" s="15"/>
      <c r="S1045" s="15"/>
      <c r="T1045" s="15"/>
    </row>
    <row r="1046" spans="1:20" ht="11.4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60"/>
      <c r="M1046" s="60"/>
      <c r="N1046" s="15"/>
      <c r="O1046" s="15"/>
      <c r="P1046" s="15"/>
      <c r="Q1046" s="15"/>
      <c r="R1046" s="15"/>
      <c r="S1046" s="15"/>
      <c r="T1046" s="15"/>
    </row>
    <row r="1047" spans="1:20" ht="11.4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60"/>
      <c r="M1047" s="60"/>
      <c r="N1047" s="15"/>
      <c r="O1047" s="15"/>
      <c r="P1047" s="15"/>
      <c r="Q1047" s="15"/>
      <c r="R1047" s="15"/>
      <c r="S1047" s="15"/>
      <c r="T1047" s="15"/>
    </row>
    <row r="1048" spans="1:20" ht="11.4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60"/>
      <c r="M1048" s="60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.5" right="0" top="0" bottom="0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shipper imbalances</vt:lpstr>
      <vt:lpstr>'shipper imbalances'!Print_Area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2001-12-02T21:52:13Z</cp:lastPrinted>
  <dcterms:created xsi:type="dcterms:W3CDTF">1997-07-16T13:32:11Z</dcterms:created>
  <dcterms:modified xsi:type="dcterms:W3CDTF">2023-09-10T15:07:09Z</dcterms:modified>
</cp:coreProperties>
</file>