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N15" i="1"/>
  <c r="O15" i="1"/>
  <c r="P15" i="1"/>
  <c r="O16" i="1"/>
  <c r="G17" i="1"/>
  <c r="G18" i="1"/>
  <c r="G19" i="1"/>
  <c r="O19" i="1"/>
  <c r="G20" i="1"/>
  <c r="O20" i="1"/>
  <c r="O21" i="1"/>
  <c r="O22" i="1"/>
  <c r="O23" i="1"/>
  <c r="O24" i="1"/>
  <c r="O25" i="1"/>
  <c r="O26" i="1"/>
  <c r="O27" i="1"/>
  <c r="O28" i="1"/>
  <c r="O29" i="1"/>
  <c r="G30" i="1"/>
  <c r="O30" i="1"/>
  <c r="P31" i="1"/>
  <c r="N32" i="1"/>
  <c r="O32" i="1"/>
  <c r="O33" i="1"/>
</calcChain>
</file>

<file path=xl/sharedStrings.xml><?xml version="1.0" encoding="utf-8"?>
<sst xmlns="http://schemas.openxmlformats.org/spreadsheetml/2006/main" count="55" uniqueCount="33">
  <si>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</si>
  <si>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</si>
  <si>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</si>
  <si>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</si>
  <si>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</si>
  <si>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</si>
  <si>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</si>
  <si>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</si>
  <si>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</si>
  <si>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</si>
  <si>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</si>
  <si>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</si>
  <si>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</si>
  <si>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</si>
  <si>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</si>
  <si>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</si>
  <si>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</si>
  <si>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</si>
  <si>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</si>
  <si>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</si>
  <si>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</si>
  <si>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</si>
  <si>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</si>
  <si>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</si>
  <si>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</si>
  <si>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</si>
  <si>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</si>
  <si>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SDSNOM.xls</t>
  </si>
  <si>
    <t>SUBJECT:   Gas Sales and Purchase Contract between TXU Fuels and SDS</t>
  </si>
  <si>
    <t>TO:    J.T. Smith - SDS Petroleum</t>
  </si>
  <si>
    <t>CC:   Janet Wallis, Daren Farmer, Liz Bellamy - Enron/HPL</t>
  </si>
  <si>
    <t>Period Average -</t>
  </si>
  <si>
    <t xml:space="preserve">          D.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</si>
</sst>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0.000"/>
  </numFmts>
  <fonts count="7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6" fillId="2" borderId="0" xfId="0" applyFon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3.2" x14ac:dyDescent="0.25"/>
  <cols>
    <col min="1" max="1" width="9.88671875" customWidth="1"/>
    <col min="7" max="7" width="14.6640625" bestFit="1" customWidth="1"/>
    <col min="12" max="15" width="0" hidden="1" customWidth="1"/>
    <col min="16" max="16" width="13.109375" hidden="1" customWidth="1"/>
  </cols>
  <sheetData>
    <row r="1" spans="1:16" ht="17.399999999999999" x14ac:dyDescent="0.3">
      <c r="A1" s="2" t="s">
        <v>27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6" x14ac:dyDescent="0.3">
      <c r="A4" s="4" t="s">
        <v>29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6" x14ac:dyDescent="0.3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  <c r="L7" s="7" t="s">
        <v>12</v>
      </c>
      <c r="N7" s="12">
        <v>35</v>
      </c>
      <c r="O7" s="12">
        <f>N7*30</f>
        <v>1050</v>
      </c>
      <c r="P7">
        <v>30</v>
      </c>
    </row>
    <row r="8" spans="1:16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  <c r="L8" s="7" t="s">
        <v>13</v>
      </c>
      <c r="N8" s="12">
        <v>35</v>
      </c>
      <c r="O8" s="12">
        <f>N8*31</f>
        <v>1085</v>
      </c>
      <c r="P8">
        <v>31</v>
      </c>
    </row>
    <row r="9" spans="1:16" ht="15.6" x14ac:dyDescent="0.3">
      <c r="A9" s="4" t="s">
        <v>28</v>
      </c>
      <c r="B9" s="4"/>
      <c r="C9" s="4"/>
      <c r="D9" s="4"/>
      <c r="E9" s="4"/>
      <c r="F9" s="4"/>
      <c r="G9" s="4"/>
      <c r="H9" s="4"/>
      <c r="I9" s="1"/>
      <c r="J9" s="1"/>
      <c r="K9" s="1"/>
      <c r="L9" s="7" t="s">
        <v>14</v>
      </c>
      <c r="N9" s="12">
        <v>35</v>
      </c>
      <c r="O9" s="12">
        <f>N9*31</f>
        <v>1085</v>
      </c>
      <c r="P9">
        <v>31</v>
      </c>
    </row>
    <row r="10" spans="1:16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  <c r="L10" s="7" t="s">
        <v>15</v>
      </c>
      <c r="N10" s="12">
        <v>25</v>
      </c>
      <c r="O10" s="12">
        <f>N10*30</f>
        <v>750</v>
      </c>
      <c r="P10">
        <v>30</v>
      </c>
    </row>
    <row r="11" spans="1:16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L11" s="7" t="s">
        <v>16</v>
      </c>
      <c r="N11" s="12">
        <v>20</v>
      </c>
      <c r="O11" s="12">
        <f>N11*31</f>
        <v>620</v>
      </c>
      <c r="P11">
        <v>31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 t="s">
        <v>17</v>
      </c>
      <c r="N12" s="15">
        <v>0</v>
      </c>
      <c r="O12" s="15">
        <f>N12*30</f>
        <v>0</v>
      </c>
      <c r="P12">
        <v>30</v>
      </c>
    </row>
    <row r="13" spans="1:16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L13" s="7" t="s">
        <v>18</v>
      </c>
      <c r="N13" s="12">
        <v>24.515999999999998</v>
      </c>
      <c r="O13" s="12">
        <f>N13*31</f>
        <v>759.99599999999998</v>
      </c>
      <c r="P13">
        <v>31</v>
      </c>
    </row>
    <row r="14" spans="1:16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N14" s="12"/>
      <c r="O14" s="12"/>
    </row>
    <row r="15" spans="1:16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N15" s="12">
        <f>AVERAGE(N7:N13)</f>
        <v>24.930857142857143</v>
      </c>
      <c r="O15" s="12">
        <f>SUM(O7:O13)</f>
        <v>5349.9960000000001</v>
      </c>
      <c r="P15">
        <f>SUM(P7:P14)</f>
        <v>214</v>
      </c>
    </row>
    <row r="16" spans="1:16" x14ac:dyDescent="0.25">
      <c r="A16" s="9">
        <v>2001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4" t="s">
        <v>31</v>
      </c>
      <c r="N16" s="13"/>
      <c r="O16" s="13">
        <f>O15/214</f>
        <v>24.999981308411215</v>
      </c>
    </row>
    <row r="17" spans="1:16" x14ac:dyDescent="0.25">
      <c r="A17" s="7" t="s">
        <v>7</v>
      </c>
      <c r="B17" s="1"/>
      <c r="C17" s="5">
        <v>36881</v>
      </c>
      <c r="D17" s="1"/>
      <c r="E17" s="6">
        <v>30000</v>
      </c>
      <c r="F17" s="6"/>
      <c r="G17" s="6">
        <f>30000*31</f>
        <v>930000</v>
      </c>
      <c r="H17" s="1"/>
      <c r="I17" s="1"/>
      <c r="J17" s="1"/>
      <c r="K17" s="1"/>
      <c r="N17" s="12"/>
      <c r="O17" s="12"/>
    </row>
    <row r="18" spans="1:16" x14ac:dyDescent="0.25">
      <c r="A18" s="7" t="s">
        <v>8</v>
      </c>
      <c r="B18" s="1"/>
      <c r="C18" s="5">
        <v>36916</v>
      </c>
      <c r="D18" s="1"/>
      <c r="E18" s="6">
        <v>30000</v>
      </c>
      <c r="F18" s="6"/>
      <c r="G18" s="6">
        <f>30000*28</f>
        <v>840000</v>
      </c>
      <c r="H18" s="1"/>
      <c r="I18" s="1"/>
      <c r="J18" s="1"/>
      <c r="K18" s="1"/>
      <c r="M18" s="11"/>
      <c r="N18" s="12"/>
      <c r="O18" s="12"/>
      <c r="P18" s="11"/>
    </row>
    <row r="19" spans="1:16" x14ac:dyDescent="0.25">
      <c r="A19" s="7" t="s">
        <v>9</v>
      </c>
      <c r="B19" s="1"/>
      <c r="C19" s="5">
        <v>36944</v>
      </c>
      <c r="D19" s="1"/>
      <c r="E19" s="6">
        <v>20000</v>
      </c>
      <c r="F19" s="6"/>
      <c r="G19" s="6">
        <f>20000*31</f>
        <v>620000</v>
      </c>
      <c r="H19" s="1"/>
      <c r="I19" s="1"/>
      <c r="J19" s="1"/>
      <c r="K19" s="1"/>
      <c r="L19" s="7" t="s">
        <v>7</v>
      </c>
      <c r="N19" s="12">
        <v>30</v>
      </c>
      <c r="O19" s="12">
        <f>N19*31</f>
        <v>930</v>
      </c>
      <c r="P19" s="11">
        <v>31</v>
      </c>
    </row>
    <row r="20" spans="1:16" x14ac:dyDescent="0.25">
      <c r="A20" s="7" t="s">
        <v>10</v>
      </c>
      <c r="B20" s="1"/>
      <c r="C20" s="5">
        <v>36973</v>
      </c>
      <c r="D20" s="1"/>
      <c r="E20" s="6">
        <v>20000</v>
      </c>
      <c r="F20" s="6"/>
      <c r="G20" s="6">
        <f>20000*30</f>
        <v>600000</v>
      </c>
      <c r="H20" s="1"/>
      <c r="I20" s="1"/>
      <c r="J20" s="1"/>
      <c r="K20" s="1"/>
      <c r="L20" s="7" t="s">
        <v>8</v>
      </c>
      <c r="N20" s="12">
        <v>30</v>
      </c>
      <c r="O20" s="12">
        <f>N20*31</f>
        <v>930</v>
      </c>
      <c r="P20" s="11">
        <v>28</v>
      </c>
    </row>
    <row r="21" spans="1:16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L21" s="7" t="s">
        <v>9</v>
      </c>
      <c r="N21" s="12">
        <v>20</v>
      </c>
      <c r="O21" s="12">
        <f>N21*31</f>
        <v>620</v>
      </c>
      <c r="P21" s="11">
        <v>31</v>
      </c>
    </row>
    <row r="22" spans="1:16" x14ac:dyDescent="0.25">
      <c r="A22" s="7" t="s">
        <v>12</v>
      </c>
      <c r="B22" s="1"/>
      <c r="C22" s="5"/>
      <c r="D22" s="1"/>
      <c r="E22" s="6"/>
      <c r="F22" s="6"/>
      <c r="G22" s="6"/>
      <c r="H22" s="1"/>
      <c r="I22" s="1"/>
      <c r="J22" s="1"/>
      <c r="K22" s="1"/>
      <c r="L22" s="7" t="s">
        <v>10</v>
      </c>
      <c r="N22" s="12">
        <v>20</v>
      </c>
      <c r="O22" s="12">
        <f>N22*30</f>
        <v>600</v>
      </c>
      <c r="P22" s="11">
        <v>30</v>
      </c>
    </row>
    <row r="23" spans="1:16" x14ac:dyDescent="0.25">
      <c r="A23" s="7" t="s">
        <v>13</v>
      </c>
      <c r="B23" s="1"/>
      <c r="C23" s="5"/>
      <c r="D23" s="1"/>
      <c r="E23" s="6"/>
      <c r="F23" s="6"/>
      <c r="G23" s="6"/>
      <c r="H23" s="1"/>
      <c r="I23" s="1"/>
      <c r="J23" s="1"/>
      <c r="K23" s="1"/>
      <c r="L23" s="7" t="s">
        <v>11</v>
      </c>
      <c r="N23" s="12">
        <v>20</v>
      </c>
      <c r="O23" s="12">
        <f>N23*31</f>
        <v>620</v>
      </c>
      <c r="P23" s="11">
        <v>31</v>
      </c>
    </row>
    <row r="24" spans="1:16" x14ac:dyDescent="0.25">
      <c r="A24" s="7" t="s">
        <v>14</v>
      </c>
      <c r="B24" s="1"/>
      <c r="C24" s="5"/>
      <c r="D24" s="1"/>
      <c r="E24" s="6"/>
      <c r="F24" s="6"/>
      <c r="G24" s="6"/>
      <c r="H24" s="1"/>
      <c r="I24" s="1"/>
      <c r="J24" s="1"/>
      <c r="K24" s="1"/>
      <c r="L24" s="7" t="s">
        <v>12</v>
      </c>
      <c r="N24" s="12">
        <v>30</v>
      </c>
      <c r="O24" s="12">
        <f>N24*30</f>
        <v>900</v>
      </c>
      <c r="P24" s="11">
        <v>30</v>
      </c>
    </row>
    <row r="25" spans="1:16" x14ac:dyDescent="0.25">
      <c r="A25" s="7" t="s">
        <v>15</v>
      </c>
      <c r="B25" s="1"/>
      <c r="C25" s="5"/>
      <c r="D25" s="1"/>
      <c r="E25" s="6"/>
      <c r="F25" s="6"/>
      <c r="G25" s="6"/>
      <c r="H25" s="1"/>
      <c r="I25" s="1"/>
      <c r="J25" s="1"/>
      <c r="K25" s="1"/>
      <c r="L25" s="7" t="s">
        <v>13</v>
      </c>
      <c r="N25" s="12">
        <v>35</v>
      </c>
      <c r="O25" s="12">
        <f>N25*31</f>
        <v>1085</v>
      </c>
      <c r="P25" s="11">
        <v>31</v>
      </c>
    </row>
    <row r="26" spans="1:16" x14ac:dyDescent="0.25">
      <c r="A26" s="7" t="s">
        <v>16</v>
      </c>
      <c r="B26" s="1"/>
      <c r="C26" s="5"/>
      <c r="D26" s="1"/>
      <c r="E26" s="6"/>
      <c r="F26" s="6"/>
      <c r="G26" s="6"/>
      <c r="H26" s="1"/>
      <c r="I26" s="1"/>
      <c r="J26" s="1"/>
      <c r="K26" s="1"/>
      <c r="L26" s="7" t="s">
        <v>14</v>
      </c>
      <c r="N26" s="12">
        <v>35</v>
      </c>
      <c r="O26" s="12">
        <f>+N26*31</f>
        <v>1085</v>
      </c>
      <c r="P26" s="11">
        <v>31</v>
      </c>
    </row>
    <row r="27" spans="1:16" x14ac:dyDescent="0.25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L27" s="7" t="s">
        <v>15</v>
      </c>
      <c r="N27" s="12">
        <v>35</v>
      </c>
      <c r="O27" s="12">
        <f>+N27*30</f>
        <v>1050</v>
      </c>
      <c r="P27" s="11">
        <v>30</v>
      </c>
    </row>
    <row r="28" spans="1:16" x14ac:dyDescent="0.25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L28" s="7" t="s">
        <v>16</v>
      </c>
      <c r="N28" s="12">
        <v>22.1</v>
      </c>
      <c r="O28" s="12">
        <f>+N28*31</f>
        <v>685.1</v>
      </c>
      <c r="P28" s="11">
        <v>31</v>
      </c>
    </row>
    <row r="29" spans="1:16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L29" s="7" t="s">
        <v>17</v>
      </c>
      <c r="N29" s="12">
        <v>0</v>
      </c>
      <c r="O29" s="12">
        <f>+N29*30</f>
        <v>0</v>
      </c>
      <c r="P29" s="11">
        <v>30</v>
      </c>
    </row>
    <row r="30" spans="1:16" x14ac:dyDescent="0.25">
      <c r="A30" s="7"/>
      <c r="B30" s="1"/>
      <c r="C30" s="1"/>
      <c r="D30" s="1"/>
      <c r="E30" s="6"/>
      <c r="F30" s="7" t="s">
        <v>19</v>
      </c>
      <c r="G30" s="10">
        <f>SUM(G17:G29)</f>
        <v>2990000</v>
      </c>
      <c r="H30" s="6"/>
      <c r="I30" s="1"/>
      <c r="J30" s="1"/>
      <c r="K30" s="1"/>
      <c r="L30" s="7" t="s">
        <v>18</v>
      </c>
      <c r="N30" s="12">
        <v>20</v>
      </c>
      <c r="O30" s="12">
        <f>+N30*31</f>
        <v>620</v>
      </c>
      <c r="P30" s="11">
        <v>31</v>
      </c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O31" s="12"/>
      <c r="P31" s="11">
        <f>SUM(P18:P30)</f>
        <v>365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N32">
        <f>AVERAGE(N19:N30)</f>
        <v>24.758333333333336</v>
      </c>
      <c r="O32" s="12">
        <f>SUM(O19:O30)</f>
        <v>9125.1</v>
      </c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M33" s="14" t="s">
        <v>31</v>
      </c>
      <c r="N33" s="13"/>
      <c r="O33" s="13">
        <f>O32/365</f>
        <v>25.000273972602741</v>
      </c>
      <c r="P33" s="11"/>
    </row>
    <row r="34" spans="1:16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5">
      <c r="A39" s="1" t="s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1" t="s">
        <v>25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1" t="s">
        <v>22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2001-03-23T19:08:53Z</cp:lastPrinted>
  <dcterms:created xsi:type="dcterms:W3CDTF">1998-02-26T16:54:24Z</dcterms:created>
  <dcterms:modified xsi:type="dcterms:W3CDTF">2023-09-10T15:07:49Z</dcterms:modified>
</cp:coreProperties>
</file>