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K31" i="7"/>
  <c r="M31" i="7"/>
  <c r="N31" i="7"/>
  <c r="P31" i="7"/>
  <c r="R31" i="7"/>
  <c r="S31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K44" i="7"/>
  <c r="M44" i="7"/>
  <c r="N44" i="7"/>
  <c r="P44" i="7"/>
  <c r="R44" i="7"/>
  <c r="S44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M108" i="7"/>
  <c r="N108" i="7"/>
  <c r="O108" i="7"/>
  <c r="P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K124" i="7"/>
  <c r="M124" i="7"/>
  <c r="N124" i="7"/>
  <c r="P124" i="7"/>
  <c r="R124" i="7"/>
  <c r="S124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K153" i="7"/>
  <c r="M153" i="7"/>
  <c r="N153" i="7"/>
  <c r="P153" i="7"/>
  <c r="R153" i="7"/>
  <c r="S153" i="7"/>
  <c r="M157" i="7"/>
  <c r="N157" i="7"/>
  <c r="O157" i="7"/>
  <c r="P157" i="7"/>
  <c r="M158" i="7"/>
  <c r="N158" i="7"/>
  <c r="O158" i="7"/>
  <c r="P158" i="7"/>
  <c r="K160" i="7"/>
  <c r="M160" i="7"/>
  <c r="N160" i="7"/>
  <c r="P160" i="7"/>
  <c r="R160" i="7"/>
  <c r="S160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M177" i="7"/>
  <c r="N177" i="7"/>
  <c r="O177" i="7"/>
  <c r="P177" i="7"/>
  <c r="K179" i="7"/>
  <c r="M179" i="7"/>
  <c r="N179" i="7"/>
  <c r="P179" i="7"/>
  <c r="R179" i="7"/>
  <c r="S179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F41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L61" i="1"/>
  <c r="F62" i="1"/>
  <c r="H62" i="1"/>
  <c r="I62" i="1"/>
  <c r="K62" i="1"/>
  <c r="L62" i="1"/>
  <c r="F63" i="1"/>
  <c r="H63" i="1"/>
  <c r="I63" i="1"/>
  <c r="K63" i="1"/>
  <c r="L63" i="1"/>
  <c r="F64" i="1"/>
  <c r="H64" i="1"/>
  <c r="I64" i="1"/>
  <c r="K64" i="1"/>
  <c r="L64" i="1"/>
  <c r="F65" i="1"/>
  <c r="H65" i="1"/>
  <c r="I65" i="1"/>
  <c r="K65" i="1"/>
  <c r="L65" i="1"/>
  <c r="F66" i="1"/>
  <c r="H66" i="1"/>
  <c r="I66" i="1"/>
  <c r="K66" i="1"/>
  <c r="L66" i="1"/>
  <c r="F67" i="1"/>
  <c r="H67" i="1"/>
  <c r="I67" i="1"/>
  <c r="K67" i="1"/>
  <c r="L67" i="1"/>
  <c r="F68" i="1"/>
  <c r="H68" i="1"/>
  <c r="I68" i="1"/>
  <c r="K68" i="1"/>
  <c r="L68" i="1"/>
  <c r="F69" i="1"/>
  <c r="H69" i="1"/>
  <c r="I69" i="1"/>
  <c r="K69" i="1"/>
  <c r="L69" i="1"/>
  <c r="F70" i="1"/>
  <c r="H70" i="1"/>
  <c r="I70" i="1"/>
  <c r="K70" i="1"/>
  <c r="L70" i="1"/>
  <c r="C71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C79" i="1"/>
  <c r="H79" i="1"/>
  <c r="I79" i="1"/>
  <c r="K79" i="1"/>
  <c r="L79" i="1"/>
</calcChain>
</file>

<file path=xl/sharedStrings.xml><?xml version="1.0" encoding="utf-8"?>
<sst xmlns="http://schemas.openxmlformats.org/spreadsheetml/2006/main" count="1202" uniqueCount="368">
  <si>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</si>
  <si>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</si>
  <si>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</si>
  <si>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</si>
  <si>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</si>
  <si>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</si>
  <si>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</si>
  <si>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</si>
  <si>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</si>
  <si>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</si>
  <si>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</si>
  <si>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</si>
  <si>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</si>
  <si>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</si>
  <si>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</si>
  <si>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</si>
  <si>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</si>
  <si>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</si>
  <si>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</si>
  <si>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</si>
  <si>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</si>
  <si>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</si>
  <si>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</si>
  <si>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</si>
  <si>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</si>
  <si>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</si>
  <si>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</si>
  <si>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</si>
  <si>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</si>
  <si>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</si>
  <si>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</si>
  <si>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</si>
  <si>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</si>
  <si>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</si>
  <si>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</si>
  <si>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</si>
  <si>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</si>
  <si>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</si>
  <si>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</si>
  <si>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</si>
  <si>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</si>
  <si>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</si>
  <si>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</si>
  <si>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</si>
  <si>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</si>
  <si>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</si>
  <si>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</si>
  <si>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</si>
  <si>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</si>
  <si>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</si>
  <si>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</si>
  <si>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</si>
  <si>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</si>
  <si>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</si>
  <si>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</si>
  <si>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</si>
  <si>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</si>
  <si>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</si>
  <si>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</si>
  <si>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</si>
  <si>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</si>
  <si>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</si>
  <si>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</si>
  <si>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</si>
  <si>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</si>
  <si>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</si>
  <si>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</si>
  <si>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</si>
  <si>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</si>
  <si>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</si>
  <si>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</si>
  <si>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</si>
  <si>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</si>
  <si>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</si>
  <si>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</si>
  <si>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</si>
  <si>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</si>
  <si>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</si>
  <si>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</si>
  <si>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</si>
  <si>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</si>
  <si>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</si>
  <si>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</si>
  <si>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</si>
  <si>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</si>
  <si>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</si>
  <si>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</si>
  <si>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</si>
  <si>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</si>
  <si>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</si>
  <si>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</si>
  <si>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</si>
  <si>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</si>
  <si>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</si>
  <si>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</si>
  <si>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</si>
  <si>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</si>
  <si>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</si>
  <si>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</si>
  <si>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</si>
  <si>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</si>
  <si>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</si>
  <si>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</si>
  <si>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</si>
  <si>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</si>
  <si>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</si>
  <si>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</si>
  <si>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</si>
  <si>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</si>
  <si>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</si>
  <si>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</si>
  <si>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</si>
  <si>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</si>
  <si>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</si>
  <si>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</si>
  <si>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</si>
  <si>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</si>
  <si>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</si>
  <si>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</si>
  <si>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</si>
  <si>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</si>
  <si>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</si>
  <si>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</si>
  <si>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</si>
  <si>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</si>
  <si>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</si>
  <si>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</si>
  <si>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</si>
  <si>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</si>
  <si>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</si>
  <si>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</si>
  <si>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</si>
  <si>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</si>
  <si>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</si>
  <si>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</si>
  <si>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</si>
  <si>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</si>
  <si>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</si>
  <si>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</si>
  <si>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</si>
  <si>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</si>
  <si>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</si>
  <si>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</si>
  <si>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</si>
  <si>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</si>
  <si>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</si>
  <si>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</si>
  <si>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</si>
  <si>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</si>
  <si>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</si>
  <si>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</si>
  <si>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</si>
  <si>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</si>
  <si>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</si>
  <si>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</si>
  <si>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</si>
  <si>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</si>
  <si>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</si>
  <si>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</si>
  <si>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</si>
  <si>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</si>
  <si>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</si>
  <si>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</si>
  <si>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</si>
  <si>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</si>
  <si>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</si>
  <si>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</si>
  <si>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</si>
  <si>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</si>
  <si>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</si>
  <si>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</si>
  <si>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</si>
  <si>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</si>
  <si>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</si>
  <si>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</si>
  <si>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</si>
  <si>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</si>
  <si>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</si>
  <si>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</si>
  <si>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</si>
  <si>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</si>
  <si>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</si>
  <si>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</si>
  <si>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</si>
  <si>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</si>
  <si>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</si>
  <si>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</si>
  <si>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</si>
  <si>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</si>
  <si>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</si>
  <si>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</si>
  <si>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</si>
  <si>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</si>
  <si>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</si>
  <si>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</si>
  <si>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</si>
  <si>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</si>
  <si>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</si>
  <si>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</si>
  <si>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</si>
  <si>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</si>
  <si>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</si>
  <si>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</si>
  <si>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</si>
  <si>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</si>
  <si>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</si>
  <si>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</si>
  <si>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</si>
  <si>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</si>
  <si>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</si>
  <si>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</si>
  <si>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</si>
  <si>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</si>
  <si>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</si>
  <si>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</si>
  <si>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</si>
  <si>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</si>
  <si>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</si>
  <si>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</si>
  <si>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</si>
  <si>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</si>
  <si>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</si>
  <si>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</si>
  <si>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</si>
  <si>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</si>
  <si>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</si>
  <si>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</si>
  <si>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</si>
  <si>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</si>
  <si>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</si>
  <si>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</si>
  <si>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</si>
  <si>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</si>
  <si>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</si>
  <si>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</si>
  <si>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</si>
  <si>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</si>
  <si>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</si>
  <si>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</si>
  <si>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</si>
  <si>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</si>
  <si>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</si>
  <si>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</si>
  <si>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</si>
  <si>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</si>
  <si>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</si>
  <si>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</si>
  <si>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</si>
  <si>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</si>
  <si>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</si>
  <si>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</si>
  <si>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</si>
  <si>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</si>
  <si>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</si>
  <si>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</si>
  <si>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</si>
  <si>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</si>
  <si>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</si>
  <si>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</si>
  <si>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</si>
  <si>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</si>
  <si>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</si>
  <si>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</si>
  <si>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</si>
  <si>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</si>
  <si>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</si>
  <si>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</si>
  <si>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</si>
  <si>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</si>
  <si>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</si>
  <si>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</si>
  <si>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</si>
  <si>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</si>
  <si>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</si>
  <si>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</si>
  <si>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</si>
  <si>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</si>
  <si>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</si>
  <si>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</si>
  <si>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</si>
  <si>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</si>
  <si>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</si>
  <si>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</si>
  <si>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</si>
  <si>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</si>
  <si>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</si>
  <si>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</si>
  <si>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</si>
  <si>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</si>
  <si>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</si>
  <si>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</si>
  <si>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</si>
  <si>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</si>
  <si>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</si>
  <si>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</si>
  <si>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</si>
  <si>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</si>
  <si>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</si>
  <si>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</si>
  <si>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</si>
  <si>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</si>
  <si>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</si>
  <si>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</si>
  <si>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</si>
  <si>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</si>
  <si>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</si>
  <si>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</si>
  <si>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</si>
  <si>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</si>
  <si>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</si>
  <si>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</si>
  <si>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</si>
  <si>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</si>
  <si>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</si>
  <si>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</si>
  <si>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</si>
  <si>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</si>
  <si>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</si>
  <si>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</si>
  <si>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</si>
  <si>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</si>
  <si>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</si>
  <si>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</si>
  <si>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</si>
  <si>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</si>
  <si>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</si>
  <si>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</si>
  <si>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</si>
  <si>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</si>
  <si>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</si>
  <si>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</si>
  <si>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</si>
  <si>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</si>
  <si>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</si>
  <si>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</si>
  <si>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</si>
  <si>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</si>
  <si>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</si>
  <si>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</si>
  <si>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</si>
  <si>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</si>
  <si>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</si>
  <si>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</si>
  <si>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</si>
  <si>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</si>
  <si>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</si>
  <si>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</si>
  <si>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</si>
  <si>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</si>
  <si>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</si>
  <si>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</si>
  <si>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</si>
  <si>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</si>
  <si>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</si>
  <si>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</si>
  <si>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</si>
  <si>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</si>
  <si>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</si>
  <si>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</si>
  <si>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</si>
  <si>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</si>
  <si>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December 2000 NOMINATIONS</t>
  </si>
  <si>
    <t>OLTMANN UNIT NO 2</t>
  </si>
  <si>
    <t>Stingray Pool</t>
  </si>
  <si>
    <t>Estimated volume</t>
  </si>
  <si>
    <t>Sea Robin Pool</t>
  </si>
  <si>
    <t>Estimated PVR -  2% fuel on GB 128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</si>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</sst>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69" workbookViewId="0">
      <selection activeCell="C79" sqref="C79"/>
    </sheetView>
  </sheetViews>
  <sheetFormatPr defaultRowHeight="13.2" x14ac:dyDescent="0.25"/>
  <cols>
    <col min="2" max="2" width="39.44140625" customWidth="1"/>
    <col min="3" max="3" width="15.6640625" customWidth="1"/>
    <col min="4" max="4" width="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3"/>
    </row>
    <row r="4" spans="1:13" x14ac:dyDescent="0.25">
      <c r="A4" s="3"/>
      <c r="B4" s="64" t="s">
        <v>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3"/>
    </row>
    <row r="5" spans="1:13" x14ac:dyDescent="0.25">
      <c r="A5" s="3"/>
      <c r="B5" s="64" t="s">
        <v>361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11"/>
      <c r="C7" s="11"/>
      <c r="D7" s="11"/>
      <c r="E7" s="11"/>
      <c r="F7" s="11"/>
      <c r="G7" s="11"/>
      <c r="H7" s="11"/>
      <c r="I7" s="65"/>
      <c r="J7" s="11"/>
      <c r="K7" s="11"/>
      <c r="L7" s="65"/>
      <c r="M7" s="3"/>
    </row>
    <row r="8" spans="1:13" ht="40.200000000000003" thickBot="1" x14ac:dyDescent="0.3">
      <c r="A8" s="66" t="s">
        <v>1</v>
      </c>
      <c r="B8" s="67" t="s">
        <v>2</v>
      </c>
      <c r="C8" s="68" t="s">
        <v>3</v>
      </c>
      <c r="D8" s="68"/>
      <c r="E8" s="68" t="s">
        <v>4</v>
      </c>
      <c r="F8" s="68" t="s">
        <v>5</v>
      </c>
      <c r="G8" s="67" t="s">
        <v>6</v>
      </c>
      <c r="H8" s="67" t="s">
        <v>7</v>
      </c>
      <c r="I8" s="68" t="s">
        <v>8</v>
      </c>
      <c r="J8" s="67" t="s">
        <v>9</v>
      </c>
      <c r="K8" s="67" t="s">
        <v>10</v>
      </c>
      <c r="L8" s="68" t="s">
        <v>11</v>
      </c>
      <c r="M8" s="67" t="s">
        <v>12</v>
      </c>
    </row>
    <row r="9" spans="1:13" x14ac:dyDescent="0.25">
      <c r="A9" s="3"/>
      <c r="B9" s="3"/>
      <c r="C9" s="4">
        <v>36861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5">
      <c r="A11" s="6" t="s">
        <v>13</v>
      </c>
      <c r="B11" s="6" t="s">
        <v>14</v>
      </c>
      <c r="C11" s="6">
        <v>8786</v>
      </c>
      <c r="D11" s="6"/>
      <c r="E11" s="6"/>
      <c r="F11" s="9">
        <f t="shared" ref="F11:F36" si="0" xml:space="preserve"> SUM(C11*E11)</f>
        <v>0</v>
      </c>
      <c r="G11" s="6"/>
      <c r="H11" s="9">
        <f t="shared" ref="H11:H36" si="1" xml:space="preserve"> SUM(C11-F11)*G11</f>
        <v>0</v>
      </c>
      <c r="I11" s="9">
        <f t="shared" ref="I11:I54" si="2" xml:space="preserve"> SUM(C11-F11-H11)</f>
        <v>8786</v>
      </c>
      <c r="J11" s="10">
        <v>0.9</v>
      </c>
      <c r="K11" s="9">
        <f xml:space="preserve"> SUM(I11*J11)</f>
        <v>7907.4000000000005</v>
      </c>
      <c r="L11" s="9">
        <f xml:space="preserve"> SUM(I11-K11)</f>
        <v>878.59999999999945</v>
      </c>
      <c r="M11" s="9"/>
    </row>
    <row r="12" spans="1:13" s="3" customFormat="1" x14ac:dyDescent="0.25">
      <c r="A12" s="6" t="s">
        <v>13</v>
      </c>
      <c r="B12" s="6" t="s">
        <v>43</v>
      </c>
      <c r="C12" s="6">
        <v>2641</v>
      </c>
      <c r="D12" s="6" t="s">
        <v>367</v>
      </c>
      <c r="E12" s="6"/>
      <c r="F12" s="9">
        <f xml:space="preserve"> SUM(C12*E12)</f>
        <v>0</v>
      </c>
      <c r="G12" s="6"/>
      <c r="H12" s="9">
        <f xml:space="preserve"> SUM(C12-F12)*G12</f>
        <v>0</v>
      </c>
      <c r="I12" s="9">
        <f xml:space="preserve"> SUM(C12-F12-H12)</f>
        <v>2641</v>
      </c>
      <c r="J12" s="10">
        <v>0.9</v>
      </c>
      <c r="K12" s="9">
        <f t="shared" ref="K12:K54" si="3" xml:space="preserve"> SUM(I12*J12)</f>
        <v>2376.9</v>
      </c>
      <c r="L12" s="9">
        <f t="shared" ref="L12:L54" si="4" xml:space="preserve"> SUM(I12-K12)</f>
        <v>264.09999999999991</v>
      </c>
      <c r="M12" s="9" t="s">
        <v>364</v>
      </c>
    </row>
    <row r="13" spans="1:13" s="3" customFormat="1" x14ac:dyDescent="0.25">
      <c r="A13" s="6" t="s">
        <v>15</v>
      </c>
      <c r="B13" s="6" t="s">
        <v>16</v>
      </c>
      <c r="C13" s="6">
        <v>242</v>
      </c>
      <c r="D13" s="6"/>
      <c r="E13" s="6"/>
      <c r="F13" s="9">
        <f t="shared" si="0"/>
        <v>0</v>
      </c>
      <c r="G13" s="6"/>
      <c r="H13" s="9">
        <f t="shared" si="1"/>
        <v>0</v>
      </c>
      <c r="I13" s="9">
        <f t="shared" si="2"/>
        <v>242</v>
      </c>
      <c r="J13" s="10">
        <v>0</v>
      </c>
      <c r="K13" s="9">
        <f t="shared" si="3"/>
        <v>0</v>
      </c>
      <c r="L13" s="9">
        <f t="shared" si="4"/>
        <v>242</v>
      </c>
      <c r="M13" s="6"/>
    </row>
    <row r="14" spans="1:13" s="3" customFormat="1" x14ac:dyDescent="0.25">
      <c r="A14" s="6" t="s">
        <v>15</v>
      </c>
      <c r="B14" s="6" t="s">
        <v>17</v>
      </c>
      <c r="C14" s="6">
        <v>190</v>
      </c>
      <c r="D14" s="6"/>
      <c r="E14" s="6"/>
      <c r="F14" s="9">
        <f t="shared" si="0"/>
        <v>0</v>
      </c>
      <c r="G14" s="6"/>
      <c r="H14" s="9">
        <f t="shared" si="1"/>
        <v>0</v>
      </c>
      <c r="I14" s="9">
        <f t="shared" si="2"/>
        <v>190</v>
      </c>
      <c r="J14" s="10">
        <v>0</v>
      </c>
      <c r="K14" s="9">
        <f t="shared" si="3"/>
        <v>0</v>
      </c>
      <c r="L14" s="9">
        <f t="shared" si="4"/>
        <v>190</v>
      </c>
      <c r="M14" s="6" t="s">
        <v>345</v>
      </c>
    </row>
    <row r="15" spans="1:13" s="3" customFormat="1" x14ac:dyDescent="0.25">
      <c r="A15" s="6" t="s">
        <v>24</v>
      </c>
      <c r="B15" s="6" t="s">
        <v>365</v>
      </c>
      <c r="C15" s="9">
        <v>122167</v>
      </c>
      <c r="D15" s="9" t="s">
        <v>367</v>
      </c>
      <c r="E15" s="6"/>
      <c r="F15" s="9">
        <v>0</v>
      </c>
      <c r="G15" s="6">
        <v>0</v>
      </c>
      <c r="H15" s="9">
        <f t="shared" si="1"/>
        <v>0</v>
      </c>
      <c r="I15" s="9">
        <f t="shared" si="2"/>
        <v>122167</v>
      </c>
      <c r="J15" s="10">
        <v>0.8</v>
      </c>
      <c r="K15" s="9">
        <f t="shared" si="3"/>
        <v>97733.6</v>
      </c>
      <c r="L15" s="9">
        <f t="shared" si="4"/>
        <v>24433.399999999994</v>
      </c>
      <c r="M15" s="6" t="s">
        <v>366</v>
      </c>
    </row>
    <row r="16" spans="1:13" s="3" customFormat="1" x14ac:dyDescent="0.25">
      <c r="A16" s="6" t="s">
        <v>18</v>
      </c>
      <c r="B16" s="6" t="s">
        <v>19</v>
      </c>
      <c r="C16" s="6">
        <v>632</v>
      </c>
      <c r="D16" s="6"/>
      <c r="E16" s="6">
        <v>0.01</v>
      </c>
      <c r="F16" s="9">
        <f t="shared" si="0"/>
        <v>6.32</v>
      </c>
      <c r="G16" s="6"/>
      <c r="H16" s="9">
        <f t="shared" si="1"/>
        <v>0</v>
      </c>
      <c r="I16" s="9">
        <f t="shared" si="2"/>
        <v>625.67999999999995</v>
      </c>
      <c r="J16" s="10">
        <v>0.8</v>
      </c>
      <c r="K16" s="9">
        <f t="shared" si="3"/>
        <v>500.54399999999998</v>
      </c>
      <c r="L16" s="9">
        <f t="shared" si="4"/>
        <v>125.13599999999997</v>
      </c>
      <c r="M16" s="6"/>
    </row>
    <row r="17" spans="1:13" s="3" customFormat="1" x14ac:dyDescent="0.25">
      <c r="A17" s="6" t="s">
        <v>18</v>
      </c>
      <c r="B17" s="6" t="s">
        <v>20</v>
      </c>
      <c r="C17" s="6">
        <v>4701</v>
      </c>
      <c r="D17" s="6"/>
      <c r="E17" s="6">
        <v>0.01</v>
      </c>
      <c r="F17" s="9">
        <f t="shared" si="0"/>
        <v>47.01</v>
      </c>
      <c r="G17" s="6"/>
      <c r="H17" s="9">
        <f t="shared" si="1"/>
        <v>0</v>
      </c>
      <c r="I17" s="9">
        <f t="shared" si="2"/>
        <v>4653.99</v>
      </c>
      <c r="J17" s="10">
        <v>0.9</v>
      </c>
      <c r="K17" s="9">
        <f t="shared" si="3"/>
        <v>4188.5910000000003</v>
      </c>
      <c r="L17" s="9">
        <f t="shared" si="4"/>
        <v>465.39899999999943</v>
      </c>
      <c r="M17" s="6"/>
    </row>
    <row r="18" spans="1:13" s="3" customFormat="1" x14ac:dyDescent="0.25">
      <c r="A18" s="6" t="s">
        <v>18</v>
      </c>
      <c r="B18" s="6" t="s">
        <v>21</v>
      </c>
      <c r="C18" s="6">
        <v>12315</v>
      </c>
      <c r="D18" s="6"/>
      <c r="E18" s="6">
        <v>0.01</v>
      </c>
      <c r="F18" s="9">
        <f t="shared" si="0"/>
        <v>123.15</v>
      </c>
      <c r="G18" s="6"/>
      <c r="H18" s="9">
        <f t="shared" si="1"/>
        <v>0</v>
      </c>
      <c r="I18" s="9">
        <f t="shared" si="2"/>
        <v>12191.85</v>
      </c>
      <c r="J18" s="10">
        <v>0.75</v>
      </c>
      <c r="K18" s="9">
        <f t="shared" si="3"/>
        <v>9143.8875000000007</v>
      </c>
      <c r="L18" s="9">
        <f t="shared" si="4"/>
        <v>3047.9624999999996</v>
      </c>
      <c r="M18" s="6"/>
    </row>
    <row r="19" spans="1:13" s="3" customFormat="1" x14ac:dyDescent="0.25">
      <c r="A19" s="6" t="s">
        <v>18</v>
      </c>
      <c r="B19" s="6" t="s">
        <v>22</v>
      </c>
      <c r="C19" s="6">
        <v>3688</v>
      </c>
      <c r="D19" s="6" t="s">
        <v>367</v>
      </c>
      <c r="E19" s="6">
        <v>0.01</v>
      </c>
      <c r="F19" s="9">
        <f t="shared" si="0"/>
        <v>36.880000000000003</v>
      </c>
      <c r="G19" s="6"/>
      <c r="H19" s="9">
        <f t="shared" si="1"/>
        <v>0</v>
      </c>
      <c r="I19" s="9">
        <f t="shared" si="2"/>
        <v>3651.12</v>
      </c>
      <c r="J19" s="10">
        <v>0.7</v>
      </c>
      <c r="K19" s="9">
        <f t="shared" si="3"/>
        <v>2555.7839999999997</v>
      </c>
      <c r="L19" s="9">
        <f t="shared" si="4"/>
        <v>1095.3360000000002</v>
      </c>
      <c r="M19" s="6" t="s">
        <v>345</v>
      </c>
    </row>
    <row r="20" spans="1:13" s="3" customFormat="1" x14ac:dyDescent="0.25">
      <c r="A20" s="6" t="s">
        <v>18</v>
      </c>
      <c r="B20" s="6" t="s">
        <v>23</v>
      </c>
      <c r="C20" s="6">
        <v>2830</v>
      </c>
      <c r="D20" s="6" t="s">
        <v>367</v>
      </c>
      <c r="E20" s="6">
        <v>0.01</v>
      </c>
      <c r="F20" s="9">
        <f t="shared" si="0"/>
        <v>28.3</v>
      </c>
      <c r="G20" s="6"/>
      <c r="H20" s="9">
        <f t="shared" si="1"/>
        <v>0</v>
      </c>
      <c r="I20" s="9">
        <f t="shared" si="2"/>
        <v>2801.7</v>
      </c>
      <c r="J20" s="10">
        <v>0.7</v>
      </c>
      <c r="K20" s="9">
        <f t="shared" si="3"/>
        <v>1961.1899999999998</v>
      </c>
      <c r="L20" s="9">
        <f t="shared" si="4"/>
        <v>840.51</v>
      </c>
      <c r="M20" s="6" t="s">
        <v>345</v>
      </c>
    </row>
    <row r="21" spans="1:13" s="3" customFormat="1" x14ac:dyDescent="0.25">
      <c r="A21" s="6" t="s">
        <v>25</v>
      </c>
      <c r="B21" s="6" t="s">
        <v>363</v>
      </c>
      <c r="C21" s="9">
        <v>70475</v>
      </c>
      <c r="D21" s="9"/>
      <c r="E21" s="6"/>
      <c r="F21" s="9">
        <f t="shared" si="0"/>
        <v>0</v>
      </c>
      <c r="G21" s="6"/>
      <c r="H21" s="9">
        <f t="shared" si="1"/>
        <v>0</v>
      </c>
      <c r="I21" s="9">
        <f t="shared" si="2"/>
        <v>70475</v>
      </c>
      <c r="J21" s="10">
        <v>0.8</v>
      </c>
      <c r="K21" s="9">
        <f t="shared" si="3"/>
        <v>56380</v>
      </c>
      <c r="L21" s="9">
        <f t="shared" si="4"/>
        <v>14095</v>
      </c>
      <c r="M21" s="9"/>
    </row>
    <row r="22" spans="1:13" s="3" customFormat="1" x14ac:dyDescent="0.25">
      <c r="A22" s="6" t="s">
        <v>26</v>
      </c>
      <c r="B22" s="6" t="s">
        <v>27</v>
      </c>
      <c r="C22" s="6">
        <v>1697</v>
      </c>
      <c r="D22" s="6"/>
      <c r="E22" s="6"/>
      <c r="F22" s="9">
        <f t="shared" si="0"/>
        <v>0</v>
      </c>
      <c r="G22" s="6">
        <v>3.73E-2</v>
      </c>
      <c r="H22" s="9">
        <f t="shared" si="1"/>
        <v>63.298099999999998</v>
      </c>
      <c r="I22" s="9">
        <f t="shared" si="2"/>
        <v>1633.7019</v>
      </c>
      <c r="J22" s="10">
        <v>0.9</v>
      </c>
      <c r="K22" s="9">
        <f t="shared" si="3"/>
        <v>1470.3317100000002</v>
      </c>
      <c r="L22" s="9">
        <f t="shared" si="4"/>
        <v>163.37018999999987</v>
      </c>
      <c r="M22" s="6"/>
    </row>
    <row r="23" spans="1:13" s="3" customFormat="1" x14ac:dyDescent="0.25">
      <c r="A23" s="6" t="s">
        <v>26</v>
      </c>
      <c r="B23" s="6" t="s">
        <v>28</v>
      </c>
      <c r="C23" s="6">
        <v>1</v>
      </c>
      <c r="D23" s="6"/>
      <c r="E23" s="6"/>
      <c r="F23" s="9">
        <f t="shared" si="0"/>
        <v>0</v>
      </c>
      <c r="G23" s="6">
        <v>0</v>
      </c>
      <c r="H23" s="9">
        <f t="shared" si="1"/>
        <v>0</v>
      </c>
      <c r="I23" s="9">
        <f t="shared" si="2"/>
        <v>1</v>
      </c>
      <c r="J23" s="10">
        <v>0</v>
      </c>
      <c r="K23" s="9">
        <f t="shared" si="3"/>
        <v>0</v>
      </c>
      <c r="L23" s="9">
        <f t="shared" si="4"/>
        <v>1</v>
      </c>
      <c r="M23" s="6"/>
    </row>
    <row r="24" spans="1:13" s="3" customFormat="1" x14ac:dyDescent="0.25">
      <c r="A24" s="6" t="s">
        <v>26</v>
      </c>
      <c r="B24" s="6" t="s">
        <v>29</v>
      </c>
      <c r="C24" s="6">
        <v>1</v>
      </c>
      <c r="D24" s="6"/>
      <c r="E24" s="6"/>
      <c r="F24" s="9">
        <f t="shared" si="0"/>
        <v>0</v>
      </c>
      <c r="G24" s="6"/>
      <c r="H24" s="9">
        <f t="shared" si="1"/>
        <v>0</v>
      </c>
      <c r="I24" s="9">
        <f t="shared" si="2"/>
        <v>1</v>
      </c>
      <c r="J24" s="10">
        <v>0</v>
      </c>
      <c r="K24" s="9">
        <f t="shared" si="3"/>
        <v>0</v>
      </c>
      <c r="L24" s="9">
        <f t="shared" si="4"/>
        <v>1</v>
      </c>
      <c r="M24" s="6"/>
    </row>
    <row r="25" spans="1:13" s="3" customFormat="1" x14ac:dyDescent="0.25">
      <c r="A25" s="6" t="s">
        <v>26</v>
      </c>
      <c r="B25" s="6" t="s">
        <v>30</v>
      </c>
      <c r="C25" s="6">
        <v>6874</v>
      </c>
      <c r="D25" s="6"/>
      <c r="E25" s="6"/>
      <c r="F25" s="9">
        <f t="shared" si="0"/>
        <v>0</v>
      </c>
      <c r="G25" s="6"/>
      <c r="H25" s="9">
        <f t="shared" si="1"/>
        <v>0</v>
      </c>
      <c r="I25" s="9">
        <f t="shared" si="2"/>
        <v>6874</v>
      </c>
      <c r="J25" s="10">
        <v>0</v>
      </c>
      <c r="K25" s="9">
        <f t="shared" si="3"/>
        <v>0</v>
      </c>
      <c r="L25" s="9">
        <f t="shared" si="4"/>
        <v>6874</v>
      </c>
      <c r="M25" s="6"/>
    </row>
    <row r="26" spans="1:13" s="3" customFormat="1" x14ac:dyDescent="0.25">
      <c r="A26" s="6" t="s">
        <v>26</v>
      </c>
      <c r="B26" s="6" t="s">
        <v>31</v>
      </c>
      <c r="C26" s="6">
        <v>566</v>
      </c>
      <c r="D26" s="6"/>
      <c r="E26" s="6"/>
      <c r="F26" s="9">
        <f t="shared" si="0"/>
        <v>0</v>
      </c>
      <c r="G26" s="6"/>
      <c r="H26" s="9">
        <f t="shared" si="1"/>
        <v>0</v>
      </c>
      <c r="I26" s="9">
        <f t="shared" si="2"/>
        <v>566</v>
      </c>
      <c r="J26" s="10">
        <v>0.8</v>
      </c>
      <c r="K26" s="9">
        <f t="shared" si="3"/>
        <v>452.8</v>
      </c>
      <c r="L26" s="9">
        <f t="shared" si="4"/>
        <v>113.19999999999999</v>
      </c>
      <c r="M26" s="6"/>
    </row>
    <row r="27" spans="1:13" s="3" customFormat="1" x14ac:dyDescent="0.25">
      <c r="A27" s="6" t="s">
        <v>26</v>
      </c>
      <c r="B27" s="6" t="s">
        <v>32</v>
      </c>
      <c r="C27" s="6">
        <v>2712</v>
      </c>
      <c r="D27" s="6"/>
      <c r="E27" s="6"/>
      <c r="F27" s="9">
        <f t="shared" si="0"/>
        <v>0</v>
      </c>
      <c r="G27" s="6">
        <v>1.7260000000000001E-2</v>
      </c>
      <c r="H27" s="9">
        <f t="shared" si="1"/>
        <v>46.80912</v>
      </c>
      <c r="I27" s="9">
        <f t="shared" si="2"/>
        <v>2665.1908800000001</v>
      </c>
      <c r="J27" s="10">
        <v>0.85</v>
      </c>
      <c r="K27" s="9">
        <f t="shared" si="3"/>
        <v>2265.4122480000001</v>
      </c>
      <c r="L27" s="9">
        <f t="shared" si="4"/>
        <v>399.77863200000002</v>
      </c>
      <c r="M27" s="6"/>
    </row>
    <row r="28" spans="1:13" s="3" customFormat="1" x14ac:dyDescent="0.25">
      <c r="A28" s="6" t="s">
        <v>26</v>
      </c>
      <c r="B28" s="6" t="s">
        <v>33</v>
      </c>
      <c r="C28" s="6">
        <v>1172</v>
      </c>
      <c r="D28" s="6"/>
      <c r="E28" s="6"/>
      <c r="F28" s="9">
        <f t="shared" si="0"/>
        <v>0</v>
      </c>
      <c r="G28" s="6"/>
      <c r="H28" s="9">
        <f t="shared" si="1"/>
        <v>0</v>
      </c>
      <c r="I28" s="9">
        <f t="shared" si="2"/>
        <v>1172</v>
      </c>
      <c r="J28" s="10">
        <v>0.9</v>
      </c>
      <c r="K28" s="9">
        <f t="shared" si="3"/>
        <v>1054.8</v>
      </c>
      <c r="L28" s="9">
        <f t="shared" si="4"/>
        <v>117.20000000000005</v>
      </c>
      <c r="M28" s="6"/>
    </row>
    <row r="29" spans="1:13" s="3" customFormat="1" x14ac:dyDescent="0.25">
      <c r="A29" s="6" t="s">
        <v>26</v>
      </c>
      <c r="B29" s="6" t="s">
        <v>34</v>
      </c>
      <c r="C29" s="6">
        <v>1372</v>
      </c>
      <c r="D29" s="6"/>
      <c r="E29" s="6"/>
      <c r="F29" s="9">
        <f t="shared" si="0"/>
        <v>0</v>
      </c>
      <c r="G29" s="6"/>
      <c r="H29" s="9">
        <f t="shared" si="1"/>
        <v>0</v>
      </c>
      <c r="I29" s="9">
        <f t="shared" si="2"/>
        <v>1372</v>
      </c>
      <c r="J29" s="10">
        <v>0.75</v>
      </c>
      <c r="K29" s="9">
        <f t="shared" si="3"/>
        <v>1029</v>
      </c>
      <c r="L29" s="9">
        <f t="shared" si="4"/>
        <v>343</v>
      </c>
      <c r="M29" s="6"/>
    </row>
    <row r="30" spans="1:13" s="3" customFormat="1" x14ac:dyDescent="0.25">
      <c r="A30" s="6" t="s">
        <v>26</v>
      </c>
      <c r="B30" s="6" t="s">
        <v>35</v>
      </c>
      <c r="C30" s="6">
        <v>1076</v>
      </c>
      <c r="D30" s="6"/>
      <c r="E30" s="6"/>
      <c r="F30" s="9">
        <f t="shared" si="0"/>
        <v>0</v>
      </c>
      <c r="G30" s="6">
        <v>7.0749999999999993E-2</v>
      </c>
      <c r="H30" s="9">
        <f t="shared" si="1"/>
        <v>76.126999999999995</v>
      </c>
      <c r="I30" s="9">
        <f t="shared" si="2"/>
        <v>999.87300000000005</v>
      </c>
      <c r="J30" s="10">
        <v>0.7</v>
      </c>
      <c r="K30" s="9">
        <f t="shared" si="3"/>
        <v>699.91110000000003</v>
      </c>
      <c r="L30" s="9">
        <f t="shared" si="4"/>
        <v>299.96190000000001</v>
      </c>
      <c r="M30" s="6"/>
    </row>
    <row r="31" spans="1:13" s="3" customFormat="1" x14ac:dyDescent="0.25">
      <c r="A31" s="6" t="s">
        <v>26</v>
      </c>
      <c r="B31" s="6" t="s">
        <v>36</v>
      </c>
      <c r="C31" s="6">
        <v>6549</v>
      </c>
      <c r="D31" s="6"/>
      <c r="E31" s="6"/>
      <c r="F31" s="9">
        <f t="shared" si="0"/>
        <v>0</v>
      </c>
      <c r="G31" s="6">
        <v>3.4070000000000003E-2</v>
      </c>
      <c r="H31" s="9">
        <f t="shared" si="1"/>
        <v>223.12443000000002</v>
      </c>
      <c r="I31" s="9">
        <f t="shared" si="2"/>
        <v>6325.8755700000002</v>
      </c>
      <c r="J31" s="10">
        <v>0.8</v>
      </c>
      <c r="K31" s="9">
        <f t="shared" si="3"/>
        <v>5060.7004560000005</v>
      </c>
      <c r="L31" s="9">
        <f t="shared" si="4"/>
        <v>1265.1751139999997</v>
      </c>
      <c r="M31" s="6"/>
    </row>
    <row r="32" spans="1:13" s="3" customFormat="1" x14ac:dyDescent="0.25">
      <c r="A32" s="6" t="s">
        <v>26</v>
      </c>
      <c r="B32" s="6" t="s">
        <v>37</v>
      </c>
      <c r="C32" s="6">
        <v>117</v>
      </c>
      <c r="D32" s="6"/>
      <c r="E32" s="6"/>
      <c r="F32" s="9">
        <f t="shared" si="0"/>
        <v>0</v>
      </c>
      <c r="G32" s="6">
        <v>0.16766</v>
      </c>
      <c r="H32" s="9">
        <f t="shared" si="1"/>
        <v>19.616220000000002</v>
      </c>
      <c r="I32" s="9">
        <f t="shared" si="2"/>
        <v>97.383780000000002</v>
      </c>
      <c r="J32" s="10">
        <v>0.9</v>
      </c>
      <c r="K32" s="9">
        <f t="shared" si="3"/>
        <v>87.645402000000004</v>
      </c>
      <c r="L32" s="9">
        <f t="shared" si="4"/>
        <v>9.7383779999999973</v>
      </c>
      <c r="M32" s="6"/>
    </row>
    <row r="33" spans="1:13" s="3" customFormat="1" x14ac:dyDescent="0.25">
      <c r="A33" s="6" t="s">
        <v>26</v>
      </c>
      <c r="B33" s="6" t="s">
        <v>38</v>
      </c>
      <c r="C33" s="6">
        <v>1915</v>
      </c>
      <c r="D33" s="6"/>
      <c r="E33" s="6"/>
      <c r="F33" s="9">
        <f t="shared" si="0"/>
        <v>0</v>
      </c>
      <c r="G33" s="6"/>
      <c r="H33" s="9">
        <f t="shared" si="1"/>
        <v>0</v>
      </c>
      <c r="I33" s="9">
        <f t="shared" si="2"/>
        <v>1915</v>
      </c>
      <c r="J33" s="10">
        <v>0.9</v>
      </c>
      <c r="K33" s="9">
        <f t="shared" si="3"/>
        <v>1723.5</v>
      </c>
      <c r="L33" s="9">
        <f t="shared" si="4"/>
        <v>191.5</v>
      </c>
      <c r="M33" s="6"/>
    </row>
    <row r="34" spans="1:13" s="11" customFormat="1" ht="13.5" customHeight="1" x14ac:dyDescent="0.25">
      <c r="A34" s="6" t="s">
        <v>26</v>
      </c>
      <c r="B34" s="6" t="s">
        <v>39</v>
      </c>
      <c r="C34" s="6">
        <v>755</v>
      </c>
      <c r="D34" s="6"/>
      <c r="E34" s="6"/>
      <c r="F34" s="9">
        <f t="shared" si="0"/>
        <v>0</v>
      </c>
      <c r="G34" s="6"/>
      <c r="H34" s="9">
        <f t="shared" si="1"/>
        <v>0</v>
      </c>
      <c r="I34" s="9">
        <f t="shared" si="2"/>
        <v>755</v>
      </c>
      <c r="J34" s="10">
        <v>0</v>
      </c>
      <c r="K34" s="9">
        <f t="shared" si="3"/>
        <v>0</v>
      </c>
      <c r="L34" s="9">
        <f t="shared" si="4"/>
        <v>755</v>
      </c>
      <c r="M34" s="6" t="s">
        <v>345</v>
      </c>
    </row>
    <row r="35" spans="1:13" s="3" customFormat="1" x14ac:dyDescent="0.25">
      <c r="A35" s="6" t="s">
        <v>40</v>
      </c>
      <c r="B35" s="6" t="s">
        <v>41</v>
      </c>
      <c r="C35" s="6">
        <v>4220</v>
      </c>
      <c r="D35" s="6"/>
      <c r="E35" s="6"/>
      <c r="F35" s="9">
        <f t="shared" si="0"/>
        <v>0</v>
      </c>
      <c r="G35" s="6"/>
      <c r="H35" s="9">
        <f t="shared" si="1"/>
        <v>0</v>
      </c>
      <c r="I35" s="9">
        <f t="shared" si="2"/>
        <v>4220</v>
      </c>
      <c r="J35" s="10">
        <v>0.9</v>
      </c>
      <c r="K35" s="9">
        <f t="shared" si="3"/>
        <v>3798</v>
      </c>
      <c r="L35" s="9">
        <f t="shared" si="4"/>
        <v>422</v>
      </c>
      <c r="M35" s="6"/>
    </row>
    <row r="36" spans="1:13" s="3" customFormat="1" x14ac:dyDescent="0.25">
      <c r="A36" s="6" t="s">
        <v>40</v>
      </c>
      <c r="B36" s="6" t="s">
        <v>42</v>
      </c>
      <c r="C36" s="6">
        <v>15960</v>
      </c>
      <c r="D36" s="6"/>
      <c r="E36" s="6"/>
      <c r="F36" s="9">
        <f t="shared" si="0"/>
        <v>0</v>
      </c>
      <c r="G36" s="6">
        <v>9.3922000000000005E-2</v>
      </c>
      <c r="H36" s="9">
        <f t="shared" si="1"/>
        <v>1498.99512</v>
      </c>
      <c r="I36" s="9">
        <f t="shared" si="2"/>
        <v>14461.00488</v>
      </c>
      <c r="J36" s="10">
        <v>0.8</v>
      </c>
      <c r="K36" s="9">
        <f t="shared" si="3"/>
        <v>11568.803904</v>
      </c>
      <c r="L36" s="9">
        <f t="shared" si="4"/>
        <v>2892.2009760000001</v>
      </c>
      <c r="M36" s="6"/>
    </row>
    <row r="37" spans="1:13" s="3" customFormat="1" x14ac:dyDescent="0.25">
      <c r="A37" s="6" t="s">
        <v>44</v>
      </c>
      <c r="B37" s="6" t="s">
        <v>45</v>
      </c>
      <c r="C37" s="6">
        <v>3137</v>
      </c>
      <c r="D37" s="6"/>
      <c r="E37" s="6"/>
      <c r="F37" s="9">
        <f t="shared" ref="F37:F54" si="5" xml:space="preserve"> SUM(C37*E37)</f>
        <v>0</v>
      </c>
      <c r="G37" s="6"/>
      <c r="H37" s="9">
        <f t="shared" ref="H37:H54" si="6" xml:space="preserve"> SUM(C37-F37)*G37</f>
        <v>0</v>
      </c>
      <c r="I37" s="9">
        <f t="shared" si="2"/>
        <v>3137</v>
      </c>
      <c r="J37" s="10">
        <v>0.9</v>
      </c>
      <c r="K37" s="9">
        <f t="shared" si="3"/>
        <v>2823.3</v>
      </c>
      <c r="L37" s="9">
        <f t="shared" si="4"/>
        <v>313.69999999999982</v>
      </c>
      <c r="M37" s="6" t="s">
        <v>345</v>
      </c>
    </row>
    <row r="38" spans="1:13" s="3" customFormat="1" x14ac:dyDescent="0.25">
      <c r="A38" s="6" t="s">
        <v>44</v>
      </c>
      <c r="B38" s="6" t="s">
        <v>46</v>
      </c>
      <c r="C38" s="6">
        <v>1578</v>
      </c>
      <c r="D38" s="6"/>
      <c r="E38" s="6"/>
      <c r="F38" s="9">
        <f t="shared" si="5"/>
        <v>0</v>
      </c>
      <c r="G38" s="6"/>
      <c r="H38" s="9">
        <f t="shared" si="6"/>
        <v>0</v>
      </c>
      <c r="I38" s="9">
        <f t="shared" si="2"/>
        <v>1578</v>
      </c>
      <c r="J38" s="10">
        <v>0.9</v>
      </c>
      <c r="K38" s="9">
        <f t="shared" si="3"/>
        <v>1420.2</v>
      </c>
      <c r="L38" s="9">
        <f t="shared" si="4"/>
        <v>157.79999999999995</v>
      </c>
      <c r="M38" s="6" t="s">
        <v>345</v>
      </c>
    </row>
    <row r="39" spans="1:13" s="3" customFormat="1" x14ac:dyDescent="0.25">
      <c r="A39" s="6" t="s">
        <v>44</v>
      </c>
      <c r="B39" s="6" t="s">
        <v>47</v>
      </c>
      <c r="C39" s="6">
        <v>5321</v>
      </c>
      <c r="D39" s="6"/>
      <c r="E39" s="6"/>
      <c r="F39" s="9">
        <f t="shared" si="5"/>
        <v>0</v>
      </c>
      <c r="G39" s="6"/>
      <c r="H39" s="9">
        <f t="shared" si="6"/>
        <v>0</v>
      </c>
      <c r="I39" s="9">
        <f t="shared" si="2"/>
        <v>5321</v>
      </c>
      <c r="J39" s="10">
        <v>0.9</v>
      </c>
      <c r="K39" s="9">
        <f t="shared" si="3"/>
        <v>4788.9000000000005</v>
      </c>
      <c r="L39" s="9">
        <f t="shared" si="4"/>
        <v>532.09999999999945</v>
      </c>
      <c r="M39" s="6" t="s">
        <v>345</v>
      </c>
    </row>
    <row r="40" spans="1:13" s="3" customFormat="1" x14ac:dyDescent="0.25">
      <c r="A40" s="6" t="s">
        <v>44</v>
      </c>
      <c r="B40" s="6" t="s">
        <v>338</v>
      </c>
      <c r="C40" s="6">
        <v>4500</v>
      </c>
      <c r="D40" s="6"/>
      <c r="E40" s="6"/>
      <c r="F40" s="9">
        <f t="shared" si="5"/>
        <v>0</v>
      </c>
      <c r="G40" s="6"/>
      <c r="H40" s="9">
        <f t="shared" si="6"/>
        <v>0</v>
      </c>
      <c r="I40" s="9">
        <f t="shared" si="2"/>
        <v>4500</v>
      </c>
      <c r="J40" s="10">
        <v>0.9</v>
      </c>
      <c r="K40" s="9">
        <f t="shared" si="3"/>
        <v>4050</v>
      </c>
      <c r="L40" s="9">
        <f t="shared" si="4"/>
        <v>450</v>
      </c>
      <c r="M40" s="6" t="s">
        <v>344</v>
      </c>
    </row>
    <row r="41" spans="1:13" s="3" customFormat="1" x14ac:dyDescent="0.25">
      <c r="A41" s="6" t="s">
        <v>48</v>
      </c>
      <c r="B41" s="6" t="s">
        <v>49</v>
      </c>
      <c r="C41" s="6">
        <v>3496</v>
      </c>
      <c r="D41" s="6" t="s">
        <v>367</v>
      </c>
      <c r="E41" s="6">
        <v>0.08</v>
      </c>
      <c r="F41" s="9">
        <f t="shared" si="5"/>
        <v>279.68</v>
      </c>
      <c r="G41" s="6"/>
      <c r="H41" s="9">
        <f t="shared" si="6"/>
        <v>0</v>
      </c>
      <c r="I41" s="9">
        <f t="shared" si="2"/>
        <v>3216.32</v>
      </c>
      <c r="J41" s="10">
        <v>0.9</v>
      </c>
      <c r="K41" s="9">
        <f t="shared" si="3"/>
        <v>2894.6880000000001</v>
      </c>
      <c r="L41" s="9">
        <f t="shared" si="4"/>
        <v>321.63200000000006</v>
      </c>
      <c r="M41" s="6" t="s">
        <v>345</v>
      </c>
    </row>
    <row r="42" spans="1:13" s="3" customFormat="1" x14ac:dyDescent="0.25">
      <c r="A42" s="6" t="s">
        <v>50</v>
      </c>
      <c r="B42" s="12" t="s">
        <v>51</v>
      </c>
      <c r="C42" s="12">
        <v>587</v>
      </c>
      <c r="D42" s="12"/>
      <c r="E42" s="12"/>
      <c r="F42" s="13">
        <f t="shared" si="5"/>
        <v>0</v>
      </c>
      <c r="G42" s="12"/>
      <c r="H42" s="13">
        <f t="shared" si="6"/>
        <v>0</v>
      </c>
      <c r="I42" s="9">
        <f t="shared" si="2"/>
        <v>587</v>
      </c>
      <c r="J42" s="14">
        <v>0.9</v>
      </c>
      <c r="K42" s="9">
        <f t="shared" si="3"/>
        <v>528.30000000000007</v>
      </c>
      <c r="L42" s="9">
        <f t="shared" si="4"/>
        <v>58.699999999999932</v>
      </c>
      <c r="M42" s="6" t="s">
        <v>345</v>
      </c>
    </row>
    <row r="43" spans="1:13" s="3" customFormat="1" x14ac:dyDescent="0.25">
      <c r="A43" s="6" t="s">
        <v>50</v>
      </c>
      <c r="B43" s="6" t="s">
        <v>52</v>
      </c>
      <c r="C43" s="6">
        <v>76</v>
      </c>
      <c r="D43" s="6"/>
      <c r="E43" s="6"/>
      <c r="F43" s="9">
        <f t="shared" si="5"/>
        <v>0</v>
      </c>
      <c r="G43" s="6"/>
      <c r="H43" s="9">
        <f t="shared" si="6"/>
        <v>0</v>
      </c>
      <c r="I43" s="9">
        <f t="shared" si="2"/>
        <v>76</v>
      </c>
      <c r="J43" s="10">
        <v>0.9</v>
      </c>
      <c r="K43" s="9">
        <f t="shared" si="3"/>
        <v>68.400000000000006</v>
      </c>
      <c r="L43" s="9">
        <f t="shared" si="4"/>
        <v>7.5999999999999943</v>
      </c>
      <c r="M43" s="6" t="s">
        <v>345</v>
      </c>
    </row>
    <row r="44" spans="1:13" s="3" customFormat="1" x14ac:dyDescent="0.25">
      <c r="A44" s="6" t="s">
        <v>50</v>
      </c>
      <c r="B44" s="6" t="s">
        <v>53</v>
      </c>
      <c r="C44" s="6">
        <v>38</v>
      </c>
      <c r="D44" s="6"/>
      <c r="E44" s="6"/>
      <c r="F44" s="9">
        <f t="shared" si="5"/>
        <v>0</v>
      </c>
      <c r="G44" s="6"/>
      <c r="H44" s="9">
        <f t="shared" si="6"/>
        <v>0</v>
      </c>
      <c r="I44" s="9">
        <f t="shared" si="2"/>
        <v>38</v>
      </c>
      <c r="J44" s="10">
        <v>0</v>
      </c>
      <c r="K44" s="9">
        <f t="shared" si="3"/>
        <v>0</v>
      </c>
      <c r="L44" s="9">
        <f t="shared" si="4"/>
        <v>38</v>
      </c>
      <c r="M44" s="6" t="s">
        <v>345</v>
      </c>
    </row>
    <row r="45" spans="1:13" s="3" customFormat="1" x14ac:dyDescent="0.25">
      <c r="A45" s="6" t="s">
        <v>50</v>
      </c>
      <c r="B45" s="6" t="s">
        <v>54</v>
      </c>
      <c r="C45" s="6">
        <v>207</v>
      </c>
      <c r="D45" s="6"/>
      <c r="E45" s="6"/>
      <c r="F45" s="9">
        <f t="shared" si="5"/>
        <v>0</v>
      </c>
      <c r="G45" s="6"/>
      <c r="H45" s="9">
        <f t="shared" si="6"/>
        <v>0</v>
      </c>
      <c r="I45" s="9">
        <f t="shared" si="2"/>
        <v>207</v>
      </c>
      <c r="J45" s="10">
        <v>0.9</v>
      </c>
      <c r="K45" s="9">
        <f t="shared" si="3"/>
        <v>186.3</v>
      </c>
      <c r="L45" s="9">
        <f t="shared" si="4"/>
        <v>20.699999999999989</v>
      </c>
      <c r="M45" s="6" t="s">
        <v>345</v>
      </c>
    </row>
    <row r="46" spans="1:13" s="3" customFormat="1" x14ac:dyDescent="0.25">
      <c r="A46" s="6" t="s">
        <v>50</v>
      </c>
      <c r="B46" s="6" t="s">
        <v>55</v>
      </c>
      <c r="C46" s="6">
        <v>96</v>
      </c>
      <c r="D46" s="6"/>
      <c r="E46" s="6"/>
      <c r="F46" s="9">
        <f t="shared" si="5"/>
        <v>0</v>
      </c>
      <c r="G46" s="6"/>
      <c r="H46" s="9">
        <f t="shared" si="6"/>
        <v>0</v>
      </c>
      <c r="I46" s="9">
        <f t="shared" si="2"/>
        <v>96</v>
      </c>
      <c r="J46" s="10">
        <v>0.9</v>
      </c>
      <c r="K46" s="9">
        <f t="shared" si="3"/>
        <v>86.4</v>
      </c>
      <c r="L46" s="9">
        <f t="shared" si="4"/>
        <v>9.5999999999999943</v>
      </c>
      <c r="M46" s="6" t="s">
        <v>345</v>
      </c>
    </row>
    <row r="47" spans="1:13" s="3" customFormat="1" x14ac:dyDescent="0.25">
      <c r="A47" s="6" t="s">
        <v>349</v>
      </c>
      <c r="B47" s="6" t="s">
        <v>350</v>
      </c>
      <c r="C47" s="6">
        <v>0</v>
      </c>
      <c r="D47" s="6"/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0</v>
      </c>
      <c r="J47" s="10">
        <v>0.7</v>
      </c>
      <c r="K47" s="9">
        <f t="shared" si="3"/>
        <v>0</v>
      </c>
      <c r="L47" s="9">
        <f t="shared" si="4"/>
        <v>0</v>
      </c>
      <c r="M47" s="6" t="s">
        <v>351</v>
      </c>
    </row>
    <row r="48" spans="1:13" s="3" customFormat="1" x14ac:dyDescent="0.25">
      <c r="A48" s="6" t="s">
        <v>56</v>
      </c>
      <c r="B48" s="6" t="s">
        <v>57</v>
      </c>
      <c r="C48" s="6">
        <v>370</v>
      </c>
      <c r="D48" s="6"/>
      <c r="E48" s="6"/>
      <c r="F48" s="9">
        <f t="shared" si="5"/>
        <v>0</v>
      </c>
      <c r="G48" s="6"/>
      <c r="H48" s="9">
        <f t="shared" si="6"/>
        <v>0</v>
      </c>
      <c r="I48" s="9">
        <f t="shared" si="2"/>
        <v>370</v>
      </c>
      <c r="J48" s="10">
        <v>0.7</v>
      </c>
      <c r="K48" s="9">
        <f t="shared" si="3"/>
        <v>259</v>
      </c>
      <c r="L48" s="9">
        <f t="shared" si="4"/>
        <v>111</v>
      </c>
      <c r="M48" s="9" t="s">
        <v>58</v>
      </c>
    </row>
    <row r="49" spans="1:13" s="3" customFormat="1" x14ac:dyDescent="0.25">
      <c r="A49" s="6" t="s">
        <v>56</v>
      </c>
      <c r="B49" s="6" t="s">
        <v>59</v>
      </c>
      <c r="C49" s="6">
        <v>1769</v>
      </c>
      <c r="D49" s="6"/>
      <c r="E49" s="6"/>
      <c r="F49" s="9">
        <f t="shared" si="5"/>
        <v>0</v>
      </c>
      <c r="G49" s="6"/>
      <c r="H49" s="9">
        <f t="shared" si="6"/>
        <v>0</v>
      </c>
      <c r="I49" s="9">
        <f t="shared" si="2"/>
        <v>1769</v>
      </c>
      <c r="J49" s="10">
        <v>0.8</v>
      </c>
      <c r="K49" s="9">
        <f t="shared" si="3"/>
        <v>1415.2</v>
      </c>
      <c r="L49" s="9">
        <f t="shared" si="4"/>
        <v>353.79999999999995</v>
      </c>
      <c r="M49" s="9"/>
    </row>
    <row r="50" spans="1:13" s="3" customFormat="1" x14ac:dyDescent="0.25">
      <c r="A50" s="6" t="s">
        <v>56</v>
      </c>
      <c r="B50" s="6" t="s">
        <v>60</v>
      </c>
      <c r="C50" s="6">
        <v>7383</v>
      </c>
      <c r="D50" s="6"/>
      <c r="E50" s="6"/>
      <c r="F50" s="9">
        <f t="shared" si="5"/>
        <v>0</v>
      </c>
      <c r="G50" s="6"/>
      <c r="H50" s="9">
        <f t="shared" si="6"/>
        <v>0</v>
      </c>
      <c r="I50" s="9">
        <f t="shared" si="2"/>
        <v>7383</v>
      </c>
      <c r="J50" s="10">
        <v>0.8</v>
      </c>
      <c r="K50" s="9">
        <f t="shared" si="3"/>
        <v>5906.4000000000005</v>
      </c>
      <c r="L50" s="9">
        <f t="shared" si="4"/>
        <v>1476.5999999999995</v>
      </c>
      <c r="M50" s="9" t="s">
        <v>61</v>
      </c>
    </row>
    <row r="51" spans="1:13" s="3" customFormat="1" x14ac:dyDescent="0.25">
      <c r="A51" s="6" t="s">
        <v>26</v>
      </c>
      <c r="B51" s="6" t="s">
        <v>62</v>
      </c>
      <c r="C51" s="6">
        <v>29750</v>
      </c>
      <c r="D51" s="6"/>
      <c r="E51" s="6"/>
      <c r="F51" s="9">
        <f t="shared" si="5"/>
        <v>0</v>
      </c>
      <c r="G51" s="6"/>
      <c r="H51" s="9">
        <f t="shared" si="6"/>
        <v>0</v>
      </c>
      <c r="I51" s="9">
        <f t="shared" si="2"/>
        <v>29750</v>
      </c>
      <c r="J51" s="10">
        <v>0.9</v>
      </c>
      <c r="K51" s="9">
        <f t="shared" si="3"/>
        <v>26775</v>
      </c>
      <c r="L51" s="9">
        <f t="shared" si="4"/>
        <v>2975</v>
      </c>
      <c r="M51" s="9"/>
    </row>
    <row r="52" spans="1:13" s="3" customFormat="1" x14ac:dyDescent="0.25">
      <c r="A52" s="6" t="s">
        <v>26</v>
      </c>
      <c r="B52" s="6" t="s">
        <v>63</v>
      </c>
      <c r="C52" s="6">
        <v>0</v>
      </c>
      <c r="D52" s="6"/>
      <c r="E52" s="6"/>
      <c r="F52" s="9">
        <f t="shared" si="5"/>
        <v>0</v>
      </c>
      <c r="G52" s="6"/>
      <c r="H52" s="9">
        <f t="shared" si="6"/>
        <v>0</v>
      </c>
      <c r="I52" s="9">
        <f t="shared" si="2"/>
        <v>0</v>
      </c>
      <c r="J52" s="10">
        <v>0</v>
      </c>
      <c r="K52" s="9">
        <f t="shared" si="3"/>
        <v>0</v>
      </c>
      <c r="L52" s="9">
        <f t="shared" si="4"/>
        <v>0</v>
      </c>
      <c r="M52" s="9"/>
    </row>
    <row r="53" spans="1:13" s="3" customFormat="1" x14ac:dyDescent="0.25">
      <c r="A53" s="6" t="s">
        <v>64</v>
      </c>
      <c r="B53" s="6" t="s">
        <v>65</v>
      </c>
      <c r="C53" s="6">
        <v>67</v>
      </c>
      <c r="D53" s="6"/>
      <c r="E53" s="6"/>
      <c r="F53" s="9">
        <f t="shared" si="5"/>
        <v>0</v>
      </c>
      <c r="G53" s="6"/>
      <c r="H53" s="9">
        <f t="shared" si="6"/>
        <v>0</v>
      </c>
      <c r="I53" s="9">
        <f t="shared" si="2"/>
        <v>67</v>
      </c>
      <c r="J53" s="10">
        <v>0</v>
      </c>
      <c r="K53" s="9">
        <f t="shared" si="3"/>
        <v>0</v>
      </c>
      <c r="L53" s="9">
        <f t="shared" si="4"/>
        <v>67</v>
      </c>
      <c r="M53" s="6"/>
    </row>
    <row r="54" spans="1:13" s="3" customFormat="1" x14ac:dyDescent="0.25">
      <c r="A54" s="6" t="s">
        <v>64</v>
      </c>
      <c r="B54" s="6" t="s">
        <v>66</v>
      </c>
      <c r="C54" s="6">
        <v>2195</v>
      </c>
      <c r="D54" s="6" t="s">
        <v>367</v>
      </c>
      <c r="E54" s="6">
        <v>0.11</v>
      </c>
      <c r="F54" s="9">
        <f t="shared" si="5"/>
        <v>241.45</v>
      </c>
      <c r="G54" s="6"/>
      <c r="H54" s="9">
        <f t="shared" si="6"/>
        <v>0</v>
      </c>
      <c r="I54" s="9">
        <f t="shared" si="2"/>
        <v>1953.55</v>
      </c>
      <c r="J54" s="10">
        <v>0.9</v>
      </c>
      <c r="K54" s="9">
        <f t="shared" si="3"/>
        <v>1758.1949999999999</v>
      </c>
      <c r="L54" s="9">
        <f t="shared" si="4"/>
        <v>195.35500000000002</v>
      </c>
      <c r="M54" s="9"/>
    </row>
    <row r="55" spans="1:13" s="3" customFormat="1" x14ac:dyDescent="0.25">
      <c r="A55" s="6" t="s">
        <v>26</v>
      </c>
      <c r="B55" s="6" t="s">
        <v>67</v>
      </c>
      <c r="C55" s="6">
        <v>8080</v>
      </c>
      <c r="D55" s="6"/>
      <c r="E55" s="6"/>
      <c r="F55" s="9">
        <f t="shared" ref="F55:F78" si="7" xml:space="preserve"> SUM(C55*E55)</f>
        <v>0</v>
      </c>
      <c r="G55" s="6"/>
      <c r="H55" s="9">
        <f t="shared" ref="H55:H78" si="8" xml:space="preserve"> SUM(C55-F55)*G55</f>
        <v>0</v>
      </c>
      <c r="I55" s="9">
        <f t="shared" ref="I55:I78" si="9" xml:space="preserve"> SUM(C55-F55-H55)</f>
        <v>8080</v>
      </c>
      <c r="J55" s="10">
        <v>0.85</v>
      </c>
      <c r="K55" s="9">
        <f t="shared" ref="K55:K78" si="10" xml:space="preserve"> SUM(I55*J55)</f>
        <v>6868</v>
      </c>
      <c r="L55" s="9">
        <f t="shared" ref="L55:L78" si="11" xml:space="preserve"> SUM(I55-K55)</f>
        <v>1212</v>
      </c>
      <c r="M55" s="9"/>
    </row>
    <row r="56" spans="1:13" s="3" customFormat="1" x14ac:dyDescent="0.25">
      <c r="A56" s="6" t="s">
        <v>26</v>
      </c>
      <c r="B56" s="6" t="s">
        <v>68</v>
      </c>
      <c r="C56" s="6">
        <v>3111</v>
      </c>
      <c r="D56" s="6"/>
      <c r="E56" s="6"/>
      <c r="F56" s="9">
        <f t="shared" si="7"/>
        <v>0</v>
      </c>
      <c r="G56" s="6"/>
      <c r="H56" s="9">
        <f t="shared" si="8"/>
        <v>0</v>
      </c>
      <c r="I56" s="9">
        <f t="shared" si="9"/>
        <v>3111</v>
      </c>
      <c r="J56" s="10">
        <v>0.85</v>
      </c>
      <c r="K56" s="9">
        <f t="shared" si="10"/>
        <v>2644.35</v>
      </c>
      <c r="L56" s="9">
        <f t="shared" si="11"/>
        <v>466.65000000000009</v>
      </c>
      <c r="M56" s="9"/>
    </row>
    <row r="57" spans="1:13" s="3" customFormat="1" x14ac:dyDescent="0.25">
      <c r="A57" s="6"/>
      <c r="B57" s="6" t="s">
        <v>69</v>
      </c>
      <c r="C57" s="6">
        <v>7522</v>
      </c>
      <c r="D57" s="6"/>
      <c r="E57" s="6"/>
      <c r="F57" s="9">
        <f t="shared" si="7"/>
        <v>0</v>
      </c>
      <c r="G57" s="6"/>
      <c r="H57" s="9">
        <f t="shared" si="8"/>
        <v>0</v>
      </c>
      <c r="I57" s="9">
        <f t="shared" si="9"/>
        <v>7522</v>
      </c>
      <c r="J57" s="10">
        <v>0.8</v>
      </c>
      <c r="K57" s="9">
        <f t="shared" si="10"/>
        <v>6017.6</v>
      </c>
      <c r="L57" s="9">
        <f t="shared" si="11"/>
        <v>1504.3999999999996</v>
      </c>
      <c r="M57" s="6"/>
    </row>
    <row r="58" spans="1:13" s="3" customFormat="1" x14ac:dyDescent="0.25">
      <c r="A58" s="6"/>
      <c r="B58" s="6" t="s">
        <v>70</v>
      </c>
      <c r="C58" s="75">
        <v>96152</v>
      </c>
      <c r="D58" s="75" t="s">
        <v>367</v>
      </c>
      <c r="E58" s="6">
        <v>0.01</v>
      </c>
      <c r="F58" s="9">
        <f t="shared" si="7"/>
        <v>961.52</v>
      </c>
      <c r="G58" s="6">
        <v>0.22</v>
      </c>
      <c r="H58" s="9">
        <f t="shared" si="8"/>
        <v>20941.905599999998</v>
      </c>
      <c r="I58" s="9">
        <f t="shared" si="9"/>
        <v>74248.574399999998</v>
      </c>
      <c r="J58" s="10">
        <v>0.89468725999999998</v>
      </c>
      <c r="K58" s="9">
        <f t="shared" si="10"/>
        <v>66429.253588842141</v>
      </c>
      <c r="L58" s="9">
        <f t="shared" si="11"/>
        <v>7819.320811157857</v>
      </c>
      <c r="M58" s="6" t="s">
        <v>345</v>
      </c>
    </row>
    <row r="59" spans="1:13" s="3" customFormat="1" x14ac:dyDescent="0.25">
      <c r="A59" s="6"/>
      <c r="B59" s="6" t="s">
        <v>71</v>
      </c>
      <c r="C59" s="75">
        <v>14670</v>
      </c>
      <c r="D59" s="75" t="s">
        <v>367</v>
      </c>
      <c r="E59" s="6"/>
      <c r="F59" s="9">
        <f t="shared" si="7"/>
        <v>0</v>
      </c>
      <c r="G59" s="6">
        <v>0.22</v>
      </c>
      <c r="H59" s="9">
        <f t="shared" si="8"/>
        <v>3227.4</v>
      </c>
      <c r="I59" s="9">
        <f t="shared" si="9"/>
        <v>11442.6</v>
      </c>
      <c r="J59" s="10">
        <v>0.9</v>
      </c>
      <c r="K59" s="9">
        <f xml:space="preserve"> SUM(I59*J59)</f>
        <v>10298.34</v>
      </c>
      <c r="L59" s="9">
        <f t="shared" si="11"/>
        <v>1144.2600000000002</v>
      </c>
      <c r="M59" s="6" t="s">
        <v>345</v>
      </c>
    </row>
    <row r="60" spans="1:13" s="3" customFormat="1" x14ac:dyDescent="0.25">
      <c r="A60" s="6"/>
      <c r="B60" s="6" t="s">
        <v>72</v>
      </c>
      <c r="C60" s="75">
        <v>436</v>
      </c>
      <c r="D60" s="75"/>
      <c r="E60" s="6"/>
      <c r="F60" s="9">
        <f t="shared" si="7"/>
        <v>0</v>
      </c>
      <c r="G60" s="6"/>
      <c r="H60" s="9">
        <f t="shared" si="8"/>
        <v>0</v>
      </c>
      <c r="I60" s="9">
        <f t="shared" si="9"/>
        <v>436</v>
      </c>
      <c r="J60" s="10">
        <v>0</v>
      </c>
      <c r="K60" s="9">
        <f t="shared" si="10"/>
        <v>0</v>
      </c>
      <c r="L60" s="9">
        <f t="shared" si="11"/>
        <v>436</v>
      </c>
      <c r="M60" s="6" t="s">
        <v>345</v>
      </c>
    </row>
    <row r="61" spans="1:13" s="3" customFormat="1" x14ac:dyDescent="0.25">
      <c r="A61" s="6"/>
      <c r="B61" s="6" t="s">
        <v>73</v>
      </c>
      <c r="C61" s="75">
        <v>275</v>
      </c>
      <c r="D61" s="75"/>
      <c r="E61" s="6"/>
      <c r="F61" s="9">
        <f t="shared" si="7"/>
        <v>0</v>
      </c>
      <c r="G61" s="6"/>
      <c r="H61" s="9">
        <f t="shared" si="8"/>
        <v>0</v>
      </c>
      <c r="I61" s="9">
        <f t="shared" si="9"/>
        <v>275</v>
      </c>
      <c r="J61" s="10">
        <v>0</v>
      </c>
      <c r="K61" s="9">
        <f t="shared" si="10"/>
        <v>0</v>
      </c>
      <c r="L61" s="9">
        <f t="shared" si="11"/>
        <v>275</v>
      </c>
      <c r="M61" s="6" t="s">
        <v>345</v>
      </c>
    </row>
    <row r="62" spans="1:13" s="3" customFormat="1" x14ac:dyDescent="0.25">
      <c r="A62" s="6"/>
      <c r="B62" s="6" t="s">
        <v>74</v>
      </c>
      <c r="C62" s="6">
        <v>923</v>
      </c>
      <c r="D62" s="6"/>
      <c r="E62" s="6"/>
      <c r="F62" s="9">
        <f t="shared" si="7"/>
        <v>0</v>
      </c>
      <c r="G62" s="6"/>
      <c r="H62" s="9">
        <f t="shared" si="8"/>
        <v>0</v>
      </c>
      <c r="I62" s="9">
        <f t="shared" si="9"/>
        <v>923</v>
      </c>
      <c r="J62" s="10">
        <v>0.66</v>
      </c>
      <c r="K62" s="9">
        <f t="shared" si="10"/>
        <v>609.18000000000006</v>
      </c>
      <c r="L62" s="9">
        <f t="shared" si="11"/>
        <v>313.81999999999994</v>
      </c>
      <c r="M62" s="9"/>
    </row>
    <row r="63" spans="1:13" s="3" customFormat="1" x14ac:dyDescent="0.25">
      <c r="A63" s="6"/>
      <c r="B63" s="6" t="s">
        <v>75</v>
      </c>
      <c r="C63" s="6">
        <v>476</v>
      </c>
      <c r="D63" s="6"/>
      <c r="E63" s="6"/>
      <c r="F63" s="9">
        <f t="shared" si="7"/>
        <v>0</v>
      </c>
      <c r="G63" s="6"/>
      <c r="H63" s="9">
        <f t="shared" si="8"/>
        <v>0</v>
      </c>
      <c r="I63" s="9">
        <f t="shared" si="9"/>
        <v>476</v>
      </c>
      <c r="J63" s="10">
        <v>0.85</v>
      </c>
      <c r="K63" s="9">
        <f t="shared" si="10"/>
        <v>404.59999999999997</v>
      </c>
      <c r="L63" s="9">
        <f t="shared" si="11"/>
        <v>71.400000000000034</v>
      </c>
      <c r="M63" s="9"/>
    </row>
    <row r="64" spans="1:13" s="3" customFormat="1" x14ac:dyDescent="0.25">
      <c r="A64" s="6"/>
      <c r="B64" s="6" t="s">
        <v>76</v>
      </c>
      <c r="C64" s="6">
        <v>168</v>
      </c>
      <c r="D64" s="6"/>
      <c r="E64" s="6"/>
      <c r="F64" s="9">
        <f t="shared" si="7"/>
        <v>0</v>
      </c>
      <c r="G64" s="6"/>
      <c r="H64" s="9">
        <f t="shared" si="8"/>
        <v>0</v>
      </c>
      <c r="I64" s="9">
        <f t="shared" si="9"/>
        <v>168</v>
      </c>
      <c r="J64" s="10">
        <v>0</v>
      </c>
      <c r="K64" s="9">
        <f t="shared" si="10"/>
        <v>0</v>
      </c>
      <c r="L64" s="9">
        <f t="shared" si="11"/>
        <v>168</v>
      </c>
      <c r="M64" s="9"/>
    </row>
    <row r="65" spans="1:13" s="3" customFormat="1" x14ac:dyDescent="0.25">
      <c r="A65" s="6"/>
      <c r="B65" s="6" t="s">
        <v>77</v>
      </c>
      <c r="C65" s="6">
        <v>1335</v>
      </c>
      <c r="D65" s="6"/>
      <c r="E65" s="6"/>
      <c r="F65" s="9">
        <f t="shared" si="7"/>
        <v>0</v>
      </c>
      <c r="G65" s="6"/>
      <c r="H65" s="9">
        <f t="shared" si="8"/>
        <v>0</v>
      </c>
      <c r="I65" s="9">
        <f t="shared" si="9"/>
        <v>1335</v>
      </c>
      <c r="J65" s="10">
        <v>0.8</v>
      </c>
      <c r="K65" s="9">
        <f t="shared" si="10"/>
        <v>1068</v>
      </c>
      <c r="L65" s="9">
        <f t="shared" si="11"/>
        <v>267</v>
      </c>
      <c r="M65" s="9"/>
    </row>
    <row r="66" spans="1:13" s="3" customFormat="1" x14ac:dyDescent="0.25">
      <c r="A66" s="6"/>
      <c r="B66" s="6" t="s">
        <v>78</v>
      </c>
      <c r="C66" s="6">
        <v>613</v>
      </c>
      <c r="D66" s="6"/>
      <c r="E66" s="6"/>
      <c r="F66" s="9">
        <f t="shared" si="7"/>
        <v>0</v>
      </c>
      <c r="G66" s="6"/>
      <c r="H66" s="9">
        <f t="shared" si="8"/>
        <v>0</v>
      </c>
      <c r="I66" s="9">
        <f t="shared" si="9"/>
        <v>613</v>
      </c>
      <c r="J66" s="10">
        <v>0.8</v>
      </c>
      <c r="K66" s="9">
        <f t="shared" si="10"/>
        <v>490.40000000000003</v>
      </c>
      <c r="L66" s="9">
        <f t="shared" si="11"/>
        <v>122.59999999999997</v>
      </c>
      <c r="M66" s="9"/>
    </row>
    <row r="67" spans="1:13" s="3" customFormat="1" x14ac:dyDescent="0.25">
      <c r="A67" s="6"/>
      <c r="B67" s="6" t="s">
        <v>79</v>
      </c>
      <c r="C67" s="6">
        <v>1368</v>
      </c>
      <c r="D67" s="6"/>
      <c r="E67" s="6"/>
      <c r="F67" s="9">
        <f t="shared" si="7"/>
        <v>0</v>
      </c>
      <c r="G67" s="6"/>
      <c r="H67" s="9">
        <f t="shared" si="8"/>
        <v>0</v>
      </c>
      <c r="I67" s="9">
        <f t="shared" si="9"/>
        <v>1368</v>
      </c>
      <c r="J67" s="10">
        <v>0.8</v>
      </c>
      <c r="K67" s="9">
        <f t="shared" si="10"/>
        <v>1094.4000000000001</v>
      </c>
      <c r="L67" s="9">
        <f t="shared" si="11"/>
        <v>273.59999999999991</v>
      </c>
      <c r="M67" s="9"/>
    </row>
    <row r="68" spans="1:13" s="3" customFormat="1" x14ac:dyDescent="0.25">
      <c r="A68" s="6"/>
      <c r="B68" s="6" t="s">
        <v>80</v>
      </c>
      <c r="C68" s="6">
        <v>191</v>
      </c>
      <c r="D68" s="6"/>
      <c r="E68" s="6"/>
      <c r="F68" s="9">
        <f t="shared" si="7"/>
        <v>0</v>
      </c>
      <c r="G68" s="6"/>
      <c r="H68" s="9">
        <f t="shared" si="8"/>
        <v>0</v>
      </c>
      <c r="I68" s="9">
        <f t="shared" si="9"/>
        <v>191</v>
      </c>
      <c r="J68" s="10">
        <v>0.8</v>
      </c>
      <c r="K68" s="9">
        <f t="shared" si="10"/>
        <v>152.80000000000001</v>
      </c>
      <c r="L68" s="9">
        <f t="shared" si="11"/>
        <v>38.199999999999989</v>
      </c>
      <c r="M68" s="9"/>
    </row>
    <row r="69" spans="1:13" s="3" customFormat="1" x14ac:dyDescent="0.25">
      <c r="A69" s="6"/>
      <c r="B69" s="6" t="s">
        <v>81</v>
      </c>
      <c r="C69" s="6">
        <v>1431</v>
      </c>
      <c r="D69" s="6"/>
      <c r="E69" s="6"/>
      <c r="F69" s="9">
        <f t="shared" si="7"/>
        <v>0</v>
      </c>
      <c r="G69" s="6"/>
      <c r="H69" s="9">
        <f t="shared" si="8"/>
        <v>0</v>
      </c>
      <c r="I69" s="9">
        <f t="shared" si="9"/>
        <v>1431</v>
      </c>
      <c r="J69" s="10">
        <v>0.8</v>
      </c>
      <c r="K69" s="9">
        <f t="shared" si="10"/>
        <v>1144.8</v>
      </c>
      <c r="L69" s="9">
        <f t="shared" si="11"/>
        <v>286.20000000000005</v>
      </c>
      <c r="M69" s="9"/>
    </row>
    <row r="70" spans="1:13" s="3" customFormat="1" x14ac:dyDescent="0.25">
      <c r="A70" s="6"/>
      <c r="B70" s="6" t="s">
        <v>82</v>
      </c>
      <c r="C70" s="6">
        <v>438</v>
      </c>
      <c r="D70" s="6"/>
      <c r="E70" s="6"/>
      <c r="F70" s="9">
        <f t="shared" si="7"/>
        <v>0</v>
      </c>
      <c r="G70" s="6"/>
      <c r="H70" s="9">
        <f t="shared" si="8"/>
        <v>0</v>
      </c>
      <c r="I70" s="9">
        <f t="shared" si="9"/>
        <v>438</v>
      </c>
      <c r="J70" s="10">
        <v>0.8</v>
      </c>
      <c r="K70" s="9">
        <f t="shared" si="10"/>
        <v>350.40000000000003</v>
      </c>
      <c r="L70" s="9">
        <f t="shared" si="11"/>
        <v>87.599999999999966</v>
      </c>
      <c r="M70" s="9"/>
    </row>
    <row r="71" spans="1:13" s="3" customFormat="1" x14ac:dyDescent="0.25">
      <c r="A71" s="6"/>
      <c r="B71" s="6" t="s">
        <v>83</v>
      </c>
      <c r="C71" s="6">
        <f>9973+1760</f>
        <v>11733</v>
      </c>
      <c r="D71" s="6"/>
      <c r="E71" s="6"/>
      <c r="F71" s="9">
        <f t="shared" si="7"/>
        <v>0</v>
      </c>
      <c r="G71" s="6"/>
      <c r="H71" s="9">
        <f t="shared" si="8"/>
        <v>0</v>
      </c>
      <c r="I71" s="9">
        <f t="shared" si="9"/>
        <v>11733</v>
      </c>
      <c r="J71" s="10">
        <v>0.85</v>
      </c>
      <c r="K71" s="9">
        <f t="shared" si="10"/>
        <v>9973.0499999999993</v>
      </c>
      <c r="L71" s="9">
        <f t="shared" si="11"/>
        <v>1759.9500000000007</v>
      </c>
      <c r="M71" s="6" t="s">
        <v>345</v>
      </c>
    </row>
    <row r="72" spans="1:13" s="3" customFormat="1" x14ac:dyDescent="0.25">
      <c r="A72" s="6"/>
      <c r="B72" s="6" t="s">
        <v>84</v>
      </c>
      <c r="C72" s="6">
        <v>5881</v>
      </c>
      <c r="D72" s="6"/>
      <c r="E72" s="6">
        <v>7.0000000000000007E-2</v>
      </c>
      <c r="F72" s="9">
        <f t="shared" si="7"/>
        <v>411.67</v>
      </c>
      <c r="G72" s="6"/>
      <c r="H72" s="9">
        <f t="shared" si="8"/>
        <v>0</v>
      </c>
      <c r="I72" s="9">
        <f t="shared" si="9"/>
        <v>5469.33</v>
      </c>
      <c r="J72" s="10">
        <v>0.9</v>
      </c>
      <c r="K72" s="9">
        <f t="shared" si="10"/>
        <v>4922.3969999999999</v>
      </c>
      <c r="L72" s="9">
        <f t="shared" si="11"/>
        <v>546.93299999999999</v>
      </c>
      <c r="M72" s="6"/>
    </row>
    <row r="73" spans="1:13" s="3" customFormat="1" x14ac:dyDescent="0.25">
      <c r="A73" s="6"/>
      <c r="B73" s="6" t="s">
        <v>85</v>
      </c>
      <c r="C73" s="6">
        <v>101</v>
      </c>
      <c r="D73" s="6"/>
      <c r="E73" s="6"/>
      <c r="F73" s="9">
        <f t="shared" si="7"/>
        <v>0</v>
      </c>
      <c r="G73" s="6"/>
      <c r="H73" s="9">
        <f t="shared" si="8"/>
        <v>0</v>
      </c>
      <c r="I73" s="9">
        <f t="shared" si="9"/>
        <v>101</v>
      </c>
      <c r="J73" s="10">
        <v>0.8</v>
      </c>
      <c r="K73" s="9">
        <f t="shared" si="10"/>
        <v>80.800000000000011</v>
      </c>
      <c r="L73" s="9">
        <f t="shared" si="11"/>
        <v>20.199999999999989</v>
      </c>
      <c r="M73" s="9"/>
    </row>
    <row r="74" spans="1:13" s="15" customFormat="1" x14ac:dyDescent="0.25">
      <c r="A74" s="12"/>
      <c r="B74" s="12" t="s">
        <v>86</v>
      </c>
      <c r="C74" s="12">
        <v>489</v>
      </c>
      <c r="D74" s="12"/>
      <c r="E74" s="12"/>
      <c r="F74" s="13">
        <f t="shared" si="7"/>
        <v>0</v>
      </c>
      <c r="G74" s="12"/>
      <c r="H74" s="13">
        <f t="shared" si="8"/>
        <v>0</v>
      </c>
      <c r="I74" s="9">
        <f t="shared" si="9"/>
        <v>489</v>
      </c>
      <c r="J74" s="14">
        <v>0.8</v>
      </c>
      <c r="K74" s="9">
        <f t="shared" si="10"/>
        <v>391.20000000000005</v>
      </c>
      <c r="L74" s="9">
        <f t="shared" si="11"/>
        <v>97.799999999999955</v>
      </c>
      <c r="M74" s="13"/>
    </row>
    <row r="75" spans="1:13" s="3" customFormat="1" x14ac:dyDescent="0.25">
      <c r="A75" s="6"/>
      <c r="B75" s="6" t="s">
        <v>87</v>
      </c>
      <c r="C75" s="6">
        <v>1723</v>
      </c>
      <c r="D75" s="6"/>
      <c r="E75" s="6"/>
      <c r="F75" s="9">
        <f t="shared" si="7"/>
        <v>0</v>
      </c>
      <c r="G75" s="6"/>
      <c r="H75" s="9">
        <f t="shared" si="8"/>
        <v>0</v>
      </c>
      <c r="I75" s="9">
        <f t="shared" si="9"/>
        <v>1723</v>
      </c>
      <c r="J75" s="10">
        <v>0.8</v>
      </c>
      <c r="K75" s="9">
        <f t="shared" si="10"/>
        <v>1378.4</v>
      </c>
      <c r="L75" s="9">
        <f t="shared" si="11"/>
        <v>344.59999999999991</v>
      </c>
      <c r="M75" s="9"/>
    </row>
    <row r="76" spans="1:13" s="3" customFormat="1" x14ac:dyDescent="0.25">
      <c r="A76" s="6"/>
      <c r="B76" s="6" t="s">
        <v>88</v>
      </c>
      <c r="C76" s="6">
        <v>45</v>
      </c>
      <c r="D76" s="6"/>
      <c r="E76" s="6"/>
      <c r="F76" s="9">
        <f t="shared" si="7"/>
        <v>0</v>
      </c>
      <c r="G76" s="6"/>
      <c r="H76" s="9">
        <f t="shared" si="8"/>
        <v>0</v>
      </c>
      <c r="I76" s="9">
        <f t="shared" si="9"/>
        <v>45</v>
      </c>
      <c r="J76" s="10">
        <v>0.8</v>
      </c>
      <c r="K76" s="9">
        <f t="shared" si="10"/>
        <v>36</v>
      </c>
      <c r="L76" s="9">
        <f t="shared" si="11"/>
        <v>9</v>
      </c>
      <c r="M76" s="9"/>
    </row>
    <row r="77" spans="1:13" s="11" customFormat="1" x14ac:dyDescent="0.25">
      <c r="A77" s="6"/>
      <c r="B77" s="6" t="s">
        <v>89</v>
      </c>
      <c r="C77" s="6">
        <v>1000</v>
      </c>
      <c r="D77" s="6"/>
      <c r="E77" s="6"/>
      <c r="F77" s="9">
        <f t="shared" si="7"/>
        <v>0</v>
      </c>
      <c r="G77" s="6"/>
      <c r="H77" s="9">
        <f t="shared" si="8"/>
        <v>0</v>
      </c>
      <c r="I77" s="9">
        <f t="shared" si="9"/>
        <v>1000</v>
      </c>
      <c r="J77" s="10">
        <v>0.9</v>
      </c>
      <c r="K77" s="9">
        <f t="shared" si="10"/>
        <v>900</v>
      </c>
      <c r="L77" s="9">
        <f t="shared" si="11"/>
        <v>100</v>
      </c>
      <c r="M77" s="6" t="s">
        <v>345</v>
      </c>
    </row>
    <row r="78" spans="1:13" s="19" customFormat="1" ht="13.8" thickBot="1" x14ac:dyDescent="0.3">
      <c r="A78" s="16"/>
      <c r="B78" s="16" t="s">
        <v>90</v>
      </c>
      <c r="C78" s="16">
        <v>0</v>
      </c>
      <c r="D78" s="16"/>
      <c r="E78" s="16"/>
      <c r="F78" s="17">
        <f t="shared" si="7"/>
        <v>0</v>
      </c>
      <c r="G78" s="16"/>
      <c r="H78" s="17">
        <f t="shared" si="8"/>
        <v>0</v>
      </c>
      <c r="I78" s="17">
        <f t="shared" si="9"/>
        <v>0</v>
      </c>
      <c r="J78" s="18">
        <v>0.9</v>
      </c>
      <c r="K78" s="17">
        <f t="shared" si="10"/>
        <v>0</v>
      </c>
      <c r="L78" s="17">
        <f t="shared" si="11"/>
        <v>0</v>
      </c>
      <c r="M78" s="16"/>
    </row>
    <row r="79" spans="1:13" s="3" customFormat="1" x14ac:dyDescent="0.25">
      <c r="A79" s="11"/>
      <c r="B79" s="11"/>
      <c r="C79" s="20">
        <f xml:space="preserve"> SUM(C11:C78)</f>
        <v>492385</v>
      </c>
      <c r="D79" s="20"/>
      <c r="E79" s="20"/>
      <c r="F79" s="20"/>
      <c r="G79" s="11"/>
      <c r="H79" s="20">
        <f>SUM(H11:H78)</f>
        <v>26097.275590000001</v>
      </c>
      <c r="I79" s="20">
        <f>SUM(I11:I78)</f>
        <v>464151.74440999998</v>
      </c>
      <c r="J79" s="21"/>
      <c r="K79" s="20">
        <f>SUM(K11:K78)</f>
        <v>380173.05490884214</v>
      </c>
      <c r="L79" s="20">
        <f>SUM(L11:L78)</f>
        <v>83978.689501157831</v>
      </c>
      <c r="M79" s="11"/>
    </row>
    <row r="80" spans="1:13" s="3" customFormat="1" x14ac:dyDescent="0.25">
      <c r="J80" s="5"/>
    </row>
    <row r="81" spans="10:12" x14ac:dyDescent="0.25">
      <c r="J81" s="22"/>
      <c r="L81" s="23"/>
    </row>
    <row r="82" spans="10:12" x14ac:dyDescent="0.25">
      <c r="J82" s="22"/>
    </row>
    <row r="83" spans="10:12" x14ac:dyDescent="0.25">
      <c r="J83" s="22"/>
    </row>
    <row r="84" spans="10:12" x14ac:dyDescent="0.25">
      <c r="J84" s="22"/>
    </row>
    <row r="85" spans="10:12" x14ac:dyDescent="0.25">
      <c r="J85" s="22"/>
    </row>
    <row r="86" spans="10:12" x14ac:dyDescent="0.25">
      <c r="J86" s="22"/>
    </row>
    <row r="87" spans="10:12" x14ac:dyDescent="0.25">
      <c r="J87" s="22"/>
    </row>
    <row r="88" spans="10:12" x14ac:dyDescent="0.25">
      <c r="J88" s="22"/>
    </row>
    <row r="89" spans="10:12" x14ac:dyDescent="0.25">
      <c r="J89" s="22"/>
    </row>
    <row r="90" spans="10:12" x14ac:dyDescent="0.25">
      <c r="J90" s="22"/>
    </row>
    <row r="91" spans="10:12" x14ac:dyDescent="0.25">
      <c r="J91" s="22"/>
    </row>
    <row r="92" spans="10:12" x14ac:dyDescent="0.25">
      <c r="J92" s="22"/>
    </row>
    <row r="93" spans="10:12" x14ac:dyDescent="0.25">
      <c r="J93" s="22"/>
    </row>
    <row r="94" spans="10:12" x14ac:dyDescent="0.25">
      <c r="J94" s="22"/>
    </row>
    <row r="95" spans="10:12" x14ac:dyDescent="0.25">
      <c r="J95" s="22"/>
    </row>
    <row r="96" spans="10:12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E1" zoomScale="75" workbookViewId="0">
      <selection activeCell="K1" sqref="K1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16" x14ac:dyDescent="0.25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26">
        <v>36861</v>
      </c>
    </row>
    <row r="2" spans="1:16" x14ac:dyDescent="0.25">
      <c r="A2" s="1" t="s">
        <v>339</v>
      </c>
      <c r="C2" s="1"/>
      <c r="D2" t="s">
        <v>352</v>
      </c>
      <c r="E2" s="1" t="s">
        <v>95</v>
      </c>
      <c r="F2" t="s">
        <v>96</v>
      </c>
    </row>
    <row r="3" spans="1:16" x14ac:dyDescent="0.25">
      <c r="A3" s="1" t="s">
        <v>353</v>
      </c>
      <c r="C3" s="1"/>
      <c r="D3" t="s">
        <v>354</v>
      </c>
      <c r="E3" s="1" t="s">
        <v>95</v>
      </c>
      <c r="F3" s="24" t="s">
        <v>355</v>
      </c>
    </row>
    <row r="4" spans="1:16" x14ac:dyDescent="0.25">
      <c r="C4" s="1"/>
    </row>
    <row r="5" spans="1:16" x14ac:dyDescent="0.25">
      <c r="C5" s="1"/>
    </row>
    <row r="6" spans="1:16" x14ac:dyDescent="0.25">
      <c r="A6" s="1" t="s">
        <v>346</v>
      </c>
      <c r="C6" s="1" t="s">
        <v>97</v>
      </c>
      <c r="D6" t="s">
        <v>98</v>
      </c>
    </row>
    <row r="7" spans="1:16" ht="11.25" customHeight="1" x14ac:dyDescent="0.3">
      <c r="C7" s="1"/>
      <c r="D7" t="s">
        <v>356</v>
      </c>
      <c r="H7" s="69"/>
    </row>
    <row r="8" spans="1:16" ht="12" customHeight="1" x14ac:dyDescent="0.3">
      <c r="C8" s="1"/>
      <c r="D8" t="s">
        <v>357</v>
      </c>
      <c r="H8" s="69"/>
    </row>
    <row r="9" spans="1:16" ht="17.399999999999999" x14ac:dyDescent="0.3">
      <c r="C9" s="1"/>
      <c r="H9" s="69"/>
    </row>
    <row r="10" spans="1:16" ht="17.399999999999999" x14ac:dyDescent="0.3">
      <c r="C10" s="1"/>
      <c r="H10" s="69"/>
    </row>
    <row r="11" spans="1:16" ht="17.399999999999999" x14ac:dyDescent="0.3">
      <c r="C11" s="1"/>
      <c r="H11" s="69"/>
    </row>
    <row r="12" spans="1:16" x14ac:dyDescent="0.25">
      <c r="A12" s="1" t="s">
        <v>340</v>
      </c>
      <c r="C12" s="1" t="s">
        <v>92</v>
      </c>
      <c r="D12" t="s">
        <v>341</v>
      </c>
    </row>
    <row r="13" spans="1:16" x14ac:dyDescent="0.25">
      <c r="A13" s="1" t="s">
        <v>358</v>
      </c>
      <c r="C13" s="1" t="s">
        <v>95</v>
      </c>
      <c r="D13" t="s">
        <v>99</v>
      </c>
    </row>
    <row r="14" spans="1:16" x14ac:dyDescent="0.25">
      <c r="C14" s="1" t="s">
        <v>97</v>
      </c>
      <c r="D14" t="s">
        <v>342</v>
      </c>
    </row>
    <row r="16" spans="1:16" ht="39.9" customHeight="1" x14ac:dyDescent="0.25">
      <c r="A16" s="27" t="s">
        <v>100</v>
      </c>
      <c r="B16" s="28" t="s">
        <v>101</v>
      </c>
      <c r="C16" s="29" t="s">
        <v>1</v>
      </c>
      <c r="D16" s="29" t="s">
        <v>102</v>
      </c>
      <c r="E16" s="29" t="s">
        <v>103</v>
      </c>
      <c r="F16" s="29" t="s">
        <v>104</v>
      </c>
      <c r="G16" s="28" t="s">
        <v>105</v>
      </c>
      <c r="H16" s="29" t="s">
        <v>106</v>
      </c>
      <c r="I16" s="30" t="s">
        <v>107</v>
      </c>
      <c r="J16" s="30" t="s">
        <v>108</v>
      </c>
      <c r="K16" s="29" t="s">
        <v>109</v>
      </c>
      <c r="L16" s="29" t="s">
        <v>110</v>
      </c>
      <c r="M16" s="29" t="s">
        <v>111</v>
      </c>
      <c r="N16" s="29" t="s">
        <v>112</v>
      </c>
      <c r="O16" s="29" t="s">
        <v>110</v>
      </c>
      <c r="P16" s="29" t="s">
        <v>113</v>
      </c>
    </row>
    <row r="17" spans="1:19" x14ac:dyDescent="0.25">
      <c r="C17" s="24"/>
      <c r="D17" s="24"/>
      <c r="E17" s="24"/>
    </row>
    <row r="18" spans="1:19" ht="14.1" customHeight="1" x14ac:dyDescent="0.25">
      <c r="A18" s="1" t="s">
        <v>114</v>
      </c>
      <c r="B18" t="s">
        <v>115</v>
      </c>
      <c r="C18" s="24" t="s">
        <v>116</v>
      </c>
      <c r="D18" s="24">
        <v>901526</v>
      </c>
      <c r="E18" s="31" t="s">
        <v>117</v>
      </c>
      <c r="F18" s="24" t="s">
        <v>118</v>
      </c>
      <c r="G18" t="s">
        <v>119</v>
      </c>
      <c r="H18" s="24" t="s">
        <v>120</v>
      </c>
      <c r="I18" s="32">
        <v>1</v>
      </c>
      <c r="J18" s="32">
        <v>1</v>
      </c>
      <c r="K18" s="24">
        <v>214</v>
      </c>
      <c r="L18" s="59">
        <v>1.377</v>
      </c>
      <c r="M18" s="70">
        <f t="shared" ref="M18:M29" si="0">K18*L18</f>
        <v>294.678</v>
      </c>
      <c r="N18" s="36">
        <f>K18*31</f>
        <v>6634</v>
      </c>
      <c r="O18" s="34">
        <f>L18</f>
        <v>1.377</v>
      </c>
      <c r="P18" s="37">
        <f>N18*O18</f>
        <v>9135.018</v>
      </c>
    </row>
    <row r="19" spans="1:19" ht="12.9" customHeight="1" x14ac:dyDescent="0.25">
      <c r="A19" s="1" t="s">
        <v>114</v>
      </c>
      <c r="B19" t="s">
        <v>121</v>
      </c>
      <c r="C19" s="24" t="s">
        <v>116</v>
      </c>
      <c r="D19" s="24">
        <v>901553</v>
      </c>
      <c r="E19" s="31" t="s">
        <v>122</v>
      </c>
      <c r="F19" s="24" t="s">
        <v>118</v>
      </c>
      <c r="G19" t="s">
        <v>119</v>
      </c>
      <c r="H19" s="24" t="s">
        <v>120</v>
      </c>
      <c r="I19" s="32">
        <v>1</v>
      </c>
      <c r="J19" s="32">
        <v>1</v>
      </c>
      <c r="K19" s="24">
        <v>0</v>
      </c>
      <c r="L19" s="59">
        <v>1.4359999999999999</v>
      </c>
      <c r="M19" s="70">
        <f t="shared" si="0"/>
        <v>0</v>
      </c>
      <c r="N19" s="38">
        <f t="shared" ref="N19:N29" si="1">K19*31</f>
        <v>0</v>
      </c>
      <c r="O19" s="39">
        <f t="shared" ref="O19:O29" si="2">L19</f>
        <v>1.4359999999999999</v>
      </c>
      <c r="P19" s="37">
        <f t="shared" ref="P19:P29" si="3">N19*O19</f>
        <v>0</v>
      </c>
    </row>
    <row r="20" spans="1:19" ht="12.9" customHeight="1" x14ac:dyDescent="0.25">
      <c r="A20" s="1" t="s">
        <v>114</v>
      </c>
      <c r="B20" t="s">
        <v>123</v>
      </c>
      <c r="C20" s="24" t="s">
        <v>116</v>
      </c>
      <c r="D20" s="24">
        <v>901534</v>
      </c>
      <c r="E20" s="31" t="s">
        <v>124</v>
      </c>
      <c r="F20" s="24" t="s">
        <v>118</v>
      </c>
      <c r="G20" t="s">
        <v>119</v>
      </c>
      <c r="H20" s="24" t="s">
        <v>120</v>
      </c>
      <c r="I20" s="32">
        <v>1</v>
      </c>
      <c r="J20" s="32">
        <v>1</v>
      </c>
      <c r="K20" s="24">
        <v>110</v>
      </c>
      <c r="L20" s="59">
        <v>1.155</v>
      </c>
      <c r="M20" s="70">
        <f t="shared" si="0"/>
        <v>127.05</v>
      </c>
      <c r="N20" s="38">
        <f t="shared" si="1"/>
        <v>3410</v>
      </c>
      <c r="O20" s="39">
        <f t="shared" si="2"/>
        <v>1.155</v>
      </c>
      <c r="P20" s="37">
        <f t="shared" si="3"/>
        <v>3938.55</v>
      </c>
    </row>
    <row r="21" spans="1:19" ht="12.9" customHeight="1" x14ac:dyDescent="0.25">
      <c r="A21" s="1" t="s">
        <v>114</v>
      </c>
      <c r="B21" t="s">
        <v>125</v>
      </c>
      <c r="C21" s="24" t="s">
        <v>116</v>
      </c>
      <c r="D21" s="24">
        <v>901535</v>
      </c>
      <c r="E21" s="31" t="s">
        <v>126</v>
      </c>
      <c r="F21" s="24" t="s">
        <v>118</v>
      </c>
      <c r="G21" t="s">
        <v>119</v>
      </c>
      <c r="H21" s="24" t="s">
        <v>120</v>
      </c>
      <c r="I21" s="32">
        <v>1</v>
      </c>
      <c r="J21" s="32">
        <v>1</v>
      </c>
      <c r="K21" s="24">
        <v>98</v>
      </c>
      <c r="L21" s="59">
        <v>1.288</v>
      </c>
      <c r="M21" s="70">
        <f t="shared" si="0"/>
        <v>126.224</v>
      </c>
      <c r="N21" s="38">
        <f t="shared" si="1"/>
        <v>3038</v>
      </c>
      <c r="O21" s="39">
        <f t="shared" si="2"/>
        <v>1.288</v>
      </c>
      <c r="P21" s="37">
        <f t="shared" si="3"/>
        <v>3912.944</v>
      </c>
    </row>
    <row r="22" spans="1:19" ht="12.9" customHeight="1" x14ac:dyDescent="0.25">
      <c r="A22" s="1" t="s">
        <v>114</v>
      </c>
      <c r="B22" t="s">
        <v>127</v>
      </c>
      <c r="C22" s="24" t="s">
        <v>116</v>
      </c>
      <c r="D22" s="24">
        <v>901531</v>
      </c>
      <c r="E22" s="31" t="s">
        <v>128</v>
      </c>
      <c r="F22" s="24" t="s">
        <v>118</v>
      </c>
      <c r="G22" t="s">
        <v>119</v>
      </c>
      <c r="H22" s="24" t="s">
        <v>120</v>
      </c>
      <c r="I22" s="32">
        <v>1</v>
      </c>
      <c r="J22" s="32">
        <v>1</v>
      </c>
      <c r="K22" s="24">
        <v>232</v>
      </c>
      <c r="L22" s="59">
        <v>1.353</v>
      </c>
      <c r="M22" s="70">
        <f t="shared" si="0"/>
        <v>313.89600000000002</v>
      </c>
      <c r="N22" s="38">
        <f t="shared" si="1"/>
        <v>7192</v>
      </c>
      <c r="O22" s="39">
        <f t="shared" si="2"/>
        <v>1.353</v>
      </c>
      <c r="P22" s="37">
        <f t="shared" si="3"/>
        <v>9730.7759999999998</v>
      </c>
    </row>
    <row r="23" spans="1:19" ht="12.9" customHeight="1" x14ac:dyDescent="0.25">
      <c r="A23" s="1" t="s">
        <v>114</v>
      </c>
      <c r="B23" t="s">
        <v>129</v>
      </c>
      <c r="C23" s="24" t="s">
        <v>116</v>
      </c>
      <c r="D23" s="24">
        <v>901532</v>
      </c>
      <c r="E23" s="31" t="s">
        <v>130</v>
      </c>
      <c r="F23" s="24" t="s">
        <v>118</v>
      </c>
      <c r="G23" t="s">
        <v>119</v>
      </c>
      <c r="H23" s="24" t="s">
        <v>120</v>
      </c>
      <c r="I23" s="32">
        <v>1</v>
      </c>
      <c r="J23" s="32">
        <v>1</v>
      </c>
      <c r="K23" s="24">
        <v>14</v>
      </c>
      <c r="L23" s="59">
        <v>1.1339999999999999</v>
      </c>
      <c r="M23" s="70">
        <f t="shared" si="0"/>
        <v>15.875999999999998</v>
      </c>
      <c r="N23" s="38">
        <f t="shared" si="1"/>
        <v>434</v>
      </c>
      <c r="O23" s="39">
        <f t="shared" si="2"/>
        <v>1.1339999999999999</v>
      </c>
      <c r="P23" s="37">
        <f t="shared" si="3"/>
        <v>492.15599999999995</v>
      </c>
    </row>
    <row r="24" spans="1:19" ht="12.9" customHeight="1" x14ac:dyDescent="0.25">
      <c r="A24" s="1" t="s">
        <v>114</v>
      </c>
      <c r="B24" t="s">
        <v>131</v>
      </c>
      <c r="C24" s="24" t="s">
        <v>116</v>
      </c>
      <c r="D24" s="24">
        <v>901536</v>
      </c>
      <c r="E24" s="31" t="s">
        <v>132</v>
      </c>
      <c r="F24" s="24" t="s">
        <v>118</v>
      </c>
      <c r="G24" t="s">
        <v>119</v>
      </c>
      <c r="H24" s="24" t="s">
        <v>120</v>
      </c>
      <c r="I24" s="32">
        <v>1</v>
      </c>
      <c r="J24" s="32">
        <v>1</v>
      </c>
      <c r="K24" s="24">
        <v>27</v>
      </c>
      <c r="L24" s="59">
        <v>1.163</v>
      </c>
      <c r="M24" s="70">
        <f t="shared" si="0"/>
        <v>31.401</v>
      </c>
      <c r="N24" s="38">
        <f t="shared" si="1"/>
        <v>837</v>
      </c>
      <c r="O24" s="39">
        <f t="shared" si="2"/>
        <v>1.163</v>
      </c>
      <c r="P24" s="37">
        <f t="shared" si="3"/>
        <v>973.43100000000004</v>
      </c>
    </row>
    <row r="25" spans="1:19" ht="12.9" customHeight="1" x14ac:dyDescent="0.25">
      <c r="A25" s="1" t="s">
        <v>114</v>
      </c>
      <c r="B25" t="s">
        <v>133</v>
      </c>
      <c r="C25" s="24" t="s">
        <v>116</v>
      </c>
      <c r="D25" s="24">
        <v>901537</v>
      </c>
      <c r="E25" s="31" t="s">
        <v>132</v>
      </c>
      <c r="F25" s="24" t="s">
        <v>118</v>
      </c>
      <c r="G25" t="s">
        <v>119</v>
      </c>
      <c r="H25" s="24" t="s">
        <v>120</v>
      </c>
      <c r="I25" s="32">
        <v>1</v>
      </c>
      <c r="J25" s="32">
        <v>1</v>
      </c>
      <c r="K25" s="24">
        <v>48</v>
      </c>
      <c r="L25" s="59">
        <v>1.4910000000000001</v>
      </c>
      <c r="M25" s="70">
        <f t="shared" si="0"/>
        <v>71.568000000000012</v>
      </c>
      <c r="N25" s="38">
        <f t="shared" si="1"/>
        <v>1488</v>
      </c>
      <c r="O25" s="39">
        <f t="shared" si="2"/>
        <v>1.4910000000000001</v>
      </c>
      <c r="P25" s="37">
        <f t="shared" si="3"/>
        <v>2218.6080000000002</v>
      </c>
    </row>
    <row r="26" spans="1:19" ht="12.9" customHeight="1" x14ac:dyDescent="0.25">
      <c r="A26" s="1" t="s">
        <v>114</v>
      </c>
      <c r="B26" t="s">
        <v>134</v>
      </c>
      <c r="C26" s="24" t="s">
        <v>116</v>
      </c>
      <c r="D26" s="24">
        <v>901538</v>
      </c>
      <c r="E26" s="31" t="s">
        <v>135</v>
      </c>
      <c r="F26" s="24" t="s">
        <v>118</v>
      </c>
      <c r="G26" t="s">
        <v>119</v>
      </c>
      <c r="H26" s="24" t="s">
        <v>120</v>
      </c>
      <c r="I26" s="32">
        <v>1</v>
      </c>
      <c r="J26" s="32">
        <v>1</v>
      </c>
      <c r="K26" s="24">
        <v>12</v>
      </c>
      <c r="L26" s="73">
        <v>1.38</v>
      </c>
      <c r="M26" s="70">
        <f t="shared" si="0"/>
        <v>16.559999999999999</v>
      </c>
      <c r="N26" s="38">
        <f t="shared" si="1"/>
        <v>372</v>
      </c>
      <c r="O26" s="39">
        <f t="shared" si="2"/>
        <v>1.38</v>
      </c>
      <c r="P26" s="37">
        <f t="shared" si="3"/>
        <v>513.36</v>
      </c>
    </row>
    <row r="27" spans="1:19" ht="12.9" customHeight="1" x14ac:dyDescent="0.25">
      <c r="A27" s="1" t="s">
        <v>114</v>
      </c>
      <c r="B27" t="s">
        <v>136</v>
      </c>
      <c r="C27" s="24" t="s">
        <v>116</v>
      </c>
      <c r="D27" s="24">
        <v>900993</v>
      </c>
      <c r="E27" s="31" t="s">
        <v>137</v>
      </c>
      <c r="F27" s="24" t="s">
        <v>118</v>
      </c>
      <c r="G27" t="s">
        <v>119</v>
      </c>
      <c r="H27" s="24" t="s">
        <v>120</v>
      </c>
      <c r="I27" s="32">
        <v>1</v>
      </c>
      <c r="J27" s="32">
        <v>1</v>
      </c>
      <c r="K27" s="24">
        <v>0</v>
      </c>
      <c r="L27" s="59">
        <v>1.4490000000000001</v>
      </c>
      <c r="M27" s="70">
        <f t="shared" si="0"/>
        <v>0</v>
      </c>
      <c r="N27" s="38">
        <f t="shared" si="1"/>
        <v>0</v>
      </c>
      <c r="O27" s="39">
        <f t="shared" si="2"/>
        <v>1.4490000000000001</v>
      </c>
      <c r="P27" s="37">
        <f t="shared" si="3"/>
        <v>0</v>
      </c>
    </row>
    <row r="28" spans="1:19" ht="12.9" customHeight="1" x14ac:dyDescent="0.25">
      <c r="A28" s="1" t="s">
        <v>114</v>
      </c>
      <c r="B28" t="s">
        <v>138</v>
      </c>
      <c r="C28" s="24" t="s">
        <v>116</v>
      </c>
      <c r="D28" s="24">
        <v>901540</v>
      </c>
      <c r="E28" s="31" t="s">
        <v>139</v>
      </c>
      <c r="F28" s="24" t="s">
        <v>118</v>
      </c>
      <c r="G28" t="s">
        <v>119</v>
      </c>
      <c r="H28" s="24" t="s">
        <v>120</v>
      </c>
      <c r="I28" s="32">
        <v>1</v>
      </c>
      <c r="J28" s="32">
        <v>1</v>
      </c>
      <c r="K28" s="24">
        <v>164</v>
      </c>
      <c r="L28" s="59">
        <v>1.494</v>
      </c>
      <c r="M28" s="70">
        <f t="shared" si="0"/>
        <v>245.01599999999999</v>
      </c>
      <c r="N28" s="38">
        <f t="shared" si="1"/>
        <v>5084</v>
      </c>
      <c r="O28" s="39">
        <f t="shared" si="2"/>
        <v>1.494</v>
      </c>
      <c r="P28" s="37">
        <f t="shared" si="3"/>
        <v>7595.4960000000001</v>
      </c>
    </row>
    <row r="29" spans="1:19" ht="12.9" customHeight="1" x14ac:dyDescent="0.25">
      <c r="A29" s="40" t="s">
        <v>114</v>
      </c>
      <c r="B29" s="41" t="s">
        <v>140</v>
      </c>
      <c r="C29" s="42" t="s">
        <v>116</v>
      </c>
      <c r="D29" s="42">
        <v>901539</v>
      </c>
      <c r="E29" s="31" t="s">
        <v>139</v>
      </c>
      <c r="F29" s="42" t="s">
        <v>118</v>
      </c>
      <c r="G29" s="41" t="s">
        <v>119</v>
      </c>
      <c r="H29" s="42" t="s">
        <v>120</v>
      </c>
      <c r="I29" s="43">
        <v>1</v>
      </c>
      <c r="J29" s="43">
        <v>1</v>
      </c>
      <c r="K29" s="24">
        <v>94</v>
      </c>
      <c r="L29" s="59">
        <v>1.484</v>
      </c>
      <c r="M29" s="70">
        <f t="shared" si="0"/>
        <v>139.49600000000001</v>
      </c>
      <c r="N29" s="71">
        <f t="shared" si="1"/>
        <v>2914</v>
      </c>
      <c r="O29" s="44">
        <f t="shared" si="2"/>
        <v>1.484</v>
      </c>
      <c r="P29" s="46">
        <f t="shared" si="3"/>
        <v>4324.3760000000002</v>
      </c>
    </row>
    <row r="30" spans="1:19" ht="12.9" customHeight="1" x14ac:dyDescent="0.25">
      <c r="A30" s="47"/>
      <c r="B30" s="48"/>
      <c r="C30" s="31"/>
      <c r="D30" s="31"/>
      <c r="E30" s="31"/>
      <c r="F30" s="31"/>
      <c r="G30" s="48"/>
      <c r="H30" s="31"/>
      <c r="I30" s="49"/>
      <c r="J30" s="49"/>
      <c r="K30" s="50"/>
      <c r="L30" s="31"/>
      <c r="M30" s="51"/>
      <c r="N30" s="38"/>
      <c r="O30" s="31"/>
      <c r="P30" s="52"/>
      <c r="Q30" s="2" t="s">
        <v>141</v>
      </c>
      <c r="R30" s="2" t="s">
        <v>10</v>
      </c>
      <c r="S30" s="2" t="s">
        <v>142</v>
      </c>
    </row>
    <row r="31" spans="1:19" ht="12.9" customHeight="1" x14ac:dyDescent="0.3">
      <c r="A31" s="76" t="s">
        <v>143</v>
      </c>
      <c r="B31" s="76"/>
      <c r="C31" s="53"/>
      <c r="D31" s="53"/>
      <c r="E31" s="31"/>
      <c r="K31" s="54">
        <f>SUM(K18:K29)</f>
        <v>1013</v>
      </c>
      <c r="L31" s="54"/>
      <c r="M31" s="36">
        <f>SUM(M18:M29)</f>
        <v>1381.7649999999999</v>
      </c>
      <c r="N31" s="36">
        <f>SUM(N18:N29)</f>
        <v>31403</v>
      </c>
      <c r="O31" s="54"/>
      <c r="P31" s="55">
        <f>SUM(P18:P30)</f>
        <v>42834.714999999997</v>
      </c>
      <c r="Q31" s="56">
        <v>0.85</v>
      </c>
      <c r="R31" s="52">
        <f>M31*Q31</f>
        <v>1174.5002499999998</v>
      </c>
      <c r="S31" s="52">
        <f>M31-R31</f>
        <v>207.26475000000005</v>
      </c>
    </row>
    <row r="32" spans="1:19" ht="12.9" customHeight="1" x14ac:dyDescent="0.3">
      <c r="A32" s="53"/>
      <c r="B32" s="53"/>
      <c r="C32" s="53"/>
      <c r="D32" s="53"/>
      <c r="E32" s="31"/>
      <c r="K32" s="36"/>
      <c r="L32" s="54"/>
      <c r="M32" s="36"/>
      <c r="N32" s="36"/>
      <c r="O32" s="54"/>
      <c r="P32" s="57"/>
    </row>
    <row r="33" spans="1:19" ht="12.9" customHeight="1" x14ac:dyDescent="0.25">
      <c r="E33" s="31"/>
      <c r="K33" s="33"/>
      <c r="M33" s="33"/>
      <c r="N33" s="36"/>
      <c r="O33" s="24"/>
      <c r="P33" s="37"/>
    </row>
    <row r="34" spans="1:19" ht="12.9" customHeight="1" x14ac:dyDescent="0.25">
      <c r="A34" s="1" t="s">
        <v>144</v>
      </c>
      <c r="B34" t="s">
        <v>145</v>
      </c>
      <c r="C34" s="24" t="s">
        <v>146</v>
      </c>
      <c r="D34" s="24">
        <v>27869</v>
      </c>
      <c r="E34" s="31"/>
      <c r="F34" s="24" t="s">
        <v>147</v>
      </c>
      <c r="G34" t="s">
        <v>148</v>
      </c>
      <c r="H34" s="24" t="s">
        <v>149</v>
      </c>
      <c r="I34" s="32">
        <v>0.2109</v>
      </c>
      <c r="J34" s="32">
        <v>0.21</v>
      </c>
      <c r="K34" s="24">
        <v>100</v>
      </c>
      <c r="L34" s="34">
        <v>1.0189999999999999</v>
      </c>
      <c r="M34" s="35">
        <f t="shared" ref="M34:M42" si="4">K34*L34*J34</f>
        <v>21.398999999999997</v>
      </c>
      <c r="N34" s="38">
        <f t="shared" ref="N34:N42" si="5">K34*31</f>
        <v>3100</v>
      </c>
      <c r="O34" s="39">
        <f t="shared" ref="O34:O42" si="6">L34</f>
        <v>1.0189999999999999</v>
      </c>
      <c r="P34" s="37">
        <f t="shared" ref="P34:P42" si="7">N34*O34</f>
        <v>3158.8999999999996</v>
      </c>
    </row>
    <row r="35" spans="1:19" ht="12.9" customHeight="1" x14ac:dyDescent="0.25">
      <c r="A35" s="1" t="s">
        <v>144</v>
      </c>
      <c r="B35" t="s">
        <v>150</v>
      </c>
      <c r="C35" s="24" t="s">
        <v>146</v>
      </c>
      <c r="D35" s="24">
        <v>28941</v>
      </c>
      <c r="E35" s="31"/>
      <c r="F35" s="24" t="s">
        <v>147</v>
      </c>
      <c r="G35" t="s">
        <v>148</v>
      </c>
      <c r="H35" s="24" t="s">
        <v>149</v>
      </c>
      <c r="I35" s="32">
        <v>0.2109</v>
      </c>
      <c r="J35" s="32">
        <v>0.1111</v>
      </c>
      <c r="K35" s="24">
        <v>90</v>
      </c>
      <c r="L35" s="34">
        <v>1.028</v>
      </c>
      <c r="M35" s="35">
        <f t="shared" si="4"/>
        <v>10.278972</v>
      </c>
      <c r="N35" s="38">
        <f t="shared" si="5"/>
        <v>2790</v>
      </c>
      <c r="O35" s="39">
        <f t="shared" si="6"/>
        <v>1.028</v>
      </c>
      <c r="P35" s="37">
        <f t="shared" si="7"/>
        <v>2868.12</v>
      </c>
    </row>
    <row r="36" spans="1:19" ht="12.9" customHeight="1" x14ac:dyDescent="0.25">
      <c r="A36" s="1" t="s">
        <v>144</v>
      </c>
      <c r="B36" t="s">
        <v>151</v>
      </c>
      <c r="C36" s="24" t="s">
        <v>146</v>
      </c>
      <c r="D36" s="24">
        <v>29254</v>
      </c>
      <c r="E36" s="31"/>
      <c r="F36" s="24" t="s">
        <v>147</v>
      </c>
      <c r="G36" t="s">
        <v>148</v>
      </c>
      <c r="H36" s="24" t="s">
        <v>149</v>
      </c>
      <c r="I36" s="32">
        <v>0.2109</v>
      </c>
      <c r="J36" s="32">
        <v>0.1045</v>
      </c>
      <c r="K36" s="24">
        <v>220</v>
      </c>
      <c r="L36" s="34">
        <v>1.0169999999999999</v>
      </c>
      <c r="M36" s="35">
        <f t="shared" si="4"/>
        <v>23.380829999999996</v>
      </c>
      <c r="N36" s="38">
        <f t="shared" si="5"/>
        <v>6820</v>
      </c>
      <c r="O36" s="39">
        <f t="shared" si="6"/>
        <v>1.0169999999999999</v>
      </c>
      <c r="P36" s="37">
        <f t="shared" si="7"/>
        <v>6935.94</v>
      </c>
    </row>
    <row r="37" spans="1:19" ht="12.9" customHeight="1" x14ac:dyDescent="0.25">
      <c r="A37" s="1" t="s">
        <v>144</v>
      </c>
      <c r="B37" t="s">
        <v>152</v>
      </c>
      <c r="C37" s="24" t="s">
        <v>146</v>
      </c>
      <c r="D37" s="24">
        <v>27964</v>
      </c>
      <c r="E37" s="31"/>
      <c r="F37" s="24" t="s">
        <v>147</v>
      </c>
      <c r="G37" t="s">
        <v>148</v>
      </c>
      <c r="H37" s="24" t="s">
        <v>149</v>
      </c>
      <c r="I37" s="32">
        <v>0.5</v>
      </c>
      <c r="J37" s="32">
        <v>0.50680000000000003</v>
      </c>
      <c r="K37" s="24">
        <v>73</v>
      </c>
      <c r="L37" s="34">
        <v>1.016</v>
      </c>
      <c r="M37" s="35">
        <f t="shared" si="4"/>
        <v>37.588342400000002</v>
      </c>
      <c r="N37" s="38">
        <f t="shared" si="5"/>
        <v>2263</v>
      </c>
      <c r="O37" s="39">
        <f t="shared" si="6"/>
        <v>1.016</v>
      </c>
      <c r="P37" s="37">
        <f t="shared" si="7"/>
        <v>2299.2080000000001</v>
      </c>
    </row>
    <row r="38" spans="1:19" ht="12.9" customHeight="1" x14ac:dyDescent="0.25">
      <c r="A38" s="1" t="s">
        <v>144</v>
      </c>
      <c r="B38" t="s">
        <v>153</v>
      </c>
      <c r="C38" s="24" t="s">
        <v>146</v>
      </c>
      <c r="D38" s="24">
        <v>28979</v>
      </c>
      <c r="E38" s="31"/>
      <c r="F38" s="24" t="s">
        <v>147</v>
      </c>
      <c r="G38" t="s">
        <v>148</v>
      </c>
      <c r="H38" s="24" t="s">
        <v>149</v>
      </c>
      <c r="I38" s="32">
        <v>0.5</v>
      </c>
      <c r="J38" s="32">
        <v>0.26319999999999999</v>
      </c>
      <c r="K38" s="24">
        <v>95</v>
      </c>
      <c r="L38" s="34">
        <v>1.0149999999999999</v>
      </c>
      <c r="M38" s="35">
        <f t="shared" si="4"/>
        <v>25.379059999999999</v>
      </c>
      <c r="N38" s="38">
        <f t="shared" si="5"/>
        <v>2945</v>
      </c>
      <c r="O38" s="39">
        <f t="shared" si="6"/>
        <v>1.0149999999999999</v>
      </c>
      <c r="P38" s="37">
        <f t="shared" si="7"/>
        <v>2989.1749999999997</v>
      </c>
    </row>
    <row r="39" spans="1:19" ht="12.9" customHeight="1" x14ac:dyDescent="0.25">
      <c r="A39" s="1" t="s">
        <v>144</v>
      </c>
      <c r="B39" t="s">
        <v>154</v>
      </c>
      <c r="C39" s="24" t="s">
        <v>146</v>
      </c>
      <c r="D39" s="24">
        <v>29795</v>
      </c>
      <c r="E39" s="31"/>
      <c r="F39" s="24" t="s">
        <v>147</v>
      </c>
      <c r="G39" t="s">
        <v>148</v>
      </c>
      <c r="H39" s="24" t="s">
        <v>149</v>
      </c>
      <c r="I39" s="32">
        <v>0.5</v>
      </c>
      <c r="J39" s="32">
        <v>0.5</v>
      </c>
      <c r="K39" s="24">
        <v>90</v>
      </c>
      <c r="L39" s="34">
        <v>1.014</v>
      </c>
      <c r="M39" s="35">
        <f t="shared" si="4"/>
        <v>45.63</v>
      </c>
      <c r="N39" s="38">
        <f t="shared" si="5"/>
        <v>2790</v>
      </c>
      <c r="O39" s="39">
        <f t="shared" si="6"/>
        <v>1.014</v>
      </c>
      <c r="P39" s="37">
        <f t="shared" si="7"/>
        <v>2829.06</v>
      </c>
    </row>
    <row r="40" spans="1:19" ht="12.9" customHeight="1" x14ac:dyDescent="0.25">
      <c r="A40" s="1" t="s">
        <v>144</v>
      </c>
      <c r="B40" t="s">
        <v>155</v>
      </c>
      <c r="C40" s="24" t="s">
        <v>146</v>
      </c>
      <c r="D40" s="24">
        <v>27965</v>
      </c>
      <c r="E40" s="31"/>
      <c r="F40" s="24" t="s">
        <v>147</v>
      </c>
      <c r="G40" t="s">
        <v>148</v>
      </c>
      <c r="H40" s="24" t="s">
        <v>149</v>
      </c>
      <c r="I40" s="32">
        <v>0.5</v>
      </c>
      <c r="J40" s="32">
        <v>0.5</v>
      </c>
      <c r="K40" s="24">
        <v>140</v>
      </c>
      <c r="L40" s="34">
        <v>0.998</v>
      </c>
      <c r="M40" s="35">
        <f t="shared" si="4"/>
        <v>69.86</v>
      </c>
      <c r="N40" s="38">
        <f t="shared" si="5"/>
        <v>4340</v>
      </c>
      <c r="O40" s="39">
        <f t="shared" si="6"/>
        <v>0.998</v>
      </c>
      <c r="P40" s="37">
        <f t="shared" si="7"/>
        <v>4331.32</v>
      </c>
    </row>
    <row r="41" spans="1:19" ht="12.9" customHeight="1" x14ac:dyDescent="0.25">
      <c r="A41" s="1" t="s">
        <v>144</v>
      </c>
      <c r="B41" t="s">
        <v>156</v>
      </c>
      <c r="C41" s="24" t="s">
        <v>146</v>
      </c>
      <c r="D41" s="24">
        <v>29079</v>
      </c>
      <c r="E41" s="31"/>
      <c r="F41" s="24" t="s">
        <v>147</v>
      </c>
      <c r="G41" t="s">
        <v>148</v>
      </c>
      <c r="H41" s="24" t="s">
        <v>149</v>
      </c>
      <c r="I41" s="32">
        <v>0.5</v>
      </c>
      <c r="J41" s="32">
        <v>0.5</v>
      </c>
      <c r="K41" s="24">
        <v>0</v>
      </c>
      <c r="L41" s="34">
        <v>1</v>
      </c>
      <c r="M41" s="35">
        <f t="shared" si="4"/>
        <v>0</v>
      </c>
      <c r="N41" s="38">
        <f t="shared" si="5"/>
        <v>0</v>
      </c>
      <c r="O41" s="39">
        <f t="shared" si="6"/>
        <v>1</v>
      </c>
      <c r="P41" s="37">
        <f t="shared" si="7"/>
        <v>0</v>
      </c>
    </row>
    <row r="42" spans="1:19" ht="12.9" customHeight="1" x14ac:dyDescent="0.25">
      <c r="A42" s="40" t="s">
        <v>144</v>
      </c>
      <c r="B42" s="41" t="s">
        <v>157</v>
      </c>
      <c r="C42" s="42" t="s">
        <v>146</v>
      </c>
      <c r="D42" s="42">
        <v>29525</v>
      </c>
      <c r="E42" s="31"/>
      <c r="F42" s="42" t="s">
        <v>147</v>
      </c>
      <c r="G42" s="41" t="s">
        <v>148</v>
      </c>
      <c r="H42" s="42" t="s">
        <v>149</v>
      </c>
      <c r="I42" s="43">
        <v>0.5</v>
      </c>
      <c r="J42" s="43">
        <v>0.5</v>
      </c>
      <c r="K42" s="42">
        <v>150</v>
      </c>
      <c r="L42" s="44">
        <v>0.999</v>
      </c>
      <c r="M42" s="45">
        <f t="shared" si="4"/>
        <v>74.924999999999997</v>
      </c>
      <c r="N42" s="71">
        <f t="shared" si="5"/>
        <v>4650</v>
      </c>
      <c r="O42" s="44">
        <f t="shared" si="6"/>
        <v>0.999</v>
      </c>
      <c r="P42" s="46">
        <f t="shared" si="7"/>
        <v>4645.3500000000004</v>
      </c>
    </row>
    <row r="43" spans="1:19" ht="12.9" customHeight="1" x14ac:dyDescent="0.25">
      <c r="C43" s="24"/>
      <c r="D43" s="24"/>
      <c r="E43" s="31"/>
      <c r="I43" s="32"/>
      <c r="J43" s="32"/>
      <c r="K43" s="33"/>
      <c r="L43" s="34"/>
      <c r="M43" s="35"/>
      <c r="N43" s="36"/>
      <c r="O43" s="34"/>
      <c r="P43" s="52"/>
      <c r="Q43" s="2" t="s">
        <v>141</v>
      </c>
      <c r="R43" s="2" t="s">
        <v>10</v>
      </c>
      <c r="S43" s="2" t="s">
        <v>142</v>
      </c>
    </row>
    <row r="44" spans="1:19" ht="12.9" customHeight="1" x14ac:dyDescent="0.25">
      <c r="A44" s="77" t="s">
        <v>158</v>
      </c>
      <c r="B44" s="77"/>
      <c r="E44" s="31"/>
      <c r="K44" s="24">
        <f>SUM(K34:K43)</f>
        <v>958</v>
      </c>
      <c r="M44" s="35">
        <f>SUM(M34:M43)</f>
        <v>308.4412044</v>
      </c>
      <c r="N44" s="36">
        <f>SUM(N34:N43)</f>
        <v>29698</v>
      </c>
      <c r="O44" s="24"/>
      <c r="P44" s="55">
        <f>SUM(P34:P43)</f>
        <v>30057.073000000004</v>
      </c>
      <c r="Q44" s="56">
        <v>0.75</v>
      </c>
      <c r="R44" s="52">
        <f>M44*Q44</f>
        <v>231.33090329999999</v>
      </c>
      <c r="S44" s="52">
        <f>M44-R44</f>
        <v>77.110301100000015</v>
      </c>
    </row>
    <row r="45" spans="1:19" ht="12.9" customHeight="1" x14ac:dyDescent="0.25">
      <c r="A45" s="2"/>
      <c r="B45" s="2"/>
      <c r="E45" s="31"/>
      <c r="K45" s="33"/>
      <c r="M45" s="35"/>
      <c r="N45" s="36"/>
      <c r="O45" s="24"/>
      <c r="P45" s="57"/>
    </row>
    <row r="46" spans="1:19" ht="12.9" customHeight="1" x14ac:dyDescent="0.25">
      <c r="E46" s="31"/>
      <c r="K46" s="33"/>
      <c r="M46" s="33"/>
      <c r="N46" s="36"/>
      <c r="O46" s="24"/>
      <c r="P46" s="37"/>
    </row>
    <row r="47" spans="1:19" ht="12.9" customHeight="1" x14ac:dyDescent="0.25">
      <c r="A47" s="1" t="s">
        <v>144</v>
      </c>
      <c r="B47" t="s">
        <v>159</v>
      </c>
      <c r="C47" s="24" t="s">
        <v>160</v>
      </c>
      <c r="D47" s="24">
        <v>147008</v>
      </c>
      <c r="E47" s="31" t="s">
        <v>161</v>
      </c>
      <c r="F47" s="24" t="s">
        <v>162</v>
      </c>
      <c r="G47" t="s">
        <v>148</v>
      </c>
      <c r="H47" s="24" t="s">
        <v>120</v>
      </c>
      <c r="I47" s="32">
        <v>1</v>
      </c>
      <c r="J47" s="32">
        <v>1</v>
      </c>
      <c r="K47" s="24">
        <v>60</v>
      </c>
      <c r="L47" s="24">
        <v>0.88570000000000004</v>
      </c>
      <c r="M47" s="70">
        <f t="shared" ref="M47:M54" si="8">K47*L47</f>
        <v>53.142000000000003</v>
      </c>
      <c r="N47" s="38">
        <f t="shared" ref="N47:N112" si="9">K47*31</f>
        <v>1860</v>
      </c>
      <c r="O47" s="39">
        <f t="shared" ref="O47:O112" si="10">L47</f>
        <v>0.88570000000000004</v>
      </c>
      <c r="P47" s="37">
        <f t="shared" ref="P47:P110" si="11">N47*O47</f>
        <v>1647.402</v>
      </c>
    </row>
    <row r="48" spans="1:19" ht="12.9" customHeight="1" x14ac:dyDescent="0.25">
      <c r="A48" s="1" t="s">
        <v>144</v>
      </c>
      <c r="B48" t="s">
        <v>163</v>
      </c>
      <c r="C48" s="24" t="s">
        <v>160</v>
      </c>
      <c r="D48" s="24">
        <v>514019</v>
      </c>
      <c r="E48" s="31" t="s">
        <v>161</v>
      </c>
      <c r="F48" s="24" t="s">
        <v>162</v>
      </c>
      <c r="G48" t="s">
        <v>148</v>
      </c>
      <c r="H48" s="24" t="s">
        <v>120</v>
      </c>
      <c r="I48" s="32">
        <v>1</v>
      </c>
      <c r="J48" s="32">
        <v>1</v>
      </c>
      <c r="K48" s="24">
        <v>0</v>
      </c>
      <c r="L48" s="32">
        <v>1</v>
      </c>
      <c r="M48" s="70">
        <f t="shared" si="8"/>
        <v>0</v>
      </c>
      <c r="N48" s="38">
        <f t="shared" si="9"/>
        <v>0</v>
      </c>
      <c r="O48" s="39">
        <f t="shared" si="10"/>
        <v>1</v>
      </c>
      <c r="P48" s="37">
        <f t="shared" si="11"/>
        <v>0</v>
      </c>
    </row>
    <row r="49" spans="1:16" ht="12.9" customHeight="1" x14ac:dyDescent="0.25">
      <c r="A49" s="1" t="s">
        <v>144</v>
      </c>
      <c r="B49" t="s">
        <v>164</v>
      </c>
      <c r="C49" s="24" t="s">
        <v>160</v>
      </c>
      <c r="D49" s="24">
        <v>147015</v>
      </c>
      <c r="E49" s="31" t="s">
        <v>165</v>
      </c>
      <c r="F49" s="24" t="s">
        <v>162</v>
      </c>
      <c r="G49" t="s">
        <v>148</v>
      </c>
      <c r="H49" s="24" t="s">
        <v>120</v>
      </c>
      <c r="I49" s="32">
        <v>1</v>
      </c>
      <c r="J49" s="32">
        <v>1</v>
      </c>
      <c r="K49" s="24">
        <v>15</v>
      </c>
      <c r="L49" s="24">
        <v>0.85809999999999997</v>
      </c>
      <c r="M49" s="70">
        <f t="shared" si="8"/>
        <v>12.871499999999999</v>
      </c>
      <c r="N49" s="38">
        <f t="shared" si="9"/>
        <v>465</v>
      </c>
      <c r="O49" s="39">
        <f t="shared" si="10"/>
        <v>0.85809999999999997</v>
      </c>
      <c r="P49" s="37">
        <f t="shared" si="11"/>
        <v>399.01650000000001</v>
      </c>
    </row>
    <row r="50" spans="1:16" ht="12.9" customHeight="1" x14ac:dyDescent="0.25">
      <c r="A50" s="1" t="s">
        <v>144</v>
      </c>
      <c r="B50" t="s">
        <v>347</v>
      </c>
      <c r="C50" s="24" t="s">
        <v>160</v>
      </c>
      <c r="D50" s="24">
        <v>37392</v>
      </c>
      <c r="E50" s="31" t="s">
        <v>165</v>
      </c>
      <c r="F50" s="24" t="s">
        <v>162</v>
      </c>
      <c r="G50" t="s">
        <v>148</v>
      </c>
      <c r="H50" s="24" t="s">
        <v>120</v>
      </c>
      <c r="I50" s="32">
        <v>1</v>
      </c>
      <c r="J50" s="32">
        <v>1</v>
      </c>
      <c r="K50" s="24">
        <v>50</v>
      </c>
      <c r="L50" s="24">
        <v>1</v>
      </c>
      <c r="M50" s="70">
        <f t="shared" si="8"/>
        <v>50</v>
      </c>
      <c r="N50" s="38">
        <f>K50*31</f>
        <v>1550</v>
      </c>
      <c r="O50" s="39">
        <f>L50</f>
        <v>1</v>
      </c>
      <c r="P50" s="37">
        <f>N50*O50</f>
        <v>1550</v>
      </c>
    </row>
    <row r="51" spans="1:16" ht="12.9" customHeight="1" x14ac:dyDescent="0.25">
      <c r="A51" s="1" t="s">
        <v>144</v>
      </c>
      <c r="B51" t="s">
        <v>166</v>
      </c>
      <c r="C51" s="24" t="s">
        <v>160</v>
      </c>
      <c r="D51" s="24">
        <v>147016</v>
      </c>
      <c r="E51" s="31" t="s">
        <v>167</v>
      </c>
      <c r="F51" s="24" t="s">
        <v>147</v>
      </c>
      <c r="G51" t="s">
        <v>148</v>
      </c>
      <c r="H51" s="24" t="s">
        <v>120</v>
      </c>
      <c r="I51" s="32">
        <v>1</v>
      </c>
      <c r="J51" s="32">
        <v>1</v>
      </c>
      <c r="K51" s="24">
        <v>16</v>
      </c>
      <c r="L51" s="59">
        <v>0.95450000000000002</v>
      </c>
      <c r="M51" s="35">
        <f t="shared" si="8"/>
        <v>15.272</v>
      </c>
      <c r="N51" s="38">
        <f t="shared" si="9"/>
        <v>496</v>
      </c>
      <c r="O51" s="39">
        <f t="shared" si="10"/>
        <v>0.95450000000000002</v>
      </c>
      <c r="P51" s="37">
        <f t="shared" si="11"/>
        <v>473.43200000000002</v>
      </c>
    </row>
    <row r="52" spans="1:16" ht="12.9" customHeight="1" x14ac:dyDescent="0.25">
      <c r="A52" s="1" t="s">
        <v>144</v>
      </c>
      <c r="B52" t="s">
        <v>168</v>
      </c>
      <c r="C52" s="24" t="s">
        <v>160</v>
      </c>
      <c r="D52" s="24">
        <v>514013</v>
      </c>
      <c r="E52" s="31" t="s">
        <v>167</v>
      </c>
      <c r="F52" s="24" t="s">
        <v>147</v>
      </c>
      <c r="G52" t="s">
        <v>148</v>
      </c>
      <c r="H52" s="24" t="s">
        <v>120</v>
      </c>
      <c r="I52" s="32">
        <v>1</v>
      </c>
      <c r="J52" s="32">
        <v>1</v>
      </c>
      <c r="K52" s="24">
        <v>93</v>
      </c>
      <c r="L52" s="59">
        <v>0.93669999999999998</v>
      </c>
      <c r="M52" s="35">
        <f t="shared" si="8"/>
        <v>87.113100000000003</v>
      </c>
      <c r="N52" s="38">
        <f t="shared" si="9"/>
        <v>2883</v>
      </c>
      <c r="O52" s="39">
        <f t="shared" si="10"/>
        <v>0.93669999999999998</v>
      </c>
      <c r="P52" s="37">
        <f t="shared" si="11"/>
        <v>2700.5061000000001</v>
      </c>
    </row>
    <row r="53" spans="1:16" ht="12.9" customHeight="1" x14ac:dyDescent="0.25">
      <c r="A53" s="1" t="s">
        <v>144</v>
      </c>
      <c r="B53" t="s">
        <v>169</v>
      </c>
      <c r="C53" s="24" t="s">
        <v>160</v>
      </c>
      <c r="D53" s="24">
        <v>147017</v>
      </c>
      <c r="E53" s="31" t="s">
        <v>170</v>
      </c>
      <c r="F53" s="24" t="s">
        <v>162</v>
      </c>
      <c r="G53" t="s">
        <v>148</v>
      </c>
      <c r="H53" s="24" t="s">
        <v>120</v>
      </c>
      <c r="I53" s="32">
        <v>1</v>
      </c>
      <c r="J53" s="32">
        <v>1</v>
      </c>
      <c r="K53" s="24">
        <v>16</v>
      </c>
      <c r="L53" s="59">
        <v>0.86409999999999998</v>
      </c>
      <c r="M53" s="35">
        <f t="shared" si="8"/>
        <v>13.8256</v>
      </c>
      <c r="N53" s="38">
        <f t="shared" si="9"/>
        <v>496</v>
      </c>
      <c r="O53" s="39">
        <f t="shared" si="10"/>
        <v>0.86409999999999998</v>
      </c>
      <c r="P53" s="37">
        <f t="shared" si="11"/>
        <v>428.59359999999998</v>
      </c>
    </row>
    <row r="54" spans="1:16" ht="12.9" customHeight="1" x14ac:dyDescent="0.25">
      <c r="A54" s="1" t="s">
        <v>144</v>
      </c>
      <c r="B54" t="s">
        <v>171</v>
      </c>
      <c r="C54" s="24" t="s">
        <v>160</v>
      </c>
      <c r="D54" s="24">
        <v>514079</v>
      </c>
      <c r="E54" s="31" t="s">
        <v>170</v>
      </c>
      <c r="F54" s="24" t="s">
        <v>162</v>
      </c>
      <c r="G54" t="s">
        <v>148</v>
      </c>
      <c r="H54" s="24" t="s">
        <v>120</v>
      </c>
      <c r="I54" s="32">
        <v>1</v>
      </c>
      <c r="J54" s="32">
        <v>1</v>
      </c>
      <c r="K54" s="24">
        <v>31</v>
      </c>
      <c r="L54" s="59">
        <v>0.85240000000000005</v>
      </c>
      <c r="M54" s="35">
        <f t="shared" si="8"/>
        <v>26.424400000000002</v>
      </c>
      <c r="N54" s="38">
        <f t="shared" si="9"/>
        <v>961</v>
      </c>
      <c r="O54" s="39">
        <f t="shared" si="10"/>
        <v>0.85240000000000005</v>
      </c>
      <c r="P54" s="37">
        <f t="shared" si="11"/>
        <v>819.15640000000008</v>
      </c>
    </row>
    <row r="55" spans="1:16" ht="12.9" customHeight="1" x14ac:dyDescent="0.25">
      <c r="A55" s="1" t="s">
        <v>144</v>
      </c>
      <c r="B55" t="s">
        <v>172</v>
      </c>
      <c r="C55" s="24" t="s">
        <v>160</v>
      </c>
      <c r="D55" s="24">
        <v>147018</v>
      </c>
      <c r="E55" s="31" t="s">
        <v>173</v>
      </c>
      <c r="F55" s="24" t="s">
        <v>162</v>
      </c>
      <c r="G55" t="s">
        <v>148</v>
      </c>
      <c r="H55" s="24" t="s">
        <v>120</v>
      </c>
      <c r="I55" s="32">
        <v>0.74299999999999999</v>
      </c>
      <c r="J55" s="32">
        <v>0.74299999999999999</v>
      </c>
      <c r="K55" s="24">
        <v>65</v>
      </c>
      <c r="L55" s="59">
        <v>0.87909999999999999</v>
      </c>
      <c r="M55" s="35">
        <f>K55*L55*J55</f>
        <v>42.456134499999997</v>
      </c>
      <c r="N55" s="38">
        <f t="shared" si="9"/>
        <v>2015</v>
      </c>
      <c r="O55" s="39">
        <f t="shared" si="10"/>
        <v>0.87909999999999999</v>
      </c>
      <c r="P55" s="37">
        <f t="shared" si="11"/>
        <v>1771.3865000000001</v>
      </c>
    </row>
    <row r="56" spans="1:16" ht="12.9" customHeight="1" x14ac:dyDescent="0.25">
      <c r="A56" s="1" t="s">
        <v>144</v>
      </c>
      <c r="B56" t="s">
        <v>174</v>
      </c>
      <c r="C56" s="24" t="s">
        <v>160</v>
      </c>
      <c r="D56" s="24">
        <v>514076</v>
      </c>
      <c r="E56" s="31" t="s">
        <v>173</v>
      </c>
      <c r="F56" s="24" t="s">
        <v>162</v>
      </c>
      <c r="G56" t="s">
        <v>148</v>
      </c>
      <c r="H56" s="24" t="s">
        <v>120</v>
      </c>
      <c r="I56" s="32">
        <v>0.74299999999999999</v>
      </c>
      <c r="J56" s="32">
        <v>0.74299999999999999</v>
      </c>
      <c r="K56" s="24">
        <v>55</v>
      </c>
      <c r="L56" s="74">
        <v>0.86399999999999999</v>
      </c>
      <c r="M56" s="35">
        <f>K56*L56*J56</f>
        <v>35.307359999999996</v>
      </c>
      <c r="N56" s="38">
        <f t="shared" si="9"/>
        <v>1705</v>
      </c>
      <c r="O56" s="39">
        <f t="shared" si="10"/>
        <v>0.86399999999999999</v>
      </c>
      <c r="P56" s="37">
        <f t="shared" si="11"/>
        <v>1473.12</v>
      </c>
    </row>
    <row r="57" spans="1:16" ht="12.9" customHeight="1" x14ac:dyDescent="0.25">
      <c r="A57" s="1" t="s">
        <v>144</v>
      </c>
      <c r="B57" t="s">
        <v>175</v>
      </c>
      <c r="C57" s="24" t="s">
        <v>160</v>
      </c>
      <c r="D57" s="24">
        <v>147019</v>
      </c>
      <c r="E57" s="31" t="s">
        <v>176</v>
      </c>
      <c r="F57" s="24" t="s">
        <v>147</v>
      </c>
      <c r="G57" t="s">
        <v>148</v>
      </c>
      <c r="H57" s="24" t="s">
        <v>120</v>
      </c>
      <c r="I57" s="32">
        <v>1</v>
      </c>
      <c r="J57" s="32">
        <v>1</v>
      </c>
      <c r="K57" s="24">
        <v>25</v>
      </c>
      <c r="L57" s="59">
        <v>0.9869</v>
      </c>
      <c r="M57" s="35">
        <f t="shared" ref="M57:M88" si="12">K57*L57</f>
        <v>24.672499999999999</v>
      </c>
      <c r="N57" s="38">
        <f t="shared" si="9"/>
        <v>775</v>
      </c>
      <c r="O57" s="39">
        <f t="shared" si="10"/>
        <v>0.9869</v>
      </c>
      <c r="P57" s="37">
        <f t="shared" si="11"/>
        <v>764.84749999999997</v>
      </c>
    </row>
    <row r="58" spans="1:16" ht="12.9" customHeight="1" x14ac:dyDescent="0.25">
      <c r="A58" s="1" t="s">
        <v>144</v>
      </c>
      <c r="B58" t="s">
        <v>177</v>
      </c>
      <c r="C58" s="24" t="s">
        <v>160</v>
      </c>
      <c r="D58" s="24">
        <v>514053</v>
      </c>
      <c r="E58" s="31" t="s">
        <v>176</v>
      </c>
      <c r="F58" s="24" t="s">
        <v>147</v>
      </c>
      <c r="G58" t="s">
        <v>148</v>
      </c>
      <c r="H58" s="24" t="s">
        <v>120</v>
      </c>
      <c r="I58" s="32">
        <v>1</v>
      </c>
      <c r="J58" s="32">
        <v>1</v>
      </c>
      <c r="K58" s="24">
        <v>50</v>
      </c>
      <c r="L58" s="59">
        <v>0.98409999999999997</v>
      </c>
      <c r="M58" s="35">
        <f t="shared" si="12"/>
        <v>49.204999999999998</v>
      </c>
      <c r="N58" s="38">
        <f t="shared" si="9"/>
        <v>1550</v>
      </c>
      <c r="O58" s="39">
        <f t="shared" si="10"/>
        <v>0.98409999999999997</v>
      </c>
      <c r="P58" s="37">
        <f t="shared" si="11"/>
        <v>1525.355</v>
      </c>
    </row>
    <row r="59" spans="1:16" ht="12.9" customHeight="1" x14ac:dyDescent="0.25">
      <c r="A59" s="1" t="s">
        <v>144</v>
      </c>
      <c r="B59" t="s">
        <v>178</v>
      </c>
      <c r="C59" s="24" t="s">
        <v>160</v>
      </c>
      <c r="D59" s="24">
        <v>147020</v>
      </c>
      <c r="E59" s="31" t="s">
        <v>179</v>
      </c>
      <c r="F59" s="24" t="s">
        <v>147</v>
      </c>
      <c r="G59" t="s">
        <v>148</v>
      </c>
      <c r="H59" s="24" t="s">
        <v>120</v>
      </c>
      <c r="I59" s="32">
        <v>1</v>
      </c>
      <c r="J59" s="32">
        <v>1</v>
      </c>
      <c r="K59" s="24">
        <v>35</v>
      </c>
      <c r="L59" s="74">
        <v>0.98029999999999995</v>
      </c>
      <c r="M59" s="35">
        <f t="shared" si="12"/>
        <v>34.310499999999998</v>
      </c>
      <c r="N59" s="38">
        <f t="shared" si="9"/>
        <v>1085</v>
      </c>
      <c r="O59" s="39">
        <f t="shared" si="10"/>
        <v>0.98029999999999995</v>
      </c>
      <c r="P59" s="37">
        <f t="shared" si="11"/>
        <v>1063.6254999999999</v>
      </c>
    </row>
    <row r="60" spans="1:16" ht="12.9" customHeight="1" x14ac:dyDescent="0.25">
      <c r="A60" s="1" t="s">
        <v>144</v>
      </c>
      <c r="B60" t="s">
        <v>180</v>
      </c>
      <c r="C60" s="24" t="s">
        <v>160</v>
      </c>
      <c r="D60" s="24">
        <v>514083</v>
      </c>
      <c r="E60" s="31" t="s">
        <v>179</v>
      </c>
      <c r="F60" s="24" t="s">
        <v>147</v>
      </c>
      <c r="G60" t="s">
        <v>148</v>
      </c>
      <c r="H60" s="24" t="s">
        <v>120</v>
      </c>
      <c r="I60" s="32">
        <v>1</v>
      </c>
      <c r="J60" s="32">
        <v>1</v>
      </c>
      <c r="K60" s="24">
        <v>35</v>
      </c>
      <c r="L60" s="59">
        <v>0.97660000000000002</v>
      </c>
      <c r="M60" s="35">
        <f t="shared" si="12"/>
        <v>34.180999999999997</v>
      </c>
      <c r="N60" s="38">
        <f t="shared" si="9"/>
        <v>1085</v>
      </c>
      <c r="O60" s="39">
        <f t="shared" si="10"/>
        <v>0.97660000000000002</v>
      </c>
      <c r="P60" s="37">
        <f t="shared" si="11"/>
        <v>1059.6110000000001</v>
      </c>
    </row>
    <row r="61" spans="1:16" ht="12.9" customHeight="1" x14ac:dyDescent="0.25">
      <c r="A61" s="1" t="s">
        <v>144</v>
      </c>
      <c r="B61" t="s">
        <v>181</v>
      </c>
      <c r="C61" s="24" t="s">
        <v>160</v>
      </c>
      <c r="D61" s="24">
        <v>147023</v>
      </c>
      <c r="E61" s="31" t="s">
        <v>182</v>
      </c>
      <c r="F61" s="24" t="s">
        <v>147</v>
      </c>
      <c r="G61" t="s">
        <v>148</v>
      </c>
      <c r="H61" s="24" t="s">
        <v>120</v>
      </c>
      <c r="I61" s="32">
        <v>1</v>
      </c>
      <c r="J61" s="32">
        <v>1</v>
      </c>
      <c r="K61" s="24">
        <v>16</v>
      </c>
      <c r="L61" s="59">
        <v>0.94850000000000001</v>
      </c>
      <c r="M61" s="35">
        <f t="shared" si="12"/>
        <v>15.176</v>
      </c>
      <c r="N61" s="38">
        <f t="shared" si="9"/>
        <v>496</v>
      </c>
      <c r="O61" s="39">
        <f t="shared" si="10"/>
        <v>0.94850000000000001</v>
      </c>
      <c r="P61" s="37">
        <f t="shared" si="11"/>
        <v>470.45600000000002</v>
      </c>
    </row>
    <row r="62" spans="1:16" ht="12.9" customHeight="1" x14ac:dyDescent="0.25">
      <c r="A62" s="1" t="s">
        <v>144</v>
      </c>
      <c r="B62" t="s">
        <v>183</v>
      </c>
      <c r="C62" s="24" t="s">
        <v>160</v>
      </c>
      <c r="D62" s="24">
        <v>514086</v>
      </c>
      <c r="E62" s="31" t="s">
        <v>182</v>
      </c>
      <c r="F62" s="24" t="s">
        <v>147</v>
      </c>
      <c r="G62" t="s">
        <v>148</v>
      </c>
      <c r="H62" s="24" t="s">
        <v>120</v>
      </c>
      <c r="I62" s="32">
        <v>1</v>
      </c>
      <c r="J62" s="32">
        <v>1</v>
      </c>
      <c r="K62" s="24">
        <v>78</v>
      </c>
      <c r="L62" s="59">
        <v>0.95120000000000005</v>
      </c>
      <c r="M62" s="35">
        <f t="shared" si="12"/>
        <v>74.193600000000004</v>
      </c>
      <c r="N62" s="38">
        <f t="shared" si="9"/>
        <v>2418</v>
      </c>
      <c r="O62" s="39">
        <f t="shared" si="10"/>
        <v>0.95120000000000005</v>
      </c>
      <c r="P62" s="37">
        <f t="shared" si="11"/>
        <v>2300.0016000000001</v>
      </c>
    </row>
    <row r="63" spans="1:16" ht="12.9" customHeight="1" x14ac:dyDescent="0.25">
      <c r="A63" s="1" t="s">
        <v>144</v>
      </c>
      <c r="B63" t="s">
        <v>184</v>
      </c>
      <c r="C63" s="24" t="s">
        <v>160</v>
      </c>
      <c r="D63" s="24"/>
      <c r="E63" s="31" t="s">
        <v>185</v>
      </c>
      <c r="F63" s="24" t="s">
        <v>147</v>
      </c>
      <c r="G63" t="s">
        <v>148</v>
      </c>
      <c r="H63" s="24" t="s">
        <v>120</v>
      </c>
      <c r="I63" s="32">
        <v>1</v>
      </c>
      <c r="J63" s="32">
        <v>1</v>
      </c>
      <c r="K63" s="24">
        <v>0</v>
      </c>
      <c r="L63" s="74">
        <v>0.93600000000000005</v>
      </c>
      <c r="M63" s="33">
        <f t="shared" si="12"/>
        <v>0</v>
      </c>
      <c r="N63" s="38">
        <f t="shared" si="9"/>
        <v>0</v>
      </c>
      <c r="O63" s="39">
        <f t="shared" si="10"/>
        <v>0.93600000000000005</v>
      </c>
      <c r="P63" s="37">
        <f t="shared" si="11"/>
        <v>0</v>
      </c>
    </row>
    <row r="64" spans="1:16" ht="12.9" customHeight="1" x14ac:dyDescent="0.25">
      <c r="A64" s="1" t="s">
        <v>144</v>
      </c>
      <c r="B64" t="s">
        <v>186</v>
      </c>
      <c r="C64" s="24" t="s">
        <v>160</v>
      </c>
      <c r="D64" s="24">
        <v>514082</v>
      </c>
      <c r="E64" s="31" t="s">
        <v>185</v>
      </c>
      <c r="F64" s="24" t="s">
        <v>147</v>
      </c>
      <c r="G64" t="s">
        <v>148</v>
      </c>
      <c r="H64" s="24" t="s">
        <v>120</v>
      </c>
      <c r="I64" s="32">
        <v>1</v>
      </c>
      <c r="J64" s="32">
        <v>1</v>
      </c>
      <c r="K64" s="24">
        <v>34</v>
      </c>
      <c r="L64" s="59">
        <v>0.9365</v>
      </c>
      <c r="M64" s="35">
        <f t="shared" si="12"/>
        <v>31.841000000000001</v>
      </c>
      <c r="N64" s="38">
        <f t="shared" si="9"/>
        <v>1054</v>
      </c>
      <c r="O64" s="39">
        <f t="shared" si="10"/>
        <v>0.9365</v>
      </c>
      <c r="P64" s="37">
        <f t="shared" si="11"/>
        <v>987.07100000000003</v>
      </c>
    </row>
    <row r="65" spans="1:16" ht="12.9" customHeight="1" x14ac:dyDescent="0.25">
      <c r="A65" s="1" t="s">
        <v>144</v>
      </c>
      <c r="B65" t="s">
        <v>187</v>
      </c>
      <c r="C65" s="24" t="s">
        <v>160</v>
      </c>
      <c r="D65" s="24">
        <v>147025</v>
      </c>
      <c r="E65" s="31" t="s">
        <v>188</v>
      </c>
      <c r="F65" s="24" t="s">
        <v>147</v>
      </c>
      <c r="G65" t="s">
        <v>148</v>
      </c>
      <c r="H65" s="24" t="s">
        <v>120</v>
      </c>
      <c r="I65" s="32">
        <v>1</v>
      </c>
      <c r="J65" s="32">
        <v>1</v>
      </c>
      <c r="K65" s="24">
        <v>11</v>
      </c>
      <c r="L65" s="59">
        <v>0.92789999999999995</v>
      </c>
      <c r="M65" s="35">
        <f t="shared" si="12"/>
        <v>10.206899999999999</v>
      </c>
      <c r="N65" s="38">
        <f t="shared" si="9"/>
        <v>341</v>
      </c>
      <c r="O65" s="39">
        <f t="shared" si="10"/>
        <v>0.92789999999999995</v>
      </c>
      <c r="P65" s="37">
        <f t="shared" si="11"/>
        <v>316.41389999999996</v>
      </c>
    </row>
    <row r="66" spans="1:16" ht="12.9" customHeight="1" x14ac:dyDescent="0.25">
      <c r="A66" s="1" t="s">
        <v>144</v>
      </c>
      <c r="B66" t="s">
        <v>189</v>
      </c>
      <c r="C66" s="24" t="s">
        <v>160</v>
      </c>
      <c r="D66" s="24">
        <v>514092</v>
      </c>
      <c r="E66" s="31" t="s">
        <v>188</v>
      </c>
      <c r="F66" s="24" t="s">
        <v>147</v>
      </c>
      <c r="G66" t="s">
        <v>148</v>
      </c>
      <c r="H66" s="24" t="s">
        <v>120</v>
      </c>
      <c r="I66" s="32">
        <v>1</v>
      </c>
      <c r="J66" s="32">
        <v>1</v>
      </c>
      <c r="K66" s="24">
        <v>11</v>
      </c>
      <c r="L66" s="59">
        <v>0.92849999999999999</v>
      </c>
      <c r="M66" s="35">
        <f t="shared" si="12"/>
        <v>10.2135</v>
      </c>
      <c r="N66" s="38">
        <f t="shared" si="9"/>
        <v>341</v>
      </c>
      <c r="O66" s="39">
        <f t="shared" si="10"/>
        <v>0.92849999999999999</v>
      </c>
      <c r="P66" s="37">
        <f t="shared" si="11"/>
        <v>316.61849999999998</v>
      </c>
    </row>
    <row r="67" spans="1:16" ht="12.9" customHeight="1" x14ac:dyDescent="0.25">
      <c r="A67" s="1" t="s">
        <v>144</v>
      </c>
      <c r="B67" t="s">
        <v>190</v>
      </c>
      <c r="C67" s="24" t="s">
        <v>160</v>
      </c>
      <c r="D67" s="24">
        <v>147026</v>
      </c>
      <c r="E67" s="31" t="s">
        <v>191</v>
      </c>
      <c r="F67" s="24" t="s">
        <v>162</v>
      </c>
      <c r="G67" t="s">
        <v>148</v>
      </c>
      <c r="H67" s="24" t="s">
        <v>120</v>
      </c>
      <c r="I67" s="32">
        <v>1</v>
      </c>
      <c r="J67" s="32">
        <v>1</v>
      </c>
      <c r="K67" s="24">
        <v>14</v>
      </c>
      <c r="L67" s="74">
        <v>0.92469999999999997</v>
      </c>
      <c r="M67" s="35">
        <f t="shared" si="12"/>
        <v>12.9458</v>
      </c>
      <c r="N67" s="38">
        <f t="shared" si="9"/>
        <v>434</v>
      </c>
      <c r="O67" s="39">
        <f t="shared" si="10"/>
        <v>0.92469999999999997</v>
      </c>
      <c r="P67" s="37">
        <f t="shared" si="11"/>
        <v>401.31979999999999</v>
      </c>
    </row>
    <row r="68" spans="1:16" ht="12.9" customHeight="1" x14ac:dyDescent="0.25">
      <c r="A68" s="1" t="s">
        <v>144</v>
      </c>
      <c r="B68" t="s">
        <v>192</v>
      </c>
      <c r="C68" s="24" t="s">
        <v>160</v>
      </c>
      <c r="D68" s="24">
        <v>514074</v>
      </c>
      <c r="E68" s="31" t="s">
        <v>191</v>
      </c>
      <c r="F68" s="24" t="s">
        <v>162</v>
      </c>
      <c r="G68" t="s">
        <v>148</v>
      </c>
      <c r="H68" s="24" t="s">
        <v>120</v>
      </c>
      <c r="I68" s="32">
        <v>1</v>
      </c>
      <c r="J68" s="32">
        <v>1</v>
      </c>
      <c r="K68" s="24">
        <v>53</v>
      </c>
      <c r="L68" s="59">
        <v>0.92849999999999999</v>
      </c>
      <c r="M68" s="35">
        <f t="shared" si="12"/>
        <v>49.210499999999996</v>
      </c>
      <c r="N68" s="38">
        <f t="shared" si="9"/>
        <v>1643</v>
      </c>
      <c r="O68" s="39">
        <f t="shared" si="10"/>
        <v>0.92849999999999999</v>
      </c>
      <c r="P68" s="37">
        <f t="shared" si="11"/>
        <v>1525.5255</v>
      </c>
    </row>
    <row r="69" spans="1:16" ht="12.9" customHeight="1" x14ac:dyDescent="0.25">
      <c r="A69" s="1" t="s">
        <v>144</v>
      </c>
      <c r="B69" t="s">
        <v>193</v>
      </c>
      <c r="C69" s="24" t="s">
        <v>160</v>
      </c>
      <c r="D69" s="24">
        <v>147027</v>
      </c>
      <c r="E69" s="31" t="s">
        <v>194</v>
      </c>
      <c r="F69" s="24" t="s">
        <v>147</v>
      </c>
      <c r="G69" t="s">
        <v>148</v>
      </c>
      <c r="H69" s="24" t="s">
        <v>120</v>
      </c>
      <c r="I69" s="32">
        <v>1</v>
      </c>
      <c r="J69" s="32">
        <v>1</v>
      </c>
      <c r="K69" s="24">
        <v>12</v>
      </c>
      <c r="L69" s="59">
        <v>0.98219999999999996</v>
      </c>
      <c r="M69" s="35">
        <f t="shared" si="12"/>
        <v>11.7864</v>
      </c>
      <c r="N69" s="38">
        <f t="shared" si="9"/>
        <v>372</v>
      </c>
      <c r="O69" s="39">
        <f t="shared" si="10"/>
        <v>0.98219999999999996</v>
      </c>
      <c r="P69" s="37">
        <f t="shared" si="11"/>
        <v>365.3784</v>
      </c>
    </row>
    <row r="70" spans="1:16" ht="12.9" customHeight="1" x14ac:dyDescent="0.25">
      <c r="A70" s="1" t="s">
        <v>144</v>
      </c>
      <c r="B70" t="s">
        <v>195</v>
      </c>
      <c r="C70" s="24" t="s">
        <v>160</v>
      </c>
      <c r="D70" s="24">
        <v>814011</v>
      </c>
      <c r="E70" s="31" t="s">
        <v>194</v>
      </c>
      <c r="F70" s="24" t="s">
        <v>147</v>
      </c>
      <c r="G70" t="s">
        <v>148</v>
      </c>
      <c r="H70" s="24" t="s">
        <v>120</v>
      </c>
      <c r="I70" s="32">
        <v>1</v>
      </c>
      <c r="J70" s="32">
        <v>1</v>
      </c>
      <c r="K70" s="24">
        <v>28</v>
      </c>
      <c r="L70" s="59">
        <v>0.98470000000000002</v>
      </c>
      <c r="M70" s="35">
        <f t="shared" si="12"/>
        <v>27.5716</v>
      </c>
      <c r="N70" s="38">
        <f t="shared" si="9"/>
        <v>868</v>
      </c>
      <c r="O70" s="39">
        <f t="shared" si="10"/>
        <v>0.98470000000000002</v>
      </c>
      <c r="P70" s="37">
        <f t="shared" si="11"/>
        <v>854.71960000000001</v>
      </c>
    </row>
    <row r="71" spans="1:16" ht="12.9" customHeight="1" x14ac:dyDescent="0.25">
      <c r="A71" s="1" t="s">
        <v>144</v>
      </c>
      <c r="B71" t="s">
        <v>196</v>
      </c>
      <c r="C71" s="24" t="s">
        <v>160</v>
      </c>
      <c r="D71" s="24">
        <v>147028</v>
      </c>
      <c r="E71" s="31" t="s">
        <v>197</v>
      </c>
      <c r="F71" s="24" t="s">
        <v>147</v>
      </c>
      <c r="G71" t="s">
        <v>148</v>
      </c>
      <c r="H71" s="24" t="s">
        <v>120</v>
      </c>
      <c r="I71" s="32">
        <v>1</v>
      </c>
      <c r="J71" s="32">
        <v>1</v>
      </c>
      <c r="K71" s="24">
        <v>29</v>
      </c>
      <c r="L71" s="59">
        <v>0.99270000000000003</v>
      </c>
      <c r="M71" s="35">
        <f t="shared" si="12"/>
        <v>28.7883</v>
      </c>
      <c r="N71" s="38">
        <f t="shared" si="9"/>
        <v>899</v>
      </c>
      <c r="O71" s="39">
        <f t="shared" si="10"/>
        <v>0.99270000000000003</v>
      </c>
      <c r="P71" s="37">
        <f t="shared" si="11"/>
        <v>892.43730000000005</v>
      </c>
    </row>
    <row r="72" spans="1:16" ht="12.9" customHeight="1" x14ac:dyDescent="0.25">
      <c r="A72" s="1" t="s">
        <v>144</v>
      </c>
      <c r="B72" t="s">
        <v>198</v>
      </c>
      <c r="C72" s="24" t="s">
        <v>160</v>
      </c>
      <c r="D72" s="24">
        <v>814010</v>
      </c>
      <c r="E72" s="31" t="s">
        <v>197</v>
      </c>
      <c r="F72" s="24" t="s">
        <v>147</v>
      </c>
      <c r="G72" t="s">
        <v>148</v>
      </c>
      <c r="H72" s="24" t="s">
        <v>120</v>
      </c>
      <c r="I72" s="32">
        <v>1</v>
      </c>
      <c r="J72" s="32">
        <v>1</v>
      </c>
      <c r="K72" s="24">
        <v>23</v>
      </c>
      <c r="L72" s="59">
        <v>0.98760000000000003</v>
      </c>
      <c r="M72" s="35">
        <f t="shared" si="12"/>
        <v>22.7148</v>
      </c>
      <c r="N72" s="38">
        <f t="shared" si="9"/>
        <v>713</v>
      </c>
      <c r="O72" s="39">
        <f t="shared" si="10"/>
        <v>0.98760000000000003</v>
      </c>
      <c r="P72" s="37">
        <f t="shared" si="11"/>
        <v>704.15880000000004</v>
      </c>
    </row>
    <row r="73" spans="1:16" ht="12.9" customHeight="1" x14ac:dyDescent="0.25">
      <c r="A73" s="1" t="s">
        <v>144</v>
      </c>
      <c r="B73" t="s">
        <v>199</v>
      </c>
      <c r="C73" s="24" t="s">
        <v>160</v>
      </c>
      <c r="D73" s="24">
        <v>147035</v>
      </c>
      <c r="E73" s="31" t="s">
        <v>179</v>
      </c>
      <c r="F73" s="24" t="s">
        <v>147</v>
      </c>
      <c r="G73" t="s">
        <v>148</v>
      </c>
      <c r="H73" s="24" t="s">
        <v>120</v>
      </c>
      <c r="I73" s="32">
        <v>1</v>
      </c>
      <c r="J73" s="32">
        <v>1</v>
      </c>
      <c r="K73" s="24">
        <v>16</v>
      </c>
      <c r="L73" s="59">
        <v>0.96779999999999999</v>
      </c>
      <c r="M73" s="35">
        <f t="shared" si="12"/>
        <v>15.4848</v>
      </c>
      <c r="N73" s="38">
        <f t="shared" si="9"/>
        <v>496</v>
      </c>
      <c r="O73" s="39">
        <f t="shared" si="10"/>
        <v>0.96779999999999999</v>
      </c>
      <c r="P73" s="37">
        <f t="shared" si="11"/>
        <v>480.02879999999999</v>
      </c>
    </row>
    <row r="74" spans="1:16" ht="12.9" customHeight="1" x14ac:dyDescent="0.25">
      <c r="A74" s="1" t="s">
        <v>144</v>
      </c>
      <c r="B74" t="s">
        <v>200</v>
      </c>
      <c r="C74" s="24" t="s">
        <v>160</v>
      </c>
      <c r="D74" s="24">
        <v>814014</v>
      </c>
      <c r="E74" s="31" t="s">
        <v>179</v>
      </c>
      <c r="F74" s="24" t="s">
        <v>147</v>
      </c>
      <c r="G74" t="s">
        <v>148</v>
      </c>
      <c r="H74" s="24" t="s">
        <v>120</v>
      </c>
      <c r="I74" s="32">
        <v>1</v>
      </c>
      <c r="J74" s="32">
        <v>1</v>
      </c>
      <c r="K74" s="24">
        <v>105</v>
      </c>
      <c r="L74" s="59">
        <v>0.96930000000000005</v>
      </c>
      <c r="M74" s="35">
        <f t="shared" si="12"/>
        <v>101.7765</v>
      </c>
      <c r="N74" s="38">
        <f t="shared" si="9"/>
        <v>3255</v>
      </c>
      <c r="O74" s="39">
        <f t="shared" si="10"/>
        <v>0.96930000000000005</v>
      </c>
      <c r="P74" s="37">
        <f t="shared" si="11"/>
        <v>3155.0715</v>
      </c>
    </row>
    <row r="75" spans="1:16" ht="12.9" customHeight="1" x14ac:dyDescent="0.25">
      <c r="A75" s="1" t="s">
        <v>144</v>
      </c>
      <c r="B75" t="s">
        <v>201</v>
      </c>
      <c r="C75" s="24" t="s">
        <v>160</v>
      </c>
      <c r="D75" s="24">
        <v>147036</v>
      </c>
      <c r="E75" s="31" t="s">
        <v>202</v>
      </c>
      <c r="F75" s="24" t="s">
        <v>162</v>
      </c>
      <c r="G75" t="s">
        <v>148</v>
      </c>
      <c r="H75" s="24" t="s">
        <v>120</v>
      </c>
      <c r="I75" s="32">
        <v>1</v>
      </c>
      <c r="J75" s="32">
        <v>1</v>
      </c>
      <c r="K75" s="24">
        <v>24</v>
      </c>
      <c r="L75" s="59">
        <v>0.94589999999999996</v>
      </c>
      <c r="M75" s="35">
        <f t="shared" si="12"/>
        <v>22.701599999999999</v>
      </c>
      <c r="N75" s="38">
        <f t="shared" si="9"/>
        <v>744</v>
      </c>
      <c r="O75" s="39">
        <f t="shared" si="10"/>
        <v>0.94589999999999996</v>
      </c>
      <c r="P75" s="37">
        <f t="shared" si="11"/>
        <v>703.74959999999999</v>
      </c>
    </row>
    <row r="76" spans="1:16" ht="12.9" customHeight="1" x14ac:dyDescent="0.25">
      <c r="A76" s="1" t="s">
        <v>144</v>
      </c>
      <c r="B76" t="s">
        <v>203</v>
      </c>
      <c r="C76" s="24" t="s">
        <v>160</v>
      </c>
      <c r="D76" s="24">
        <v>514056</v>
      </c>
      <c r="E76" s="31" t="s">
        <v>202</v>
      </c>
      <c r="F76" s="24" t="s">
        <v>162</v>
      </c>
      <c r="G76" t="s">
        <v>148</v>
      </c>
      <c r="H76" s="24" t="s">
        <v>120</v>
      </c>
      <c r="I76" s="32">
        <v>1</v>
      </c>
      <c r="J76" s="32">
        <v>1</v>
      </c>
      <c r="K76" s="24">
        <v>22</v>
      </c>
      <c r="L76" s="59">
        <v>0.94469999999999998</v>
      </c>
      <c r="M76" s="35">
        <f t="shared" si="12"/>
        <v>20.7834</v>
      </c>
      <c r="N76" s="38">
        <f t="shared" si="9"/>
        <v>682</v>
      </c>
      <c r="O76" s="39">
        <f t="shared" si="10"/>
        <v>0.94469999999999998</v>
      </c>
      <c r="P76" s="37">
        <f t="shared" si="11"/>
        <v>644.28539999999998</v>
      </c>
    </row>
    <row r="77" spans="1:16" ht="12.9" customHeight="1" x14ac:dyDescent="0.25">
      <c r="A77" s="1" t="s">
        <v>144</v>
      </c>
      <c r="B77" t="s">
        <v>204</v>
      </c>
      <c r="C77" s="24" t="s">
        <v>160</v>
      </c>
      <c r="D77" s="24">
        <v>514081</v>
      </c>
      <c r="E77" s="31" t="s">
        <v>205</v>
      </c>
      <c r="F77" s="24" t="s">
        <v>147</v>
      </c>
      <c r="G77" t="s">
        <v>148</v>
      </c>
      <c r="H77" s="24" t="s">
        <v>120</v>
      </c>
      <c r="I77" s="32">
        <v>1</v>
      </c>
      <c r="J77" s="32">
        <v>1</v>
      </c>
      <c r="K77" s="24">
        <v>16</v>
      </c>
      <c r="L77" s="59">
        <v>0.90849999999999997</v>
      </c>
      <c r="M77" s="35">
        <f t="shared" si="12"/>
        <v>14.536</v>
      </c>
      <c r="N77" s="38">
        <f t="shared" si="9"/>
        <v>496</v>
      </c>
      <c r="O77" s="39">
        <f t="shared" si="10"/>
        <v>0.90849999999999997</v>
      </c>
      <c r="P77" s="37">
        <f t="shared" si="11"/>
        <v>450.61599999999999</v>
      </c>
    </row>
    <row r="78" spans="1:16" ht="12.9" customHeight="1" x14ac:dyDescent="0.25">
      <c r="A78" s="1" t="s">
        <v>144</v>
      </c>
      <c r="B78" t="s">
        <v>206</v>
      </c>
      <c r="C78" s="24" t="s">
        <v>160</v>
      </c>
      <c r="D78" s="24">
        <v>147038</v>
      </c>
      <c r="E78" s="31" t="s">
        <v>205</v>
      </c>
      <c r="F78" s="24" t="s">
        <v>147</v>
      </c>
      <c r="G78" t="s">
        <v>148</v>
      </c>
      <c r="H78" s="24" t="s">
        <v>120</v>
      </c>
      <c r="I78" s="32">
        <v>1</v>
      </c>
      <c r="J78" s="32">
        <v>1</v>
      </c>
      <c r="K78" s="24">
        <v>99</v>
      </c>
      <c r="L78" s="74">
        <v>0.87980000000000003</v>
      </c>
      <c r="M78" s="35">
        <f t="shared" si="12"/>
        <v>87.100200000000001</v>
      </c>
      <c r="N78" s="38">
        <f t="shared" si="9"/>
        <v>3069</v>
      </c>
      <c r="O78" s="39">
        <f t="shared" si="10"/>
        <v>0.87980000000000003</v>
      </c>
      <c r="P78" s="37">
        <f t="shared" si="11"/>
        <v>2700.1062000000002</v>
      </c>
    </row>
    <row r="79" spans="1:16" ht="12.9" customHeight="1" x14ac:dyDescent="0.25">
      <c r="A79" s="1" t="s">
        <v>144</v>
      </c>
      <c r="B79" t="s">
        <v>207</v>
      </c>
      <c r="C79" s="24" t="s">
        <v>160</v>
      </c>
      <c r="D79" s="24">
        <v>147039</v>
      </c>
      <c r="E79" s="31" t="s">
        <v>208</v>
      </c>
      <c r="F79" s="24" t="s">
        <v>147</v>
      </c>
      <c r="G79" t="s">
        <v>148</v>
      </c>
      <c r="H79" s="24" t="s">
        <v>120</v>
      </c>
      <c r="I79" s="32">
        <v>1</v>
      </c>
      <c r="J79" s="32">
        <v>1</v>
      </c>
      <c r="K79" s="24">
        <v>15</v>
      </c>
      <c r="L79" s="74">
        <v>0.96799999999999997</v>
      </c>
      <c r="M79" s="35">
        <f t="shared" si="12"/>
        <v>14.52</v>
      </c>
      <c r="N79" s="38">
        <f t="shared" si="9"/>
        <v>465</v>
      </c>
      <c r="O79" s="39">
        <f t="shared" si="10"/>
        <v>0.96799999999999997</v>
      </c>
      <c r="P79" s="37">
        <f t="shared" si="11"/>
        <v>450.12</v>
      </c>
    </row>
    <row r="80" spans="1:16" ht="12.9" customHeight="1" x14ac:dyDescent="0.25">
      <c r="A80" s="1" t="s">
        <v>144</v>
      </c>
      <c r="B80" s="58" t="s">
        <v>209</v>
      </c>
      <c r="C80" s="59" t="s">
        <v>160</v>
      </c>
      <c r="D80" s="59">
        <v>514054</v>
      </c>
      <c r="E80" s="60" t="s">
        <v>210</v>
      </c>
      <c r="F80" s="59" t="s">
        <v>147</v>
      </c>
      <c r="G80" s="58" t="s">
        <v>148</v>
      </c>
      <c r="H80" s="24" t="s">
        <v>120</v>
      </c>
      <c r="I80" s="32">
        <v>1</v>
      </c>
      <c r="J80" s="32">
        <v>1</v>
      </c>
      <c r="K80" s="24">
        <v>70</v>
      </c>
      <c r="L80" s="59">
        <v>0.97240000000000004</v>
      </c>
      <c r="M80" s="35">
        <f t="shared" si="12"/>
        <v>68.067999999999998</v>
      </c>
      <c r="N80" s="38">
        <f t="shared" si="9"/>
        <v>2170</v>
      </c>
      <c r="O80" s="39">
        <f t="shared" si="10"/>
        <v>0.97240000000000004</v>
      </c>
      <c r="P80" s="37">
        <f t="shared" si="11"/>
        <v>2110.1080000000002</v>
      </c>
    </row>
    <row r="81" spans="1:16" ht="12.9" customHeight="1" x14ac:dyDescent="0.25">
      <c r="A81" s="1" t="s">
        <v>144</v>
      </c>
      <c r="B81" t="s">
        <v>211</v>
      </c>
      <c r="C81" s="24" t="s">
        <v>160</v>
      </c>
      <c r="D81" s="24">
        <v>147040</v>
      </c>
      <c r="E81" s="31" t="s">
        <v>212</v>
      </c>
      <c r="F81" s="24" t="s">
        <v>147</v>
      </c>
      <c r="G81" t="s">
        <v>148</v>
      </c>
      <c r="H81" s="24" t="s">
        <v>120</v>
      </c>
      <c r="I81" s="32">
        <v>1</v>
      </c>
      <c r="J81" s="32">
        <v>1</v>
      </c>
      <c r="K81" s="24">
        <v>14</v>
      </c>
      <c r="L81" s="59">
        <v>0.98150000000000004</v>
      </c>
      <c r="M81" s="35">
        <f t="shared" si="12"/>
        <v>13.741</v>
      </c>
      <c r="N81" s="38">
        <f t="shared" si="9"/>
        <v>434</v>
      </c>
      <c r="O81" s="39">
        <f t="shared" si="10"/>
        <v>0.98150000000000004</v>
      </c>
      <c r="P81" s="37">
        <f t="shared" si="11"/>
        <v>425.971</v>
      </c>
    </row>
    <row r="82" spans="1:16" ht="12.9" customHeight="1" x14ac:dyDescent="0.25">
      <c r="A82" s="1" t="s">
        <v>144</v>
      </c>
      <c r="B82" t="s">
        <v>213</v>
      </c>
      <c r="C82" s="24" t="s">
        <v>160</v>
      </c>
      <c r="D82" s="24">
        <v>514084</v>
      </c>
      <c r="E82" s="31" t="s">
        <v>212</v>
      </c>
      <c r="F82" s="24" t="s">
        <v>147</v>
      </c>
      <c r="G82" t="s">
        <v>148</v>
      </c>
      <c r="H82" s="24" t="s">
        <v>120</v>
      </c>
      <c r="I82" s="32">
        <v>1</v>
      </c>
      <c r="J82" s="32">
        <v>1</v>
      </c>
      <c r="K82" s="24">
        <v>48</v>
      </c>
      <c r="L82" s="59">
        <v>0.98560000000000003</v>
      </c>
      <c r="M82" s="35">
        <f t="shared" si="12"/>
        <v>47.308800000000005</v>
      </c>
      <c r="N82" s="38">
        <f t="shared" si="9"/>
        <v>1488</v>
      </c>
      <c r="O82" s="39">
        <f t="shared" si="10"/>
        <v>0.98560000000000003</v>
      </c>
      <c r="P82" s="37">
        <f t="shared" si="11"/>
        <v>1466.5728000000001</v>
      </c>
    </row>
    <row r="83" spans="1:16" ht="12.9" customHeight="1" x14ac:dyDescent="0.25">
      <c r="A83" s="1" t="s">
        <v>144</v>
      </c>
      <c r="B83" t="s">
        <v>214</v>
      </c>
      <c r="C83" s="24" t="s">
        <v>160</v>
      </c>
      <c r="D83" s="24">
        <v>147041</v>
      </c>
      <c r="E83" s="31" t="s">
        <v>210</v>
      </c>
      <c r="F83" s="24" t="s">
        <v>147</v>
      </c>
      <c r="G83" t="s">
        <v>148</v>
      </c>
      <c r="H83" s="24" t="s">
        <v>120</v>
      </c>
      <c r="I83" s="32">
        <v>1</v>
      </c>
      <c r="J83" s="32">
        <v>1</v>
      </c>
      <c r="K83" s="24">
        <v>20</v>
      </c>
      <c r="L83" s="59">
        <v>0.96220000000000006</v>
      </c>
      <c r="M83" s="35">
        <f t="shared" si="12"/>
        <v>19.244</v>
      </c>
      <c r="N83" s="38">
        <f t="shared" si="9"/>
        <v>620</v>
      </c>
      <c r="O83" s="39">
        <f t="shared" si="10"/>
        <v>0.96220000000000006</v>
      </c>
      <c r="P83" s="37">
        <f t="shared" si="11"/>
        <v>596.56400000000008</v>
      </c>
    </row>
    <row r="84" spans="1:16" ht="12.9" customHeight="1" x14ac:dyDescent="0.25">
      <c r="A84" s="1" t="s">
        <v>144</v>
      </c>
      <c r="B84" t="s">
        <v>215</v>
      </c>
      <c r="C84" s="24" t="s">
        <v>160</v>
      </c>
      <c r="D84" s="24">
        <v>514087</v>
      </c>
      <c r="E84" s="31" t="s">
        <v>210</v>
      </c>
      <c r="F84" s="24" t="s">
        <v>147</v>
      </c>
      <c r="G84" t="s">
        <v>148</v>
      </c>
      <c r="H84" s="24" t="s">
        <v>120</v>
      </c>
      <c r="I84" s="32">
        <v>1</v>
      </c>
      <c r="J84" s="32">
        <v>1</v>
      </c>
      <c r="K84" s="24">
        <v>17</v>
      </c>
      <c r="L84" s="59">
        <v>0.89870000000000005</v>
      </c>
      <c r="M84" s="35">
        <f t="shared" si="12"/>
        <v>15.277900000000001</v>
      </c>
      <c r="N84" s="38">
        <f t="shared" si="9"/>
        <v>527</v>
      </c>
      <c r="O84" s="39">
        <f t="shared" si="10"/>
        <v>0.89870000000000005</v>
      </c>
      <c r="P84" s="37">
        <f t="shared" si="11"/>
        <v>473.61490000000003</v>
      </c>
    </row>
    <row r="85" spans="1:16" ht="12.9" customHeight="1" x14ac:dyDescent="0.25">
      <c r="A85" s="1" t="s">
        <v>144</v>
      </c>
      <c r="B85" t="s">
        <v>216</v>
      </c>
      <c r="C85" s="24" t="s">
        <v>160</v>
      </c>
      <c r="D85" s="24">
        <v>147042</v>
      </c>
      <c r="E85" s="31" t="s">
        <v>217</v>
      </c>
      <c r="F85" s="24" t="s">
        <v>147</v>
      </c>
      <c r="G85" t="s">
        <v>148</v>
      </c>
      <c r="H85" s="24" t="s">
        <v>120</v>
      </c>
      <c r="I85" s="32">
        <v>1</v>
      </c>
      <c r="J85" s="32">
        <v>1</v>
      </c>
      <c r="K85" s="24">
        <v>55</v>
      </c>
      <c r="L85" s="74">
        <v>0.95950000000000002</v>
      </c>
      <c r="M85" s="35">
        <f t="shared" si="12"/>
        <v>52.772500000000001</v>
      </c>
      <c r="N85" s="38">
        <f t="shared" si="9"/>
        <v>1705</v>
      </c>
      <c r="O85" s="39">
        <f t="shared" si="10"/>
        <v>0.95950000000000002</v>
      </c>
      <c r="P85" s="37">
        <f t="shared" si="11"/>
        <v>1635.9475</v>
      </c>
    </row>
    <row r="86" spans="1:16" ht="12.9" customHeight="1" x14ac:dyDescent="0.25">
      <c r="A86" s="1" t="s">
        <v>144</v>
      </c>
      <c r="B86" t="s">
        <v>218</v>
      </c>
      <c r="C86" s="24" t="s">
        <v>160</v>
      </c>
      <c r="D86" s="24">
        <v>514055</v>
      </c>
      <c r="E86" s="31" t="s">
        <v>217</v>
      </c>
      <c r="F86" s="24" t="s">
        <v>147</v>
      </c>
      <c r="G86" t="s">
        <v>148</v>
      </c>
      <c r="H86" s="24" t="s">
        <v>120</v>
      </c>
      <c r="I86" s="32">
        <v>1</v>
      </c>
      <c r="J86" s="32">
        <v>1</v>
      </c>
      <c r="K86" s="24">
        <v>58</v>
      </c>
      <c r="L86" s="74">
        <v>0.95040000000000002</v>
      </c>
      <c r="M86" s="35">
        <f t="shared" si="12"/>
        <v>55.123200000000004</v>
      </c>
      <c r="N86" s="38">
        <f t="shared" si="9"/>
        <v>1798</v>
      </c>
      <c r="O86" s="39">
        <f t="shared" si="10"/>
        <v>0.95040000000000002</v>
      </c>
      <c r="P86" s="37">
        <f t="shared" si="11"/>
        <v>1708.8192000000001</v>
      </c>
    </row>
    <row r="87" spans="1:16" ht="12.9" customHeight="1" x14ac:dyDescent="0.25">
      <c r="A87" s="1" t="s">
        <v>144</v>
      </c>
      <c r="B87" t="s">
        <v>219</v>
      </c>
      <c r="C87" s="24" t="s">
        <v>160</v>
      </c>
      <c r="D87" s="24">
        <v>147044</v>
      </c>
      <c r="E87" s="31" t="s">
        <v>220</v>
      </c>
      <c r="F87" s="24" t="s">
        <v>147</v>
      </c>
      <c r="G87" t="s">
        <v>148</v>
      </c>
      <c r="H87" s="24" t="s">
        <v>120</v>
      </c>
      <c r="I87" s="32">
        <v>1</v>
      </c>
      <c r="J87" s="32">
        <v>1</v>
      </c>
      <c r="K87" s="24">
        <v>48</v>
      </c>
      <c r="L87" s="59">
        <v>0.95779999999999998</v>
      </c>
      <c r="M87" s="35">
        <f t="shared" si="12"/>
        <v>45.974400000000003</v>
      </c>
      <c r="N87" s="38">
        <f t="shared" si="9"/>
        <v>1488</v>
      </c>
      <c r="O87" s="39">
        <f t="shared" si="10"/>
        <v>0.95779999999999998</v>
      </c>
      <c r="P87" s="37">
        <f t="shared" si="11"/>
        <v>1425.2064</v>
      </c>
    </row>
    <row r="88" spans="1:16" ht="12.9" customHeight="1" x14ac:dyDescent="0.25">
      <c r="A88" s="1" t="s">
        <v>144</v>
      </c>
      <c r="B88" s="58" t="s">
        <v>221</v>
      </c>
      <c r="C88" s="59" t="s">
        <v>160</v>
      </c>
      <c r="D88" s="59">
        <v>514072</v>
      </c>
      <c r="E88" s="60" t="s">
        <v>222</v>
      </c>
      <c r="F88" s="59" t="s">
        <v>147</v>
      </c>
      <c r="G88" t="s">
        <v>148</v>
      </c>
      <c r="H88" s="24" t="s">
        <v>120</v>
      </c>
      <c r="I88" s="32">
        <v>1</v>
      </c>
      <c r="J88" s="32">
        <v>1</v>
      </c>
      <c r="K88" s="24">
        <v>0</v>
      </c>
      <c r="L88" s="59">
        <v>0.93500000000000005</v>
      </c>
      <c r="M88" s="33">
        <f t="shared" si="12"/>
        <v>0</v>
      </c>
      <c r="N88" s="38">
        <f t="shared" si="9"/>
        <v>0</v>
      </c>
      <c r="O88" s="39">
        <f t="shared" si="10"/>
        <v>0.93500000000000005</v>
      </c>
      <c r="P88" s="37">
        <f t="shared" si="11"/>
        <v>0</v>
      </c>
    </row>
    <row r="89" spans="1:16" ht="12.9" customHeight="1" x14ac:dyDescent="0.25">
      <c r="A89" s="1" t="s">
        <v>144</v>
      </c>
      <c r="B89" t="s">
        <v>223</v>
      </c>
      <c r="C89" s="24" t="s">
        <v>160</v>
      </c>
      <c r="D89" s="24">
        <v>147045</v>
      </c>
      <c r="E89" s="31" t="s">
        <v>224</v>
      </c>
      <c r="F89" s="24" t="s">
        <v>147</v>
      </c>
      <c r="G89" t="s">
        <v>148</v>
      </c>
      <c r="H89" s="24" t="s">
        <v>120</v>
      </c>
      <c r="I89" s="32">
        <v>1</v>
      </c>
      <c r="J89" s="32">
        <v>1</v>
      </c>
      <c r="K89" s="24">
        <v>19</v>
      </c>
      <c r="L89" s="74">
        <v>0.998</v>
      </c>
      <c r="M89" s="35">
        <f>K89*L89</f>
        <v>18.962</v>
      </c>
      <c r="N89" s="38">
        <f t="shared" si="9"/>
        <v>589</v>
      </c>
      <c r="O89" s="39">
        <f t="shared" si="10"/>
        <v>0.998</v>
      </c>
      <c r="P89" s="37">
        <f t="shared" si="11"/>
        <v>587.822</v>
      </c>
    </row>
    <row r="90" spans="1:16" ht="12.9" customHeight="1" x14ac:dyDescent="0.25">
      <c r="A90" s="1" t="s">
        <v>144</v>
      </c>
      <c r="B90" t="s">
        <v>225</v>
      </c>
      <c r="C90" s="24" t="s">
        <v>160</v>
      </c>
      <c r="D90" s="24">
        <v>514071</v>
      </c>
      <c r="E90" s="31" t="s">
        <v>224</v>
      </c>
      <c r="F90" s="24" t="s">
        <v>147</v>
      </c>
      <c r="G90" t="s">
        <v>148</v>
      </c>
      <c r="H90" s="24" t="s">
        <v>120</v>
      </c>
      <c r="I90" s="32">
        <v>1</v>
      </c>
      <c r="J90" s="32">
        <v>1</v>
      </c>
      <c r="K90" s="24">
        <v>38</v>
      </c>
      <c r="L90" s="59">
        <v>0.99809999999999999</v>
      </c>
      <c r="M90" s="35">
        <f>K90*L90</f>
        <v>37.927799999999998</v>
      </c>
      <c r="N90" s="38">
        <f t="shared" si="9"/>
        <v>1178</v>
      </c>
      <c r="O90" s="39">
        <f t="shared" si="10"/>
        <v>0.99809999999999999</v>
      </c>
      <c r="P90" s="37">
        <f t="shared" si="11"/>
        <v>1175.7618</v>
      </c>
    </row>
    <row r="91" spans="1:16" ht="12.9" customHeight="1" x14ac:dyDescent="0.25">
      <c r="A91" s="1" t="s">
        <v>144</v>
      </c>
      <c r="B91" t="s">
        <v>226</v>
      </c>
      <c r="C91" s="24" t="s">
        <v>160</v>
      </c>
      <c r="D91" s="24">
        <v>147046</v>
      </c>
      <c r="E91" s="31" t="s">
        <v>165</v>
      </c>
      <c r="F91" s="24" t="s">
        <v>162</v>
      </c>
      <c r="G91" t="s">
        <v>148</v>
      </c>
      <c r="H91" s="24" t="s">
        <v>120</v>
      </c>
      <c r="I91" s="32">
        <v>1</v>
      </c>
      <c r="J91" s="32">
        <v>1</v>
      </c>
      <c r="K91" s="24">
        <v>46</v>
      </c>
      <c r="L91" s="59">
        <v>0.80820000000000003</v>
      </c>
      <c r="M91" s="35">
        <f t="shared" ref="M91:M122" si="13">K91*L91</f>
        <v>37.177199999999999</v>
      </c>
      <c r="N91" s="38">
        <f t="shared" si="9"/>
        <v>1426</v>
      </c>
      <c r="O91" s="39">
        <f t="shared" si="10"/>
        <v>0.80820000000000003</v>
      </c>
      <c r="P91" s="37">
        <f t="shared" si="11"/>
        <v>1152.4932000000001</v>
      </c>
    </row>
    <row r="92" spans="1:16" ht="12.9" customHeight="1" x14ac:dyDescent="0.25">
      <c r="A92" s="1" t="s">
        <v>144</v>
      </c>
      <c r="B92" s="58" t="s">
        <v>227</v>
      </c>
      <c r="C92" s="59" t="s">
        <v>160</v>
      </c>
      <c r="D92" s="59">
        <v>514057</v>
      </c>
      <c r="E92" s="60" t="s">
        <v>228</v>
      </c>
      <c r="F92" s="59" t="s">
        <v>162</v>
      </c>
      <c r="G92" t="s">
        <v>148</v>
      </c>
      <c r="H92" s="24" t="s">
        <v>120</v>
      </c>
      <c r="I92" s="32">
        <v>1</v>
      </c>
      <c r="J92" s="32">
        <v>1</v>
      </c>
      <c r="K92" s="24">
        <v>38</v>
      </c>
      <c r="L92" s="59">
        <v>0.81610000000000005</v>
      </c>
      <c r="M92" s="35">
        <f t="shared" si="13"/>
        <v>31.011800000000001</v>
      </c>
      <c r="N92" s="38">
        <f t="shared" si="9"/>
        <v>1178</v>
      </c>
      <c r="O92" s="39">
        <f t="shared" si="10"/>
        <v>0.81610000000000005</v>
      </c>
      <c r="P92" s="37">
        <f t="shared" si="11"/>
        <v>961.36580000000004</v>
      </c>
    </row>
    <row r="93" spans="1:16" ht="12.9" customHeight="1" x14ac:dyDescent="0.25">
      <c r="A93" s="1" t="s">
        <v>144</v>
      </c>
      <c r="B93" t="s">
        <v>229</v>
      </c>
      <c r="C93" s="24" t="s">
        <v>160</v>
      </c>
      <c r="D93" s="24">
        <v>147048</v>
      </c>
      <c r="E93" s="31" t="s">
        <v>230</v>
      </c>
      <c r="F93" s="24" t="s">
        <v>147</v>
      </c>
      <c r="G93" t="s">
        <v>148</v>
      </c>
      <c r="H93" s="24" t="s">
        <v>120</v>
      </c>
      <c r="I93" s="32">
        <v>1</v>
      </c>
      <c r="J93" s="32">
        <v>1</v>
      </c>
      <c r="K93" s="24">
        <v>13</v>
      </c>
      <c r="L93" s="59">
        <v>0.94669999999999999</v>
      </c>
      <c r="M93" s="35">
        <f t="shared" si="13"/>
        <v>12.3071</v>
      </c>
      <c r="N93" s="38">
        <f t="shared" si="9"/>
        <v>403</v>
      </c>
      <c r="O93" s="39">
        <f t="shared" si="10"/>
        <v>0.94669999999999999</v>
      </c>
      <c r="P93" s="37">
        <f t="shared" si="11"/>
        <v>381.52010000000001</v>
      </c>
    </row>
    <row r="94" spans="1:16" ht="12.9" customHeight="1" x14ac:dyDescent="0.25">
      <c r="A94" s="1" t="s">
        <v>144</v>
      </c>
      <c r="B94" t="s">
        <v>231</v>
      </c>
      <c r="C94" s="24" t="s">
        <v>160</v>
      </c>
      <c r="D94" s="24">
        <v>514080</v>
      </c>
      <c r="E94" s="31" t="s">
        <v>230</v>
      </c>
      <c r="F94" s="24" t="s">
        <v>147</v>
      </c>
      <c r="G94" t="s">
        <v>148</v>
      </c>
      <c r="H94" s="24" t="s">
        <v>120</v>
      </c>
      <c r="I94" s="32">
        <v>1</v>
      </c>
      <c r="J94" s="32">
        <v>1</v>
      </c>
      <c r="K94" s="24">
        <v>5</v>
      </c>
      <c r="L94" s="59">
        <v>0.90859999999999996</v>
      </c>
      <c r="M94" s="35">
        <f t="shared" si="13"/>
        <v>4.5430000000000001</v>
      </c>
      <c r="N94" s="38">
        <f t="shared" si="9"/>
        <v>155</v>
      </c>
      <c r="O94" s="39">
        <f t="shared" si="10"/>
        <v>0.90859999999999996</v>
      </c>
      <c r="P94" s="37">
        <f t="shared" si="11"/>
        <v>140.833</v>
      </c>
    </row>
    <row r="95" spans="1:16" ht="12.9" customHeight="1" x14ac:dyDescent="0.25">
      <c r="A95" s="1" t="s">
        <v>144</v>
      </c>
      <c r="B95" t="s">
        <v>232</v>
      </c>
      <c r="C95" s="24" t="s">
        <v>160</v>
      </c>
      <c r="D95" s="24">
        <v>147050</v>
      </c>
      <c r="E95" s="31" t="s">
        <v>233</v>
      </c>
      <c r="F95" s="24" t="s">
        <v>162</v>
      </c>
      <c r="G95" t="s">
        <v>148</v>
      </c>
      <c r="H95" s="24" t="s">
        <v>120</v>
      </c>
      <c r="I95" s="32">
        <v>1</v>
      </c>
      <c r="J95" s="32">
        <v>1</v>
      </c>
      <c r="K95" s="24">
        <v>5</v>
      </c>
      <c r="L95" s="59">
        <v>0.91449999999999998</v>
      </c>
      <c r="M95" s="35">
        <f t="shared" si="13"/>
        <v>4.5724999999999998</v>
      </c>
      <c r="N95" s="38">
        <f t="shared" si="9"/>
        <v>155</v>
      </c>
      <c r="O95" s="39">
        <f t="shared" si="10"/>
        <v>0.91449999999999998</v>
      </c>
      <c r="P95" s="37">
        <f t="shared" si="11"/>
        <v>141.7475</v>
      </c>
    </row>
    <row r="96" spans="1:16" ht="12.9" customHeight="1" x14ac:dyDescent="0.25">
      <c r="A96" s="1" t="s">
        <v>144</v>
      </c>
      <c r="B96" t="s">
        <v>362</v>
      </c>
      <c r="C96" s="24" t="s">
        <v>160</v>
      </c>
      <c r="D96" s="24"/>
      <c r="E96" s="31" t="s">
        <v>233</v>
      </c>
      <c r="F96" s="24" t="s">
        <v>162</v>
      </c>
      <c r="G96" t="s">
        <v>148</v>
      </c>
      <c r="H96" s="24" t="s">
        <v>120</v>
      </c>
      <c r="I96" s="32">
        <v>1</v>
      </c>
      <c r="J96" s="32">
        <v>1</v>
      </c>
      <c r="K96" s="24">
        <v>25</v>
      </c>
      <c r="L96" s="59">
        <v>0.91449999999999998</v>
      </c>
      <c r="M96" s="35">
        <f>K96*L96</f>
        <v>22.862500000000001</v>
      </c>
      <c r="N96" s="38">
        <f>K96*31</f>
        <v>775</v>
      </c>
      <c r="O96" s="39">
        <f>L96</f>
        <v>0.91449999999999998</v>
      </c>
      <c r="P96" s="37">
        <f>N96*O96</f>
        <v>708.73749999999995</v>
      </c>
    </row>
    <row r="97" spans="1:16" ht="12.9" customHeight="1" x14ac:dyDescent="0.25">
      <c r="A97" s="1" t="s">
        <v>144</v>
      </c>
      <c r="B97" t="s">
        <v>234</v>
      </c>
      <c r="C97" s="24" t="s">
        <v>160</v>
      </c>
      <c r="D97" s="24">
        <v>147052</v>
      </c>
      <c r="E97" s="31" t="s">
        <v>235</v>
      </c>
      <c r="F97" s="24" t="s">
        <v>147</v>
      </c>
      <c r="G97" t="s">
        <v>148</v>
      </c>
      <c r="H97" s="24" t="s">
        <v>120</v>
      </c>
      <c r="I97" s="32">
        <v>1</v>
      </c>
      <c r="J97" s="32">
        <v>1</v>
      </c>
      <c r="K97" s="24">
        <v>30</v>
      </c>
      <c r="L97" s="59">
        <v>0.94879999999999998</v>
      </c>
      <c r="M97" s="35">
        <f t="shared" si="13"/>
        <v>28.463999999999999</v>
      </c>
      <c r="N97" s="38">
        <f t="shared" si="9"/>
        <v>930</v>
      </c>
      <c r="O97" s="39">
        <f t="shared" si="10"/>
        <v>0.94879999999999998</v>
      </c>
      <c r="P97" s="37">
        <f t="shared" si="11"/>
        <v>882.38400000000001</v>
      </c>
    </row>
    <row r="98" spans="1:16" ht="12.9" customHeight="1" x14ac:dyDescent="0.25">
      <c r="A98" s="1" t="s">
        <v>144</v>
      </c>
      <c r="B98" t="s">
        <v>236</v>
      </c>
      <c r="C98" s="24" t="s">
        <v>160</v>
      </c>
      <c r="D98" s="24">
        <v>514015</v>
      </c>
      <c r="E98" s="31" t="s">
        <v>235</v>
      </c>
      <c r="F98" s="24" t="s">
        <v>147</v>
      </c>
      <c r="G98" t="s">
        <v>148</v>
      </c>
      <c r="H98" s="24" t="s">
        <v>120</v>
      </c>
      <c r="I98" s="32">
        <v>1</v>
      </c>
      <c r="J98" s="32">
        <v>1</v>
      </c>
      <c r="K98" s="24">
        <v>54</v>
      </c>
      <c r="L98" s="59">
        <v>0.94810000000000005</v>
      </c>
      <c r="M98" s="35">
        <f t="shared" si="13"/>
        <v>51.197400000000002</v>
      </c>
      <c r="N98" s="38">
        <f t="shared" si="9"/>
        <v>1674</v>
      </c>
      <c r="O98" s="39">
        <f t="shared" si="10"/>
        <v>0.94810000000000005</v>
      </c>
      <c r="P98" s="37">
        <f t="shared" si="11"/>
        <v>1587.1194</v>
      </c>
    </row>
    <row r="99" spans="1:16" ht="12.9" customHeight="1" x14ac:dyDescent="0.25">
      <c r="A99" s="1" t="s">
        <v>144</v>
      </c>
      <c r="B99" t="s">
        <v>237</v>
      </c>
      <c r="C99" s="24" t="s">
        <v>160</v>
      </c>
      <c r="D99" s="24">
        <v>147053</v>
      </c>
      <c r="E99" s="31" t="s">
        <v>238</v>
      </c>
      <c r="F99" s="24" t="s">
        <v>147</v>
      </c>
      <c r="G99" t="s">
        <v>148</v>
      </c>
      <c r="H99" s="24" t="s">
        <v>120</v>
      </c>
      <c r="I99" s="32">
        <v>1</v>
      </c>
      <c r="J99" s="32">
        <v>1</v>
      </c>
      <c r="K99" s="24">
        <v>26</v>
      </c>
      <c r="L99" s="74">
        <v>0.90029999999999999</v>
      </c>
      <c r="M99" s="35">
        <f t="shared" si="13"/>
        <v>23.407799999999998</v>
      </c>
      <c r="N99" s="38">
        <f t="shared" si="9"/>
        <v>806</v>
      </c>
      <c r="O99" s="39">
        <f t="shared" si="10"/>
        <v>0.90029999999999999</v>
      </c>
      <c r="P99" s="37">
        <f t="shared" si="11"/>
        <v>725.64179999999999</v>
      </c>
    </row>
    <row r="100" spans="1:16" ht="12.9" customHeight="1" x14ac:dyDescent="0.25">
      <c r="A100" s="1" t="s">
        <v>144</v>
      </c>
      <c r="B100" t="s">
        <v>239</v>
      </c>
      <c r="C100" s="24" t="s">
        <v>160</v>
      </c>
      <c r="D100" s="24">
        <v>514088</v>
      </c>
      <c r="E100" s="31" t="s">
        <v>238</v>
      </c>
      <c r="F100" s="24" t="s">
        <v>147</v>
      </c>
      <c r="G100" t="s">
        <v>148</v>
      </c>
      <c r="H100" s="24" t="s">
        <v>120</v>
      </c>
      <c r="I100" s="32">
        <v>1</v>
      </c>
      <c r="J100" s="32">
        <v>1</v>
      </c>
      <c r="K100" s="24">
        <v>22</v>
      </c>
      <c r="L100" s="74">
        <v>0.88200000000000001</v>
      </c>
      <c r="M100" s="35">
        <f t="shared" si="13"/>
        <v>19.404</v>
      </c>
      <c r="N100" s="38">
        <f t="shared" si="9"/>
        <v>682</v>
      </c>
      <c r="O100" s="39">
        <f t="shared" si="10"/>
        <v>0.88200000000000001</v>
      </c>
      <c r="P100" s="37">
        <f t="shared" si="11"/>
        <v>601.524</v>
      </c>
    </row>
    <row r="101" spans="1:16" ht="12.9" customHeight="1" x14ac:dyDescent="0.25">
      <c r="A101" s="1" t="s">
        <v>144</v>
      </c>
      <c r="B101" t="s">
        <v>240</v>
      </c>
      <c r="C101" s="24" t="s">
        <v>160</v>
      </c>
      <c r="D101" s="24">
        <v>147055</v>
      </c>
      <c r="E101" s="31" t="s">
        <v>197</v>
      </c>
      <c r="F101" s="24" t="s">
        <v>147</v>
      </c>
      <c r="G101" t="s">
        <v>148</v>
      </c>
      <c r="H101" s="24" t="s">
        <v>120</v>
      </c>
      <c r="I101" s="32">
        <v>1</v>
      </c>
      <c r="J101" s="32">
        <v>1</v>
      </c>
      <c r="K101" s="24">
        <v>22</v>
      </c>
      <c r="L101" s="74">
        <v>0.98599999999999999</v>
      </c>
      <c r="M101" s="35">
        <f t="shared" si="13"/>
        <v>21.692</v>
      </c>
      <c r="N101" s="38">
        <f t="shared" si="9"/>
        <v>682</v>
      </c>
      <c r="O101" s="39">
        <f t="shared" si="10"/>
        <v>0.98599999999999999</v>
      </c>
      <c r="P101" s="37">
        <f t="shared" si="11"/>
        <v>672.452</v>
      </c>
    </row>
    <row r="102" spans="1:16" ht="12.9" customHeight="1" x14ac:dyDescent="0.25">
      <c r="A102" s="1" t="s">
        <v>144</v>
      </c>
      <c r="B102" t="s">
        <v>241</v>
      </c>
      <c r="C102" s="24" t="s">
        <v>160</v>
      </c>
      <c r="D102" s="24">
        <v>814009</v>
      </c>
      <c r="E102" s="31" t="s">
        <v>197</v>
      </c>
      <c r="F102" s="24" t="s">
        <v>147</v>
      </c>
      <c r="G102" t="s">
        <v>148</v>
      </c>
      <c r="H102" s="24" t="s">
        <v>120</v>
      </c>
      <c r="I102" s="32">
        <v>1</v>
      </c>
      <c r="J102" s="32">
        <v>1</v>
      </c>
      <c r="K102" s="24">
        <v>28</v>
      </c>
      <c r="L102" s="59">
        <v>0.98660000000000003</v>
      </c>
      <c r="M102" s="35">
        <f t="shared" si="13"/>
        <v>27.6248</v>
      </c>
      <c r="N102" s="38">
        <f t="shared" si="9"/>
        <v>868</v>
      </c>
      <c r="O102" s="39">
        <f t="shared" si="10"/>
        <v>0.98660000000000003</v>
      </c>
      <c r="P102" s="37">
        <f t="shared" si="11"/>
        <v>856.36880000000008</v>
      </c>
    </row>
    <row r="103" spans="1:16" ht="12.9" customHeight="1" x14ac:dyDescent="0.25">
      <c r="A103" s="1" t="s">
        <v>144</v>
      </c>
      <c r="B103" t="s">
        <v>242</v>
      </c>
      <c r="C103" s="24" t="s">
        <v>160</v>
      </c>
      <c r="D103" s="24">
        <v>147056</v>
      </c>
      <c r="E103" s="31" t="s">
        <v>243</v>
      </c>
      <c r="F103" s="24" t="s">
        <v>147</v>
      </c>
      <c r="G103" t="s">
        <v>148</v>
      </c>
      <c r="H103" s="24" t="s">
        <v>120</v>
      </c>
      <c r="I103" s="32">
        <v>1</v>
      </c>
      <c r="J103" s="32">
        <v>1</v>
      </c>
      <c r="K103" s="24">
        <v>28</v>
      </c>
      <c r="L103" s="59">
        <v>0.97309999999999997</v>
      </c>
      <c r="M103" s="35">
        <f t="shared" si="13"/>
        <v>27.2468</v>
      </c>
      <c r="N103" s="38">
        <f t="shared" si="9"/>
        <v>868</v>
      </c>
      <c r="O103" s="39">
        <f t="shared" si="10"/>
        <v>0.97309999999999997</v>
      </c>
      <c r="P103" s="37">
        <f t="shared" si="11"/>
        <v>844.6508</v>
      </c>
    </row>
    <row r="104" spans="1:16" ht="12.9" customHeight="1" x14ac:dyDescent="0.25">
      <c r="A104" s="1" t="s">
        <v>144</v>
      </c>
      <c r="B104" t="s">
        <v>244</v>
      </c>
      <c r="C104" s="24" t="s">
        <v>160</v>
      </c>
      <c r="D104" s="24">
        <v>514017</v>
      </c>
      <c r="E104" s="31" t="s">
        <v>243</v>
      </c>
      <c r="F104" s="24" t="s">
        <v>147</v>
      </c>
      <c r="G104" t="s">
        <v>148</v>
      </c>
      <c r="H104" s="24" t="s">
        <v>120</v>
      </c>
      <c r="I104" s="32">
        <v>1</v>
      </c>
      <c r="J104" s="32">
        <v>1</v>
      </c>
      <c r="K104" s="24">
        <v>30</v>
      </c>
      <c r="L104" s="59">
        <v>0.97619999999999996</v>
      </c>
      <c r="M104" s="35">
        <f t="shared" si="13"/>
        <v>29.285999999999998</v>
      </c>
      <c r="N104" s="38">
        <f t="shared" si="9"/>
        <v>930</v>
      </c>
      <c r="O104" s="39">
        <f t="shared" si="10"/>
        <v>0.97619999999999996</v>
      </c>
      <c r="P104" s="37">
        <f t="shared" si="11"/>
        <v>907.86599999999999</v>
      </c>
    </row>
    <row r="105" spans="1:16" ht="12.9" customHeight="1" x14ac:dyDescent="0.25">
      <c r="A105" s="1" t="s">
        <v>144</v>
      </c>
      <c r="B105" t="s">
        <v>245</v>
      </c>
      <c r="C105" s="24" t="s">
        <v>160</v>
      </c>
      <c r="D105" s="24">
        <v>147057</v>
      </c>
      <c r="E105" s="31" t="s">
        <v>246</v>
      </c>
      <c r="F105" s="24" t="s">
        <v>147</v>
      </c>
      <c r="G105" t="s">
        <v>148</v>
      </c>
      <c r="H105" s="24" t="s">
        <v>120</v>
      </c>
      <c r="I105" s="32">
        <v>1</v>
      </c>
      <c r="J105" s="32">
        <v>1</v>
      </c>
      <c r="K105" s="24">
        <v>22</v>
      </c>
      <c r="L105" s="59">
        <v>0.97960000000000003</v>
      </c>
      <c r="M105" s="35">
        <f t="shared" si="13"/>
        <v>21.551200000000001</v>
      </c>
      <c r="N105" s="38">
        <f t="shared" si="9"/>
        <v>682</v>
      </c>
      <c r="O105" s="39">
        <f t="shared" si="10"/>
        <v>0.97960000000000003</v>
      </c>
      <c r="P105" s="37">
        <f t="shared" si="11"/>
        <v>668.08720000000005</v>
      </c>
    </row>
    <row r="106" spans="1:16" ht="12.9" customHeight="1" x14ac:dyDescent="0.25">
      <c r="A106" s="1" t="s">
        <v>144</v>
      </c>
      <c r="B106" t="s">
        <v>247</v>
      </c>
      <c r="C106" s="24" t="s">
        <v>160</v>
      </c>
      <c r="D106" s="24">
        <v>514016</v>
      </c>
      <c r="E106" s="31" t="s">
        <v>246</v>
      </c>
      <c r="F106" s="24" t="s">
        <v>147</v>
      </c>
      <c r="G106" t="s">
        <v>148</v>
      </c>
      <c r="H106" s="24" t="s">
        <v>120</v>
      </c>
      <c r="I106" s="32">
        <v>1</v>
      </c>
      <c r="J106" s="32">
        <v>1</v>
      </c>
      <c r="K106" s="24">
        <v>47</v>
      </c>
      <c r="L106" s="59">
        <v>0.9647</v>
      </c>
      <c r="M106" s="35">
        <f t="shared" si="13"/>
        <v>45.340899999999998</v>
      </c>
      <c r="N106" s="38">
        <f t="shared" si="9"/>
        <v>1457</v>
      </c>
      <c r="O106" s="39">
        <f t="shared" si="10"/>
        <v>0.9647</v>
      </c>
      <c r="P106" s="37">
        <f t="shared" si="11"/>
        <v>1405.5679</v>
      </c>
    </row>
    <row r="107" spans="1:16" ht="12.9" customHeight="1" x14ac:dyDescent="0.25">
      <c r="A107" s="1" t="s">
        <v>144</v>
      </c>
      <c r="B107" t="s">
        <v>248</v>
      </c>
      <c r="C107" s="24" t="s">
        <v>160</v>
      </c>
      <c r="D107" s="24">
        <v>147059</v>
      </c>
      <c r="E107" s="31" t="s">
        <v>249</v>
      </c>
      <c r="F107" s="24" t="s">
        <v>147</v>
      </c>
      <c r="G107" t="s">
        <v>148</v>
      </c>
      <c r="H107" s="24" t="s">
        <v>120</v>
      </c>
      <c r="I107" s="32">
        <v>1</v>
      </c>
      <c r="J107" s="32">
        <v>1</v>
      </c>
      <c r="K107" s="24">
        <v>19</v>
      </c>
      <c r="L107" s="59">
        <v>0.95789999999999997</v>
      </c>
      <c r="M107" s="35">
        <f t="shared" si="13"/>
        <v>18.200099999999999</v>
      </c>
      <c r="N107" s="38">
        <f t="shared" si="9"/>
        <v>589</v>
      </c>
      <c r="O107" s="39">
        <f t="shared" si="10"/>
        <v>0.95789999999999997</v>
      </c>
      <c r="P107" s="37">
        <f t="shared" si="11"/>
        <v>564.20309999999995</v>
      </c>
    </row>
    <row r="108" spans="1:16" ht="12.9" customHeight="1" x14ac:dyDescent="0.25">
      <c r="A108" s="1" t="s">
        <v>144</v>
      </c>
      <c r="B108" t="s">
        <v>250</v>
      </c>
      <c r="C108" s="24" t="s">
        <v>160</v>
      </c>
      <c r="D108" s="24">
        <v>514090</v>
      </c>
      <c r="E108" s="31" t="s">
        <v>249</v>
      </c>
      <c r="F108" s="24" t="s">
        <v>147</v>
      </c>
      <c r="G108" t="s">
        <v>148</v>
      </c>
      <c r="H108" s="24" t="s">
        <v>120</v>
      </c>
      <c r="I108" s="32">
        <v>1</v>
      </c>
      <c r="J108" s="32">
        <v>1</v>
      </c>
      <c r="K108" s="24">
        <v>31</v>
      </c>
      <c r="L108" s="59">
        <v>0.96709999999999996</v>
      </c>
      <c r="M108" s="35">
        <f t="shared" si="13"/>
        <v>29.9801</v>
      </c>
      <c r="N108" s="38">
        <f t="shared" si="9"/>
        <v>961</v>
      </c>
      <c r="O108" s="39">
        <f t="shared" si="10"/>
        <v>0.96709999999999996</v>
      </c>
      <c r="P108" s="37">
        <f t="shared" si="11"/>
        <v>929.38310000000001</v>
      </c>
    </row>
    <row r="109" spans="1:16" ht="12.9" customHeight="1" x14ac:dyDescent="0.25">
      <c r="A109" s="1" t="s">
        <v>144</v>
      </c>
      <c r="B109" t="s">
        <v>251</v>
      </c>
      <c r="C109" s="24" t="s">
        <v>160</v>
      </c>
      <c r="D109" s="24">
        <v>147060</v>
      </c>
      <c r="E109" s="31" t="s">
        <v>252</v>
      </c>
      <c r="F109" s="24" t="s">
        <v>147</v>
      </c>
      <c r="G109" t="s">
        <v>148</v>
      </c>
      <c r="H109" s="24" t="s">
        <v>120</v>
      </c>
      <c r="I109" s="32">
        <v>1</v>
      </c>
      <c r="J109" s="32">
        <v>1</v>
      </c>
      <c r="K109" s="24">
        <v>18</v>
      </c>
      <c r="L109" s="74">
        <v>0.96030000000000004</v>
      </c>
      <c r="M109" s="35">
        <f t="shared" si="13"/>
        <v>17.285399999999999</v>
      </c>
      <c r="N109" s="38">
        <f t="shared" si="9"/>
        <v>558</v>
      </c>
      <c r="O109" s="39">
        <f t="shared" si="10"/>
        <v>0.96030000000000004</v>
      </c>
      <c r="P109" s="37">
        <f t="shared" si="11"/>
        <v>535.84739999999999</v>
      </c>
    </row>
    <row r="110" spans="1:16" ht="12.9" customHeight="1" x14ac:dyDescent="0.25">
      <c r="A110" s="1" t="s">
        <v>144</v>
      </c>
      <c r="B110" t="s">
        <v>253</v>
      </c>
      <c r="C110" s="24" t="s">
        <v>160</v>
      </c>
      <c r="D110" s="24">
        <v>514089</v>
      </c>
      <c r="E110" s="31" t="s">
        <v>252</v>
      </c>
      <c r="F110" s="24" t="s">
        <v>147</v>
      </c>
      <c r="G110" t="s">
        <v>148</v>
      </c>
      <c r="H110" s="24" t="s">
        <v>120</v>
      </c>
      <c r="I110" s="32">
        <v>1</v>
      </c>
      <c r="J110" s="32">
        <v>1</v>
      </c>
      <c r="K110" s="24">
        <v>14</v>
      </c>
      <c r="L110" s="74">
        <v>0.95030000000000003</v>
      </c>
      <c r="M110" s="35">
        <f t="shared" si="13"/>
        <v>13.3042</v>
      </c>
      <c r="N110" s="38">
        <f t="shared" si="9"/>
        <v>434</v>
      </c>
      <c r="O110" s="39">
        <f t="shared" si="10"/>
        <v>0.95030000000000003</v>
      </c>
      <c r="P110" s="37">
        <f t="shared" si="11"/>
        <v>412.43020000000001</v>
      </c>
    </row>
    <row r="111" spans="1:16" ht="12.9" customHeight="1" x14ac:dyDescent="0.25">
      <c r="A111" s="1" t="s">
        <v>144</v>
      </c>
      <c r="B111" t="s">
        <v>254</v>
      </c>
      <c r="C111" s="24" t="s">
        <v>160</v>
      </c>
      <c r="D111" s="24">
        <v>147063</v>
      </c>
      <c r="E111" s="31" t="s">
        <v>255</v>
      </c>
      <c r="F111" s="24" t="s">
        <v>147</v>
      </c>
      <c r="G111" t="s">
        <v>148</v>
      </c>
      <c r="H111" s="24" t="s">
        <v>120</v>
      </c>
      <c r="I111" s="32">
        <v>1</v>
      </c>
      <c r="J111" s="32">
        <v>1</v>
      </c>
      <c r="K111" s="24">
        <v>10</v>
      </c>
      <c r="L111" s="59">
        <v>0.9879</v>
      </c>
      <c r="M111" s="35">
        <f t="shared" si="13"/>
        <v>9.8789999999999996</v>
      </c>
      <c r="N111" s="38">
        <f t="shared" si="9"/>
        <v>310</v>
      </c>
      <c r="O111" s="39">
        <f t="shared" si="10"/>
        <v>0.9879</v>
      </c>
      <c r="P111" s="37">
        <f t="shared" ref="P111:P122" si="14">N111*O111</f>
        <v>306.24900000000002</v>
      </c>
    </row>
    <row r="112" spans="1:16" ht="12.9" customHeight="1" x14ac:dyDescent="0.25">
      <c r="A112" s="1" t="s">
        <v>144</v>
      </c>
      <c r="B112" t="s">
        <v>256</v>
      </c>
      <c r="C112" s="24" t="s">
        <v>160</v>
      </c>
      <c r="D112" s="24"/>
      <c r="E112" s="31" t="s">
        <v>255</v>
      </c>
      <c r="F112" s="24" t="s">
        <v>147</v>
      </c>
      <c r="G112" t="s">
        <v>148</v>
      </c>
      <c r="H112" s="24" t="s">
        <v>120</v>
      </c>
      <c r="I112" s="32">
        <v>1</v>
      </c>
      <c r="J112" s="32">
        <v>1</v>
      </c>
      <c r="K112" s="24">
        <v>0</v>
      </c>
      <c r="L112" s="59">
        <v>0.93600000000000005</v>
      </c>
      <c r="M112" s="35">
        <f t="shared" si="13"/>
        <v>0</v>
      </c>
      <c r="N112" s="38">
        <f t="shared" si="9"/>
        <v>0</v>
      </c>
      <c r="O112" s="39">
        <f t="shared" si="10"/>
        <v>0.93600000000000005</v>
      </c>
      <c r="P112" s="37">
        <f t="shared" si="14"/>
        <v>0</v>
      </c>
    </row>
    <row r="113" spans="1:19" ht="12.9" customHeight="1" x14ac:dyDescent="0.25">
      <c r="A113" s="1" t="s">
        <v>144</v>
      </c>
      <c r="B113" t="s">
        <v>257</v>
      </c>
      <c r="C113" s="24" t="s">
        <v>160</v>
      </c>
      <c r="D113" s="24">
        <v>147064</v>
      </c>
      <c r="E113" s="31" t="s">
        <v>258</v>
      </c>
      <c r="F113" s="24" t="s">
        <v>147</v>
      </c>
      <c r="G113" t="s">
        <v>148</v>
      </c>
      <c r="H113" s="24" t="s">
        <v>120</v>
      </c>
      <c r="I113" s="32">
        <v>1</v>
      </c>
      <c r="J113" s="32">
        <v>1</v>
      </c>
      <c r="K113" s="24">
        <v>26</v>
      </c>
      <c r="L113" s="59">
        <v>0.98670000000000002</v>
      </c>
      <c r="M113" s="35">
        <f t="shared" si="13"/>
        <v>25.654199999999999</v>
      </c>
      <c r="N113" s="38">
        <f t="shared" ref="N113:N122" si="15">K113*31</f>
        <v>806</v>
      </c>
      <c r="O113" s="39">
        <f t="shared" ref="O113:O122" si="16">L113</f>
        <v>0.98670000000000002</v>
      </c>
      <c r="P113" s="37">
        <f t="shared" si="14"/>
        <v>795.28020000000004</v>
      </c>
    </row>
    <row r="114" spans="1:19" ht="12.9" customHeight="1" x14ac:dyDescent="0.25">
      <c r="A114" s="1" t="s">
        <v>144</v>
      </c>
      <c r="B114" t="s">
        <v>259</v>
      </c>
      <c r="C114" s="24" t="s">
        <v>160</v>
      </c>
      <c r="D114" s="24">
        <v>514012</v>
      </c>
      <c r="E114" s="31" t="s">
        <v>258</v>
      </c>
      <c r="F114" s="24" t="s">
        <v>147</v>
      </c>
      <c r="G114" t="s">
        <v>148</v>
      </c>
      <c r="H114" s="24" t="s">
        <v>120</v>
      </c>
      <c r="I114" s="32">
        <v>1</v>
      </c>
      <c r="J114" s="32">
        <v>1</v>
      </c>
      <c r="K114" s="24">
        <v>35</v>
      </c>
      <c r="L114" s="59">
        <v>0.98460000000000003</v>
      </c>
      <c r="M114" s="35">
        <f t="shared" si="13"/>
        <v>34.460999999999999</v>
      </c>
      <c r="N114" s="38">
        <f t="shared" si="15"/>
        <v>1085</v>
      </c>
      <c r="O114" s="39">
        <f t="shared" si="16"/>
        <v>0.98460000000000003</v>
      </c>
      <c r="P114" s="37">
        <f t="shared" si="14"/>
        <v>1068.2909999999999</v>
      </c>
    </row>
    <row r="115" spans="1:19" ht="12.9" customHeight="1" x14ac:dyDescent="0.25">
      <c r="A115" s="1" t="s">
        <v>144</v>
      </c>
      <c r="B115" t="s">
        <v>260</v>
      </c>
      <c r="C115" s="24" t="s">
        <v>160</v>
      </c>
      <c r="D115" s="24">
        <v>147065</v>
      </c>
      <c r="E115" s="31" t="s">
        <v>261</v>
      </c>
      <c r="F115" s="24" t="s">
        <v>147</v>
      </c>
      <c r="G115" t="s">
        <v>148</v>
      </c>
      <c r="H115" s="24" t="s">
        <v>120</v>
      </c>
      <c r="I115" s="32">
        <v>1</v>
      </c>
      <c r="J115" s="32">
        <v>1</v>
      </c>
      <c r="K115" s="24">
        <v>47</v>
      </c>
      <c r="L115" s="59">
        <v>0.91779999999999995</v>
      </c>
      <c r="M115" s="35">
        <f t="shared" si="13"/>
        <v>43.136599999999994</v>
      </c>
      <c r="N115" s="38">
        <f t="shared" si="15"/>
        <v>1457</v>
      </c>
      <c r="O115" s="39">
        <f t="shared" si="16"/>
        <v>0.91779999999999995</v>
      </c>
      <c r="P115" s="37">
        <f t="shared" si="14"/>
        <v>1337.2346</v>
      </c>
    </row>
    <row r="116" spans="1:19" ht="12.9" customHeight="1" x14ac:dyDescent="0.25">
      <c r="A116" s="1" t="s">
        <v>144</v>
      </c>
      <c r="B116" t="s">
        <v>262</v>
      </c>
      <c r="C116" s="24" t="s">
        <v>160</v>
      </c>
      <c r="D116" s="24">
        <v>514068</v>
      </c>
      <c r="E116" s="31" t="s">
        <v>261</v>
      </c>
      <c r="F116" s="24" t="s">
        <v>147</v>
      </c>
      <c r="G116" t="s">
        <v>148</v>
      </c>
      <c r="H116" s="24" t="s">
        <v>120</v>
      </c>
      <c r="I116" s="32">
        <v>1</v>
      </c>
      <c r="J116" s="32">
        <v>1</v>
      </c>
      <c r="K116" s="24">
        <v>70</v>
      </c>
      <c r="L116" s="59">
        <v>0.89359999999999995</v>
      </c>
      <c r="M116" s="35">
        <f t="shared" si="13"/>
        <v>62.552</v>
      </c>
      <c r="N116" s="38">
        <f t="shared" si="15"/>
        <v>2170</v>
      </c>
      <c r="O116" s="39">
        <f t="shared" si="16"/>
        <v>0.89359999999999995</v>
      </c>
      <c r="P116" s="37">
        <f t="shared" si="14"/>
        <v>1939.1119999999999</v>
      </c>
    </row>
    <row r="117" spans="1:19" ht="12.9" customHeight="1" x14ac:dyDescent="0.25">
      <c r="A117" s="1" t="s">
        <v>144</v>
      </c>
      <c r="B117" t="s">
        <v>263</v>
      </c>
      <c r="C117" s="24" t="s">
        <v>160</v>
      </c>
      <c r="D117" s="24">
        <v>147066</v>
      </c>
      <c r="E117" s="31" t="s">
        <v>264</v>
      </c>
      <c r="F117" s="24" t="s">
        <v>162</v>
      </c>
      <c r="G117" t="s">
        <v>148</v>
      </c>
      <c r="H117" s="24" t="s">
        <v>120</v>
      </c>
      <c r="I117" s="32">
        <v>1</v>
      </c>
      <c r="J117" s="32">
        <v>1</v>
      </c>
      <c r="K117" s="24">
        <v>25</v>
      </c>
      <c r="L117" s="59">
        <v>0.90629999999999999</v>
      </c>
      <c r="M117" s="35">
        <f t="shared" si="13"/>
        <v>22.657499999999999</v>
      </c>
      <c r="N117" s="38">
        <f t="shared" si="15"/>
        <v>775</v>
      </c>
      <c r="O117" s="39">
        <f t="shared" si="16"/>
        <v>0.90629999999999999</v>
      </c>
      <c r="P117" s="37">
        <f t="shared" si="14"/>
        <v>702.38250000000005</v>
      </c>
    </row>
    <row r="118" spans="1:19" ht="12.9" customHeight="1" x14ac:dyDescent="0.25">
      <c r="A118" s="1" t="s">
        <v>144</v>
      </c>
      <c r="B118" t="s">
        <v>265</v>
      </c>
      <c r="C118" s="24" t="s">
        <v>160</v>
      </c>
      <c r="D118" s="24">
        <v>514018</v>
      </c>
      <c r="E118" s="31" t="s">
        <v>264</v>
      </c>
      <c r="F118" s="24" t="s">
        <v>162</v>
      </c>
      <c r="G118" t="s">
        <v>148</v>
      </c>
      <c r="H118" s="24" t="s">
        <v>120</v>
      </c>
      <c r="I118" s="32">
        <v>1</v>
      </c>
      <c r="J118" s="32">
        <v>1</v>
      </c>
      <c r="K118" s="24">
        <v>30</v>
      </c>
      <c r="L118" s="74">
        <v>0.91200000000000003</v>
      </c>
      <c r="M118" s="35">
        <f t="shared" si="13"/>
        <v>27.36</v>
      </c>
      <c r="N118" s="38">
        <f t="shared" si="15"/>
        <v>930</v>
      </c>
      <c r="O118" s="39">
        <f t="shared" si="16"/>
        <v>0.91200000000000003</v>
      </c>
      <c r="P118" s="37">
        <f t="shared" si="14"/>
        <v>848.16000000000008</v>
      </c>
    </row>
    <row r="119" spans="1:19" ht="12.9" customHeight="1" x14ac:dyDescent="0.25">
      <c r="A119" s="1" t="s">
        <v>144</v>
      </c>
      <c r="B119" t="s">
        <v>266</v>
      </c>
      <c r="C119" s="24" t="s">
        <v>160</v>
      </c>
      <c r="D119" s="24">
        <v>147068</v>
      </c>
      <c r="E119" s="31" t="s">
        <v>267</v>
      </c>
      <c r="F119" s="24" t="s">
        <v>162</v>
      </c>
      <c r="G119" t="s">
        <v>148</v>
      </c>
      <c r="H119" s="24" t="s">
        <v>120</v>
      </c>
      <c r="I119" s="32">
        <v>1</v>
      </c>
      <c r="J119" s="32">
        <v>1</v>
      </c>
      <c r="K119" s="24">
        <v>27</v>
      </c>
      <c r="L119" s="59">
        <v>0.86860000000000004</v>
      </c>
      <c r="M119" s="35">
        <f t="shared" si="13"/>
        <v>23.452200000000001</v>
      </c>
      <c r="N119" s="38">
        <f t="shared" si="15"/>
        <v>837</v>
      </c>
      <c r="O119" s="39">
        <f t="shared" si="16"/>
        <v>0.86860000000000004</v>
      </c>
      <c r="P119" s="37">
        <f t="shared" si="14"/>
        <v>727.01819999999998</v>
      </c>
    </row>
    <row r="120" spans="1:19" ht="12.9" customHeight="1" x14ac:dyDescent="0.25">
      <c r="A120" s="1" t="s">
        <v>144</v>
      </c>
      <c r="B120" t="s">
        <v>268</v>
      </c>
      <c r="C120" s="24" t="s">
        <v>160</v>
      </c>
      <c r="D120" s="24">
        <v>514067</v>
      </c>
      <c r="E120" s="31" t="s">
        <v>267</v>
      </c>
      <c r="F120" s="24" t="s">
        <v>162</v>
      </c>
      <c r="G120" t="s">
        <v>148</v>
      </c>
      <c r="H120" s="24" t="s">
        <v>120</v>
      </c>
      <c r="I120" s="32">
        <v>1</v>
      </c>
      <c r="J120" s="32">
        <v>1</v>
      </c>
      <c r="K120" s="24">
        <v>17</v>
      </c>
      <c r="L120" s="59">
        <v>0.84060000000000001</v>
      </c>
      <c r="M120" s="35">
        <f t="shared" si="13"/>
        <v>14.2902</v>
      </c>
      <c r="N120" s="38">
        <f t="shared" si="15"/>
        <v>527</v>
      </c>
      <c r="O120" s="39">
        <f t="shared" si="16"/>
        <v>0.84060000000000001</v>
      </c>
      <c r="P120" s="37">
        <f t="shared" si="14"/>
        <v>442.99619999999999</v>
      </c>
    </row>
    <row r="121" spans="1:19" ht="12.9" customHeight="1" x14ac:dyDescent="0.25">
      <c r="A121" s="1" t="s">
        <v>144</v>
      </c>
      <c r="B121" t="s">
        <v>269</v>
      </c>
      <c r="C121" s="24" t="s">
        <v>160</v>
      </c>
      <c r="D121" s="24">
        <v>147095</v>
      </c>
      <c r="E121" s="31" t="s">
        <v>194</v>
      </c>
      <c r="F121" s="24" t="s">
        <v>147</v>
      </c>
      <c r="G121" t="s">
        <v>148</v>
      </c>
      <c r="H121" s="24" t="s">
        <v>120</v>
      </c>
      <c r="I121" s="32">
        <v>1</v>
      </c>
      <c r="J121" s="32">
        <v>1</v>
      </c>
      <c r="K121" s="24">
        <v>14</v>
      </c>
      <c r="L121" s="59">
        <v>0.97350000000000003</v>
      </c>
      <c r="M121" s="35">
        <f t="shared" si="13"/>
        <v>13.629000000000001</v>
      </c>
      <c r="N121" s="38">
        <f t="shared" si="15"/>
        <v>434</v>
      </c>
      <c r="O121" s="39">
        <f t="shared" si="16"/>
        <v>0.97350000000000003</v>
      </c>
      <c r="P121" s="37">
        <f t="shared" si="14"/>
        <v>422.49900000000002</v>
      </c>
    </row>
    <row r="122" spans="1:19" ht="12.9" customHeight="1" x14ac:dyDescent="0.25">
      <c r="A122" s="40" t="s">
        <v>144</v>
      </c>
      <c r="B122" s="41" t="s">
        <v>270</v>
      </c>
      <c r="C122" s="24" t="s">
        <v>160</v>
      </c>
      <c r="D122" s="42"/>
      <c r="E122" s="31" t="s">
        <v>197</v>
      </c>
      <c r="F122" s="42" t="s">
        <v>147</v>
      </c>
      <c r="G122" s="41" t="s">
        <v>148</v>
      </c>
      <c r="H122" s="42" t="s">
        <v>120</v>
      </c>
      <c r="I122" s="32">
        <v>1</v>
      </c>
      <c r="J122" s="32">
        <v>1</v>
      </c>
      <c r="K122" s="42">
        <v>0</v>
      </c>
      <c r="L122" s="59">
        <v>0.96</v>
      </c>
      <c r="M122" s="35">
        <f t="shared" si="13"/>
        <v>0</v>
      </c>
      <c r="N122" s="71">
        <f t="shared" si="15"/>
        <v>0</v>
      </c>
      <c r="O122" s="44">
        <f t="shared" si="16"/>
        <v>0.96</v>
      </c>
      <c r="P122" s="46">
        <f t="shared" si="14"/>
        <v>0</v>
      </c>
    </row>
    <row r="123" spans="1:19" ht="12.9" customHeight="1" x14ac:dyDescent="0.25">
      <c r="A123" s="47"/>
      <c r="B123" s="48"/>
      <c r="C123" s="31"/>
      <c r="D123" s="31"/>
      <c r="E123" s="31"/>
      <c r="F123" s="31"/>
      <c r="G123" s="48"/>
      <c r="H123" s="31"/>
      <c r="I123" s="32"/>
      <c r="J123" s="32"/>
      <c r="K123" s="50"/>
      <c r="L123" s="39"/>
      <c r="M123" s="50"/>
      <c r="N123" s="38"/>
      <c r="O123" s="39"/>
      <c r="P123" s="52"/>
      <c r="Q123" s="2" t="s">
        <v>141</v>
      </c>
      <c r="R123" s="2" t="s">
        <v>10</v>
      </c>
      <c r="S123" s="2" t="s">
        <v>142</v>
      </c>
    </row>
    <row r="124" spans="1:19" ht="12.9" customHeight="1" x14ac:dyDescent="0.3">
      <c r="A124" s="76" t="s">
        <v>271</v>
      </c>
      <c r="B124" s="76"/>
      <c r="C124" s="53"/>
      <c r="D124" s="53"/>
      <c r="E124" s="31"/>
      <c r="K124" s="54">
        <f>SUM(K47:K122)</f>
        <v>2363</v>
      </c>
      <c r="L124" s="54"/>
      <c r="M124" s="36">
        <f>SUM(M47:M122)</f>
        <v>2188.2620944999999</v>
      </c>
      <c r="N124" s="36">
        <f>SUM(N47:N122)</f>
        <v>73253</v>
      </c>
      <c r="O124" s="54"/>
      <c r="P124" s="55">
        <f>M124-O124</f>
        <v>2188.2620944999999</v>
      </c>
      <c r="Q124" s="56">
        <v>0.8</v>
      </c>
      <c r="R124" s="52">
        <f>M124*Q124</f>
        <v>1750.6096755999999</v>
      </c>
      <c r="S124" s="52">
        <f>M124-R124</f>
        <v>437.65241889999993</v>
      </c>
    </row>
    <row r="125" spans="1:19" ht="12.9" customHeight="1" x14ac:dyDescent="0.25">
      <c r="E125" s="31"/>
      <c r="K125" s="33"/>
      <c r="M125" s="33"/>
      <c r="N125" s="36"/>
      <c r="O125" s="24"/>
      <c r="P125" s="37"/>
    </row>
    <row r="126" spans="1:19" ht="12.9" customHeight="1" x14ac:dyDescent="0.25">
      <c r="A126" s="1" t="s">
        <v>144</v>
      </c>
      <c r="B126" t="s">
        <v>272</v>
      </c>
      <c r="C126" s="24" t="s">
        <v>160</v>
      </c>
      <c r="D126" s="24">
        <v>147011</v>
      </c>
      <c r="E126" s="31" t="s">
        <v>273</v>
      </c>
      <c r="F126" s="24" t="s">
        <v>274</v>
      </c>
      <c r="G126" t="s">
        <v>148</v>
      </c>
      <c r="H126" s="24" t="s">
        <v>120</v>
      </c>
      <c r="I126" s="32">
        <v>1</v>
      </c>
      <c r="J126" s="32">
        <v>1</v>
      </c>
      <c r="K126" s="24">
        <v>54</v>
      </c>
      <c r="L126" s="24">
        <v>0.91290000000000004</v>
      </c>
      <c r="M126" s="70">
        <f>K126*L126</f>
        <v>49.296600000000005</v>
      </c>
      <c r="N126" s="38">
        <f t="shared" ref="N126:N151" si="17">K126*31</f>
        <v>1674</v>
      </c>
      <c r="O126" s="39">
        <f t="shared" ref="O126:O151" si="18">L126</f>
        <v>0.91290000000000004</v>
      </c>
      <c r="P126" s="37">
        <f t="shared" ref="P126:P151" si="19">N126*O126</f>
        <v>1528.1946</v>
      </c>
    </row>
    <row r="127" spans="1:19" ht="12.9" customHeight="1" x14ac:dyDescent="0.25">
      <c r="A127" s="1" t="s">
        <v>144</v>
      </c>
      <c r="B127" t="s">
        <v>348</v>
      </c>
      <c r="C127" s="24" t="s">
        <v>160</v>
      </c>
      <c r="D127" s="24">
        <v>37391</v>
      </c>
      <c r="E127" s="31" t="s">
        <v>273</v>
      </c>
      <c r="F127" s="24" t="s">
        <v>274</v>
      </c>
      <c r="G127" t="s">
        <v>148</v>
      </c>
      <c r="H127" s="24" t="s">
        <v>120</v>
      </c>
      <c r="I127" s="32">
        <v>1</v>
      </c>
      <c r="J127" s="32">
        <v>1</v>
      </c>
      <c r="K127" s="59">
        <v>183</v>
      </c>
      <c r="L127" s="24">
        <v>1</v>
      </c>
      <c r="M127" s="70">
        <f>K127*L127</f>
        <v>183</v>
      </c>
      <c r="N127" s="38">
        <f>K127*31</f>
        <v>5673</v>
      </c>
      <c r="O127" s="39">
        <f>L127</f>
        <v>1</v>
      </c>
      <c r="P127" s="37">
        <f>N127*O127</f>
        <v>5673</v>
      </c>
    </row>
    <row r="128" spans="1:19" ht="12.9" customHeight="1" x14ac:dyDescent="0.25">
      <c r="A128" s="1" t="s">
        <v>144</v>
      </c>
      <c r="B128" t="s">
        <v>275</v>
      </c>
      <c r="C128" s="24" t="s">
        <v>160</v>
      </c>
      <c r="D128" s="24">
        <v>147012</v>
      </c>
      <c r="E128" s="31" t="s">
        <v>276</v>
      </c>
      <c r="F128" s="24" t="s">
        <v>274</v>
      </c>
      <c r="G128" t="s">
        <v>148</v>
      </c>
      <c r="H128" s="24" t="s">
        <v>120</v>
      </c>
      <c r="I128" s="32">
        <v>1</v>
      </c>
      <c r="J128" s="32">
        <v>1</v>
      </c>
      <c r="K128" s="24">
        <v>55</v>
      </c>
      <c r="L128" s="24">
        <v>0.90300000000000002</v>
      </c>
      <c r="M128" s="35">
        <f t="shared" ref="M128:M151" si="20">K128*L128</f>
        <v>49.664999999999999</v>
      </c>
      <c r="N128" s="38">
        <f t="shared" si="17"/>
        <v>1705</v>
      </c>
      <c r="O128" s="39">
        <f t="shared" si="18"/>
        <v>0.90300000000000002</v>
      </c>
      <c r="P128" s="37">
        <f t="shared" si="19"/>
        <v>1539.615</v>
      </c>
    </row>
    <row r="129" spans="1:16" ht="12.9" customHeight="1" x14ac:dyDescent="0.25">
      <c r="A129" s="1" t="s">
        <v>144</v>
      </c>
      <c r="B129" t="s">
        <v>277</v>
      </c>
      <c r="C129" s="24" t="s">
        <v>160</v>
      </c>
      <c r="D129" s="24">
        <v>514066</v>
      </c>
      <c r="E129" s="31" t="s">
        <v>276</v>
      </c>
      <c r="F129" s="24" t="s">
        <v>274</v>
      </c>
      <c r="G129" t="s">
        <v>148</v>
      </c>
      <c r="H129" s="24" t="s">
        <v>120</v>
      </c>
      <c r="I129" s="32">
        <v>1</v>
      </c>
      <c r="J129" s="32">
        <v>1</v>
      </c>
      <c r="K129" s="24">
        <v>23</v>
      </c>
      <c r="L129" s="24">
        <v>0.89100000000000001</v>
      </c>
      <c r="M129" s="35">
        <f t="shared" si="20"/>
        <v>20.493000000000002</v>
      </c>
      <c r="N129" s="38">
        <f t="shared" si="17"/>
        <v>713</v>
      </c>
      <c r="O129" s="39">
        <f t="shared" si="18"/>
        <v>0.89100000000000001</v>
      </c>
      <c r="P129" s="37">
        <f t="shared" si="19"/>
        <v>635.28300000000002</v>
      </c>
    </row>
    <row r="130" spans="1:16" ht="12.9" customHeight="1" x14ac:dyDescent="0.25">
      <c r="A130" s="1" t="s">
        <v>144</v>
      </c>
      <c r="B130" t="s">
        <v>278</v>
      </c>
      <c r="C130" s="24" t="s">
        <v>160</v>
      </c>
      <c r="D130" s="24">
        <v>147013</v>
      </c>
      <c r="E130" s="31" t="s">
        <v>279</v>
      </c>
      <c r="F130" s="24" t="s">
        <v>274</v>
      </c>
      <c r="G130" t="s">
        <v>148</v>
      </c>
      <c r="H130" s="24" t="s">
        <v>120</v>
      </c>
      <c r="I130" s="32">
        <v>1</v>
      </c>
      <c r="J130" s="32">
        <v>1</v>
      </c>
      <c r="K130" s="24">
        <v>68</v>
      </c>
      <c r="L130" s="24">
        <v>0.91300000000000003</v>
      </c>
      <c r="M130" s="35">
        <f t="shared" si="20"/>
        <v>62.084000000000003</v>
      </c>
      <c r="N130" s="38">
        <f t="shared" si="17"/>
        <v>2108</v>
      </c>
      <c r="O130" s="39">
        <f t="shared" si="18"/>
        <v>0.91300000000000003</v>
      </c>
      <c r="P130" s="37">
        <f t="shared" si="19"/>
        <v>1924.604</v>
      </c>
    </row>
    <row r="131" spans="1:16" ht="12.9" customHeight="1" x14ac:dyDescent="0.25">
      <c r="A131" s="1" t="s">
        <v>144</v>
      </c>
      <c r="B131" t="s">
        <v>280</v>
      </c>
      <c r="C131" s="24" t="s">
        <v>160</v>
      </c>
      <c r="D131" s="24">
        <v>514077</v>
      </c>
      <c r="E131" s="31" t="s">
        <v>279</v>
      </c>
      <c r="F131" s="24" t="s">
        <v>274</v>
      </c>
      <c r="G131" t="s">
        <v>148</v>
      </c>
      <c r="H131" s="24" t="s">
        <v>120</v>
      </c>
      <c r="I131" s="32">
        <v>1</v>
      </c>
      <c r="J131" s="32">
        <v>1</v>
      </c>
      <c r="K131" s="24">
        <v>65</v>
      </c>
      <c r="L131" s="24">
        <v>0.88100000000000001</v>
      </c>
      <c r="M131" s="35">
        <f t="shared" si="20"/>
        <v>57.265000000000001</v>
      </c>
      <c r="N131" s="38">
        <f t="shared" si="17"/>
        <v>2015</v>
      </c>
      <c r="O131" s="39">
        <f t="shared" si="18"/>
        <v>0.88100000000000001</v>
      </c>
      <c r="P131" s="37">
        <f t="shared" si="19"/>
        <v>1775.2149999999999</v>
      </c>
    </row>
    <row r="132" spans="1:16" ht="12.9" customHeight="1" x14ac:dyDescent="0.25">
      <c r="A132" s="1" t="s">
        <v>144</v>
      </c>
      <c r="B132" t="s">
        <v>281</v>
      </c>
      <c r="C132" s="24" t="s">
        <v>160</v>
      </c>
      <c r="D132" s="24">
        <v>147014</v>
      </c>
      <c r="E132" s="31" t="s">
        <v>282</v>
      </c>
      <c r="F132" s="24" t="s">
        <v>274</v>
      </c>
      <c r="G132" t="s">
        <v>148</v>
      </c>
      <c r="H132" s="24" t="s">
        <v>120</v>
      </c>
      <c r="I132" s="32">
        <v>1</v>
      </c>
      <c r="J132" s="32">
        <v>1</v>
      </c>
      <c r="K132" s="24">
        <v>50</v>
      </c>
      <c r="L132" s="24">
        <v>0.91300000000000003</v>
      </c>
      <c r="M132" s="35">
        <f t="shared" si="20"/>
        <v>45.65</v>
      </c>
      <c r="N132" s="38">
        <f t="shared" si="17"/>
        <v>1550</v>
      </c>
      <c r="O132" s="39">
        <f t="shared" si="18"/>
        <v>0.91300000000000003</v>
      </c>
      <c r="P132" s="37">
        <f t="shared" si="19"/>
        <v>1415.15</v>
      </c>
    </row>
    <row r="133" spans="1:16" ht="12.9" customHeight="1" x14ac:dyDescent="0.25">
      <c r="A133" s="1" t="s">
        <v>144</v>
      </c>
      <c r="B133" t="s">
        <v>283</v>
      </c>
      <c r="C133" s="24" t="s">
        <v>160</v>
      </c>
      <c r="D133" s="24">
        <v>514078</v>
      </c>
      <c r="E133" s="31" t="s">
        <v>282</v>
      </c>
      <c r="F133" s="24" t="s">
        <v>274</v>
      </c>
      <c r="G133" t="s">
        <v>148</v>
      </c>
      <c r="H133" s="24" t="s">
        <v>120</v>
      </c>
      <c r="I133" s="32">
        <v>1</v>
      </c>
      <c r="J133" s="32">
        <v>1</v>
      </c>
      <c r="K133" s="24">
        <v>45</v>
      </c>
      <c r="L133" s="34">
        <v>0.93</v>
      </c>
      <c r="M133" s="35">
        <f t="shared" si="20"/>
        <v>41.85</v>
      </c>
      <c r="N133" s="38">
        <f t="shared" si="17"/>
        <v>1395</v>
      </c>
      <c r="O133" s="39">
        <f t="shared" si="18"/>
        <v>0.93</v>
      </c>
      <c r="P133" s="37">
        <f t="shared" si="19"/>
        <v>1297.3500000000001</v>
      </c>
    </row>
    <row r="134" spans="1:16" ht="12.9" customHeight="1" x14ac:dyDescent="0.25">
      <c r="A134" s="1" t="s">
        <v>144</v>
      </c>
      <c r="B134" t="s">
        <v>284</v>
      </c>
      <c r="C134" s="24" t="s">
        <v>160</v>
      </c>
      <c r="D134" s="24">
        <v>147022</v>
      </c>
      <c r="E134" s="31" t="s">
        <v>182</v>
      </c>
      <c r="F134" s="24" t="s">
        <v>274</v>
      </c>
      <c r="G134" t="s">
        <v>148</v>
      </c>
      <c r="H134" s="24" t="s">
        <v>120</v>
      </c>
      <c r="I134" s="32">
        <v>1</v>
      </c>
      <c r="J134" s="32">
        <v>1</v>
      </c>
      <c r="K134" s="24">
        <v>0</v>
      </c>
      <c r="L134" s="24">
        <v>0.91700000000000004</v>
      </c>
      <c r="M134" s="35">
        <f t="shared" si="20"/>
        <v>0</v>
      </c>
      <c r="N134" s="38">
        <f t="shared" si="17"/>
        <v>0</v>
      </c>
      <c r="O134" s="39">
        <f t="shared" si="18"/>
        <v>0.91700000000000004</v>
      </c>
      <c r="P134" s="37">
        <f t="shared" si="19"/>
        <v>0</v>
      </c>
    </row>
    <row r="135" spans="1:16" ht="12.9" customHeight="1" x14ac:dyDescent="0.25">
      <c r="A135" s="1" t="s">
        <v>144</v>
      </c>
      <c r="B135" t="s">
        <v>285</v>
      </c>
      <c r="C135" s="24" t="s">
        <v>160</v>
      </c>
      <c r="D135" s="24">
        <v>814007</v>
      </c>
      <c r="E135" s="31" t="s">
        <v>182</v>
      </c>
      <c r="F135" s="24" t="s">
        <v>274</v>
      </c>
      <c r="G135" t="s">
        <v>148</v>
      </c>
      <c r="H135" s="24" t="s">
        <v>120</v>
      </c>
      <c r="I135" s="32">
        <v>1</v>
      </c>
      <c r="J135" s="32">
        <v>1</v>
      </c>
      <c r="K135" s="24">
        <v>85</v>
      </c>
      <c r="L135" s="24">
        <v>0.91700000000000004</v>
      </c>
      <c r="M135" s="35">
        <f t="shared" si="20"/>
        <v>77.945000000000007</v>
      </c>
      <c r="N135" s="38">
        <f t="shared" si="17"/>
        <v>2635</v>
      </c>
      <c r="O135" s="39">
        <f t="shared" si="18"/>
        <v>0.91700000000000004</v>
      </c>
      <c r="P135" s="37">
        <f t="shared" si="19"/>
        <v>2416.2950000000001</v>
      </c>
    </row>
    <row r="136" spans="1:16" ht="12.9" customHeight="1" x14ac:dyDescent="0.25">
      <c r="A136" s="1" t="s">
        <v>144</v>
      </c>
      <c r="B136" t="s">
        <v>286</v>
      </c>
      <c r="C136" s="24" t="s">
        <v>160</v>
      </c>
      <c r="D136" s="24">
        <v>514058</v>
      </c>
      <c r="E136" s="31" t="s">
        <v>287</v>
      </c>
      <c r="F136" s="59" t="s">
        <v>288</v>
      </c>
      <c r="G136" t="s">
        <v>148</v>
      </c>
      <c r="H136" s="24" t="s">
        <v>120</v>
      </c>
      <c r="I136" s="32">
        <v>1</v>
      </c>
      <c r="J136" s="32">
        <v>1</v>
      </c>
      <c r="K136" s="24">
        <v>0</v>
      </c>
      <c r="L136" s="24">
        <v>0.92100000000000004</v>
      </c>
      <c r="M136" s="35">
        <f t="shared" si="20"/>
        <v>0</v>
      </c>
      <c r="N136" s="38">
        <f t="shared" si="17"/>
        <v>0</v>
      </c>
      <c r="O136" s="39">
        <f t="shared" si="18"/>
        <v>0.92100000000000004</v>
      </c>
      <c r="P136" s="37">
        <f t="shared" si="19"/>
        <v>0</v>
      </c>
    </row>
    <row r="137" spans="1:16" ht="12.9" customHeight="1" x14ac:dyDescent="0.25">
      <c r="A137" s="1" t="s">
        <v>144</v>
      </c>
      <c r="B137" t="s">
        <v>289</v>
      </c>
      <c r="C137" s="24" t="s">
        <v>160</v>
      </c>
      <c r="D137" s="24">
        <v>147031</v>
      </c>
      <c r="E137" s="31" t="s">
        <v>290</v>
      </c>
      <c r="F137" s="59" t="s">
        <v>162</v>
      </c>
      <c r="G137" t="s">
        <v>148</v>
      </c>
      <c r="H137" s="24" t="s">
        <v>120</v>
      </c>
      <c r="I137" s="32">
        <v>1</v>
      </c>
      <c r="J137" s="32">
        <v>1</v>
      </c>
      <c r="K137" s="24">
        <v>61</v>
      </c>
      <c r="L137" s="24">
        <v>0.84299999999999997</v>
      </c>
      <c r="M137" s="35">
        <f t="shared" si="20"/>
        <v>51.423000000000002</v>
      </c>
      <c r="N137" s="38">
        <f t="shared" si="17"/>
        <v>1891</v>
      </c>
      <c r="O137" s="39">
        <f t="shared" si="18"/>
        <v>0.84299999999999997</v>
      </c>
      <c r="P137" s="37">
        <f t="shared" si="19"/>
        <v>1594.1130000000001</v>
      </c>
    </row>
    <row r="138" spans="1:16" ht="12.9" customHeight="1" x14ac:dyDescent="0.25">
      <c r="A138" s="1" t="s">
        <v>144</v>
      </c>
      <c r="B138" t="s">
        <v>291</v>
      </c>
      <c r="C138" s="24" t="s">
        <v>160</v>
      </c>
      <c r="D138" s="24">
        <v>514064</v>
      </c>
      <c r="E138" s="31" t="s">
        <v>290</v>
      </c>
      <c r="F138" s="59" t="s">
        <v>162</v>
      </c>
      <c r="G138" t="s">
        <v>148</v>
      </c>
      <c r="H138" s="24" t="s">
        <v>120</v>
      </c>
      <c r="I138" s="32">
        <v>1</v>
      </c>
      <c r="J138" s="32">
        <v>1</v>
      </c>
      <c r="K138" s="24">
        <v>77</v>
      </c>
      <c r="L138" s="34">
        <v>0.86</v>
      </c>
      <c r="M138" s="35">
        <f t="shared" si="20"/>
        <v>66.22</v>
      </c>
      <c r="N138" s="38">
        <f t="shared" si="17"/>
        <v>2387</v>
      </c>
      <c r="O138" s="39">
        <f t="shared" si="18"/>
        <v>0.86</v>
      </c>
      <c r="P138" s="37">
        <f t="shared" si="19"/>
        <v>2052.8200000000002</v>
      </c>
    </row>
    <row r="139" spans="1:16" ht="12.9" customHeight="1" x14ac:dyDescent="0.25">
      <c r="A139" s="1" t="s">
        <v>144</v>
      </c>
      <c r="B139" t="s">
        <v>292</v>
      </c>
      <c r="C139" s="24" t="s">
        <v>160</v>
      </c>
      <c r="D139" s="24">
        <v>147032</v>
      </c>
      <c r="E139" s="31" t="s">
        <v>293</v>
      </c>
      <c r="F139" s="24" t="s">
        <v>274</v>
      </c>
      <c r="G139" t="s">
        <v>148</v>
      </c>
      <c r="H139" s="24" t="s">
        <v>120</v>
      </c>
      <c r="I139" s="32">
        <v>1</v>
      </c>
      <c r="J139" s="32">
        <v>1</v>
      </c>
      <c r="K139" s="24">
        <v>61</v>
      </c>
      <c r="L139" s="24">
        <v>0.90400000000000003</v>
      </c>
      <c r="M139" s="35">
        <f t="shared" si="20"/>
        <v>55.143999999999998</v>
      </c>
      <c r="N139" s="38">
        <f t="shared" si="17"/>
        <v>1891</v>
      </c>
      <c r="O139" s="39">
        <f t="shared" si="18"/>
        <v>0.90400000000000003</v>
      </c>
      <c r="P139" s="37">
        <f t="shared" si="19"/>
        <v>1709.4639999999999</v>
      </c>
    </row>
    <row r="140" spans="1:16" ht="12.9" customHeight="1" x14ac:dyDescent="0.25">
      <c r="A140" s="1" t="s">
        <v>144</v>
      </c>
      <c r="B140" t="s">
        <v>360</v>
      </c>
      <c r="C140" s="24" t="s">
        <v>160</v>
      </c>
      <c r="D140" s="24">
        <v>147032</v>
      </c>
      <c r="E140" s="31" t="s">
        <v>293</v>
      </c>
      <c r="F140" s="24" t="s">
        <v>274</v>
      </c>
      <c r="G140" t="s">
        <v>148</v>
      </c>
      <c r="H140" s="24" t="s">
        <v>120</v>
      </c>
      <c r="I140" s="32">
        <v>1</v>
      </c>
      <c r="J140" s="32">
        <v>1</v>
      </c>
      <c r="K140" s="24">
        <v>31</v>
      </c>
      <c r="L140" s="24">
        <v>1</v>
      </c>
      <c r="M140" s="35">
        <f>K140*L140</f>
        <v>31</v>
      </c>
      <c r="N140" s="38">
        <f>K140*31</f>
        <v>961</v>
      </c>
      <c r="O140" s="39">
        <f>L140</f>
        <v>1</v>
      </c>
      <c r="P140" s="37">
        <f>N140*O140</f>
        <v>961</v>
      </c>
    </row>
    <row r="141" spans="1:16" ht="12.9" customHeight="1" x14ac:dyDescent="0.25">
      <c r="A141" s="1" t="s">
        <v>144</v>
      </c>
      <c r="B141" t="s">
        <v>294</v>
      </c>
      <c r="C141" s="24" t="s">
        <v>160</v>
      </c>
      <c r="D141" s="24">
        <v>147033</v>
      </c>
      <c r="E141" s="31" t="s">
        <v>295</v>
      </c>
      <c r="F141" s="24" t="s">
        <v>274</v>
      </c>
      <c r="G141" t="s">
        <v>148</v>
      </c>
      <c r="H141" s="24" t="s">
        <v>120</v>
      </c>
      <c r="I141" s="32">
        <v>1</v>
      </c>
      <c r="J141" s="32">
        <v>1</v>
      </c>
      <c r="K141" s="24">
        <v>87</v>
      </c>
      <c r="L141" s="24">
        <v>0.92449999999999999</v>
      </c>
      <c r="M141" s="35">
        <f t="shared" si="20"/>
        <v>80.4315</v>
      </c>
      <c r="N141" s="38">
        <f t="shared" si="17"/>
        <v>2697</v>
      </c>
      <c r="O141" s="39">
        <f t="shared" si="18"/>
        <v>0.92449999999999999</v>
      </c>
      <c r="P141" s="37">
        <f t="shared" si="19"/>
        <v>2493.3764999999999</v>
      </c>
    </row>
    <row r="142" spans="1:16" ht="12.9" customHeight="1" x14ac:dyDescent="0.25">
      <c r="A142" s="1" t="s">
        <v>144</v>
      </c>
      <c r="B142" t="s">
        <v>359</v>
      </c>
      <c r="C142" s="24" t="s">
        <v>160</v>
      </c>
      <c r="D142" s="24">
        <v>147033</v>
      </c>
      <c r="E142" s="31" t="s">
        <v>295</v>
      </c>
      <c r="F142" s="24" t="s">
        <v>274</v>
      </c>
      <c r="G142" t="s">
        <v>148</v>
      </c>
      <c r="H142" s="24" t="s">
        <v>120</v>
      </c>
      <c r="I142" s="32">
        <v>1</v>
      </c>
      <c r="J142" s="32">
        <v>1</v>
      </c>
      <c r="K142" s="24">
        <v>87</v>
      </c>
      <c r="L142" s="32">
        <v>0.9214</v>
      </c>
      <c r="M142" s="35">
        <f>K142*L142</f>
        <v>80.161799999999999</v>
      </c>
      <c r="N142" s="38">
        <f>K142*31</f>
        <v>2697</v>
      </c>
      <c r="O142" s="39">
        <f>L142</f>
        <v>0.9214</v>
      </c>
      <c r="P142" s="37">
        <f>N142*O142</f>
        <v>2485.0158000000001</v>
      </c>
    </row>
    <row r="143" spans="1:16" ht="12.9" customHeight="1" x14ac:dyDescent="0.25">
      <c r="A143" s="1" t="s">
        <v>144</v>
      </c>
      <c r="B143" t="s">
        <v>296</v>
      </c>
      <c r="C143" s="24" t="s">
        <v>160</v>
      </c>
      <c r="D143" s="24">
        <v>147034</v>
      </c>
      <c r="E143" s="31" t="s">
        <v>297</v>
      </c>
      <c r="F143" s="24" t="s">
        <v>274</v>
      </c>
      <c r="G143" t="s">
        <v>148</v>
      </c>
      <c r="H143" s="24" t="s">
        <v>120</v>
      </c>
      <c r="I143" s="32">
        <v>1</v>
      </c>
      <c r="J143" s="32">
        <v>1</v>
      </c>
      <c r="K143" s="24">
        <v>57</v>
      </c>
      <c r="L143" s="24">
        <v>0.93410000000000004</v>
      </c>
      <c r="M143" s="35">
        <f t="shared" si="20"/>
        <v>53.243700000000004</v>
      </c>
      <c r="N143" s="38">
        <f t="shared" si="17"/>
        <v>1767</v>
      </c>
      <c r="O143" s="39">
        <f t="shared" si="18"/>
        <v>0.93410000000000004</v>
      </c>
      <c r="P143" s="37">
        <f t="shared" si="19"/>
        <v>1650.5547000000001</v>
      </c>
    </row>
    <row r="144" spans="1:16" ht="12.9" customHeight="1" x14ac:dyDescent="0.25">
      <c r="A144" s="1" t="s">
        <v>144</v>
      </c>
      <c r="B144" t="s">
        <v>298</v>
      </c>
      <c r="C144" s="24" t="s">
        <v>160</v>
      </c>
      <c r="D144" s="24">
        <v>514063</v>
      </c>
      <c r="E144" s="31" t="s">
        <v>297</v>
      </c>
      <c r="F144" s="24" t="s">
        <v>274</v>
      </c>
      <c r="G144" t="s">
        <v>148</v>
      </c>
      <c r="H144" s="24" t="s">
        <v>120</v>
      </c>
      <c r="I144" s="32">
        <v>1</v>
      </c>
      <c r="J144" s="32">
        <v>1</v>
      </c>
      <c r="K144" s="24">
        <v>105</v>
      </c>
      <c r="L144" s="24">
        <v>0.95509999999999995</v>
      </c>
      <c r="M144" s="35">
        <f t="shared" si="20"/>
        <v>100.2855</v>
      </c>
      <c r="N144" s="38">
        <f t="shared" si="17"/>
        <v>3255</v>
      </c>
      <c r="O144" s="39">
        <f t="shared" si="18"/>
        <v>0.95509999999999995</v>
      </c>
      <c r="P144" s="37">
        <f t="shared" si="19"/>
        <v>3108.8505</v>
      </c>
    </row>
    <row r="145" spans="1:19" ht="12.9" customHeight="1" x14ac:dyDescent="0.25">
      <c r="A145" s="1" t="s">
        <v>144</v>
      </c>
      <c r="B145" t="s">
        <v>299</v>
      </c>
      <c r="C145" s="24" t="s">
        <v>160</v>
      </c>
      <c r="D145" s="24">
        <v>147037</v>
      </c>
      <c r="E145" s="31" t="s">
        <v>300</v>
      </c>
      <c r="F145" s="24" t="s">
        <v>274</v>
      </c>
      <c r="G145" t="s">
        <v>148</v>
      </c>
      <c r="H145" s="24" t="s">
        <v>120</v>
      </c>
      <c r="I145" s="32">
        <v>1</v>
      </c>
      <c r="J145" s="32">
        <v>1</v>
      </c>
      <c r="K145" s="24">
        <v>47</v>
      </c>
      <c r="L145" s="24">
        <v>0.90859999999999996</v>
      </c>
      <c r="M145" s="35">
        <f t="shared" si="20"/>
        <v>42.7042</v>
      </c>
      <c r="N145" s="38">
        <f t="shared" si="17"/>
        <v>1457</v>
      </c>
      <c r="O145" s="39">
        <f t="shared" si="18"/>
        <v>0.90859999999999996</v>
      </c>
      <c r="P145" s="37">
        <f t="shared" si="19"/>
        <v>1323.8301999999999</v>
      </c>
    </row>
    <row r="146" spans="1:19" ht="12.9" customHeight="1" x14ac:dyDescent="0.25">
      <c r="A146" s="1" t="s">
        <v>144</v>
      </c>
      <c r="B146" t="s">
        <v>301</v>
      </c>
      <c r="C146" s="24" t="s">
        <v>160</v>
      </c>
      <c r="D146" s="24">
        <v>514065</v>
      </c>
      <c r="E146" s="31" t="s">
        <v>300</v>
      </c>
      <c r="F146" s="24" t="s">
        <v>274</v>
      </c>
      <c r="G146" t="s">
        <v>148</v>
      </c>
      <c r="H146" s="24" t="s">
        <v>120</v>
      </c>
      <c r="I146" s="32">
        <v>1</v>
      </c>
      <c r="J146" s="32">
        <v>1</v>
      </c>
      <c r="K146" s="24">
        <v>79</v>
      </c>
      <c r="L146" s="24">
        <v>0.92449999999999999</v>
      </c>
      <c r="M146" s="35">
        <f t="shared" si="20"/>
        <v>73.035499999999999</v>
      </c>
      <c r="N146" s="38">
        <f t="shared" si="17"/>
        <v>2449</v>
      </c>
      <c r="O146" s="39">
        <f t="shared" si="18"/>
        <v>0.92449999999999999</v>
      </c>
      <c r="P146" s="37">
        <f t="shared" si="19"/>
        <v>2264.1005</v>
      </c>
    </row>
    <row r="147" spans="1:19" ht="12.9" customHeight="1" x14ac:dyDescent="0.25">
      <c r="A147" s="1" t="s">
        <v>144</v>
      </c>
      <c r="B147" t="s">
        <v>302</v>
      </c>
      <c r="C147" s="24" t="s">
        <v>160</v>
      </c>
      <c r="D147" s="24">
        <v>147051</v>
      </c>
      <c r="E147" s="31" t="s">
        <v>303</v>
      </c>
      <c r="F147" s="24" t="s">
        <v>274</v>
      </c>
      <c r="G147" t="s">
        <v>148</v>
      </c>
      <c r="H147" s="24" t="s">
        <v>120</v>
      </c>
      <c r="I147" s="32">
        <v>1</v>
      </c>
      <c r="J147" s="32">
        <v>1</v>
      </c>
      <c r="K147" s="24">
        <v>51</v>
      </c>
      <c r="L147" s="32">
        <v>0.96779999999999999</v>
      </c>
      <c r="M147" s="35">
        <f t="shared" si="20"/>
        <v>49.357799999999997</v>
      </c>
      <c r="N147" s="38">
        <f t="shared" si="17"/>
        <v>1581</v>
      </c>
      <c r="O147" s="39">
        <f t="shared" si="18"/>
        <v>0.96779999999999999</v>
      </c>
      <c r="P147" s="37">
        <f t="shared" si="19"/>
        <v>1530.0917999999999</v>
      </c>
    </row>
    <row r="148" spans="1:19" ht="12.9" customHeight="1" x14ac:dyDescent="0.25">
      <c r="A148" s="1" t="s">
        <v>144</v>
      </c>
      <c r="B148" t="s">
        <v>304</v>
      </c>
      <c r="C148" s="24" t="s">
        <v>160</v>
      </c>
      <c r="D148" s="24">
        <v>147054</v>
      </c>
      <c r="E148" s="31" t="s">
        <v>305</v>
      </c>
      <c r="F148" s="24" t="s">
        <v>274</v>
      </c>
      <c r="G148" t="s">
        <v>148</v>
      </c>
      <c r="H148" s="24" t="s">
        <v>120</v>
      </c>
      <c r="I148" s="32">
        <v>1</v>
      </c>
      <c r="J148" s="32">
        <v>1</v>
      </c>
      <c r="K148" s="24">
        <v>46</v>
      </c>
      <c r="L148" s="24">
        <v>0.92679999999999996</v>
      </c>
      <c r="M148" s="35">
        <f t="shared" si="20"/>
        <v>42.632799999999996</v>
      </c>
      <c r="N148" s="38">
        <f t="shared" si="17"/>
        <v>1426</v>
      </c>
      <c r="O148" s="39">
        <f t="shared" si="18"/>
        <v>0.92679999999999996</v>
      </c>
      <c r="P148" s="37">
        <f t="shared" si="19"/>
        <v>1321.6168</v>
      </c>
    </row>
    <row r="149" spans="1:19" ht="12.9" customHeight="1" x14ac:dyDescent="0.25">
      <c r="A149" s="1" t="s">
        <v>144</v>
      </c>
      <c r="B149" t="s">
        <v>306</v>
      </c>
      <c r="C149" s="24" t="s">
        <v>160</v>
      </c>
      <c r="D149" s="24">
        <v>514070</v>
      </c>
      <c r="E149" s="31" t="s">
        <v>305</v>
      </c>
      <c r="F149" s="24" t="s">
        <v>274</v>
      </c>
      <c r="G149" t="s">
        <v>148</v>
      </c>
      <c r="H149" s="24" t="s">
        <v>120</v>
      </c>
      <c r="I149" s="32">
        <v>1</v>
      </c>
      <c r="J149" s="32">
        <v>1</v>
      </c>
      <c r="K149" s="24">
        <v>46</v>
      </c>
      <c r="L149" s="24">
        <v>0.93689999999999996</v>
      </c>
      <c r="M149" s="35">
        <f t="shared" si="20"/>
        <v>43.0974</v>
      </c>
      <c r="N149" s="38">
        <f t="shared" si="17"/>
        <v>1426</v>
      </c>
      <c r="O149" s="39">
        <f t="shared" si="18"/>
        <v>0.93689999999999996</v>
      </c>
      <c r="P149" s="37">
        <f t="shared" si="19"/>
        <v>1336.0193999999999</v>
      </c>
    </row>
    <row r="150" spans="1:19" ht="12.9" customHeight="1" x14ac:dyDescent="0.25">
      <c r="A150" s="1" t="s">
        <v>144</v>
      </c>
      <c r="B150" t="s">
        <v>307</v>
      </c>
      <c r="C150" s="24" t="s">
        <v>160</v>
      </c>
      <c r="D150" s="24">
        <v>147069</v>
      </c>
      <c r="E150" s="31" t="s">
        <v>308</v>
      </c>
      <c r="F150" s="24" t="s">
        <v>274</v>
      </c>
      <c r="G150" t="s">
        <v>148</v>
      </c>
      <c r="H150" s="24" t="s">
        <v>120</v>
      </c>
      <c r="I150" s="32">
        <v>1</v>
      </c>
      <c r="J150" s="32">
        <v>1</v>
      </c>
      <c r="K150" s="24">
        <v>86</v>
      </c>
      <c r="L150" s="32">
        <v>0.94199999999999995</v>
      </c>
      <c r="M150" s="35">
        <f t="shared" si="20"/>
        <v>81.012</v>
      </c>
      <c r="N150" s="38">
        <f t="shared" si="17"/>
        <v>2666</v>
      </c>
      <c r="O150" s="39">
        <f t="shared" si="18"/>
        <v>0.94199999999999995</v>
      </c>
      <c r="P150" s="37">
        <f t="shared" si="19"/>
        <v>2511.3719999999998</v>
      </c>
    </row>
    <row r="151" spans="1:19" ht="12.9" customHeight="1" x14ac:dyDescent="0.25">
      <c r="A151" s="40" t="s">
        <v>144</v>
      </c>
      <c r="B151" s="41" t="s">
        <v>309</v>
      </c>
      <c r="C151" s="24" t="s">
        <v>160</v>
      </c>
      <c r="D151" s="42">
        <v>514059</v>
      </c>
      <c r="E151" s="31" t="s">
        <v>308</v>
      </c>
      <c r="F151" s="42" t="s">
        <v>274</v>
      </c>
      <c r="G151" s="41" t="s">
        <v>148</v>
      </c>
      <c r="H151" s="42" t="s">
        <v>120</v>
      </c>
      <c r="I151" s="43">
        <v>1</v>
      </c>
      <c r="J151" s="43">
        <v>1</v>
      </c>
      <c r="K151" s="42">
        <v>38</v>
      </c>
      <c r="L151" s="24">
        <v>0.94730000000000003</v>
      </c>
      <c r="M151" s="45">
        <f t="shared" si="20"/>
        <v>35.997399999999999</v>
      </c>
      <c r="N151" s="71">
        <f t="shared" si="17"/>
        <v>1178</v>
      </c>
      <c r="O151" s="44">
        <f t="shared" si="18"/>
        <v>0.94730000000000003</v>
      </c>
      <c r="P151" s="46">
        <f t="shared" si="19"/>
        <v>1115.9194</v>
      </c>
    </row>
    <row r="152" spans="1:19" ht="12.9" customHeight="1" x14ac:dyDescent="0.25">
      <c r="A152" s="47"/>
      <c r="B152" s="48"/>
      <c r="C152" s="31"/>
      <c r="D152" s="31"/>
      <c r="E152" s="31"/>
      <c r="F152" s="31"/>
      <c r="G152" s="48"/>
      <c r="H152" s="31"/>
      <c r="I152" s="49"/>
      <c r="J152" s="49"/>
      <c r="K152" s="50"/>
      <c r="L152" s="31"/>
      <c r="M152" s="51"/>
      <c r="N152" s="38"/>
      <c r="O152" s="31"/>
      <c r="P152" s="52"/>
      <c r="Q152" s="2" t="s">
        <v>141</v>
      </c>
      <c r="R152" s="2" t="s">
        <v>10</v>
      </c>
      <c r="S152" s="2" t="s">
        <v>142</v>
      </c>
    </row>
    <row r="153" spans="1:19" ht="12.9" customHeight="1" x14ac:dyDescent="0.3">
      <c r="A153" s="76" t="s">
        <v>310</v>
      </c>
      <c r="B153" s="76"/>
      <c r="C153" s="53"/>
      <c r="D153" s="53"/>
      <c r="E153" s="31"/>
      <c r="K153" s="54">
        <f>SUM(K126:K151)</f>
        <v>1587</v>
      </c>
      <c r="L153" s="54"/>
      <c r="M153" s="36">
        <f>SUM(M126:M151)</f>
        <v>1472.9952000000001</v>
      </c>
      <c r="N153" s="36">
        <f>SUM(N126:N151)</f>
        <v>49197</v>
      </c>
      <c r="O153" s="54"/>
      <c r="P153" s="55">
        <f>SUM(P126:P152)</f>
        <v>45662.851199999997</v>
      </c>
      <c r="Q153" s="56">
        <v>0.8</v>
      </c>
      <c r="R153" s="52">
        <f>M153*Q153</f>
        <v>1178.39616</v>
      </c>
      <c r="S153" s="52">
        <f>M153-R153</f>
        <v>294.59904000000006</v>
      </c>
    </row>
    <row r="154" spans="1:19" ht="12.9" customHeight="1" x14ac:dyDescent="0.3">
      <c r="A154" s="53"/>
      <c r="B154" s="53"/>
      <c r="C154" s="53"/>
      <c r="D154" s="53"/>
      <c r="E154" s="31"/>
      <c r="K154" s="36"/>
      <c r="L154" s="54"/>
      <c r="M154" s="36"/>
      <c r="N154" s="36"/>
      <c r="O154" s="54"/>
      <c r="P154" s="57"/>
    </row>
    <row r="155" spans="1:19" ht="12.9" customHeight="1" x14ac:dyDescent="0.25">
      <c r="B155" s="1"/>
      <c r="C155" s="1"/>
      <c r="D155" s="1"/>
      <c r="E155" s="31"/>
      <c r="K155" s="33"/>
      <c r="M155" s="33"/>
      <c r="N155" s="36"/>
      <c r="O155" s="24"/>
      <c r="P155" s="37"/>
    </row>
    <row r="156" spans="1:19" ht="12.9" customHeight="1" x14ac:dyDescent="0.3">
      <c r="A156" s="61" t="s">
        <v>311</v>
      </c>
      <c r="E156" s="31"/>
      <c r="K156" s="33"/>
      <c r="M156" s="33"/>
      <c r="N156" s="36"/>
      <c r="O156" s="24"/>
      <c r="P156" s="37"/>
    </row>
    <row r="157" spans="1:19" ht="12.9" customHeight="1" x14ac:dyDescent="0.25">
      <c r="A157" s="1" t="s">
        <v>144</v>
      </c>
      <c r="B157" t="s">
        <v>312</v>
      </c>
      <c r="C157" s="24" t="s">
        <v>160</v>
      </c>
      <c r="D157" s="24">
        <v>147067</v>
      </c>
      <c r="E157" s="31" t="s">
        <v>313</v>
      </c>
      <c r="F157" s="24" t="s">
        <v>274</v>
      </c>
      <c r="G157" t="s">
        <v>148</v>
      </c>
      <c r="H157" s="24" t="s">
        <v>120</v>
      </c>
      <c r="I157" s="49">
        <v>1</v>
      </c>
      <c r="J157" s="49">
        <v>1</v>
      </c>
      <c r="K157" s="24">
        <v>47</v>
      </c>
      <c r="L157" s="24">
        <v>0.88890000000000002</v>
      </c>
      <c r="M157" s="35">
        <f>K157*L157</f>
        <v>41.778300000000002</v>
      </c>
      <c r="N157" s="38">
        <f>K157*31</f>
        <v>1457</v>
      </c>
      <c r="O157" s="39">
        <f>L157</f>
        <v>0.88890000000000002</v>
      </c>
      <c r="P157" s="37">
        <f>N157*O157</f>
        <v>1295.1273000000001</v>
      </c>
    </row>
    <row r="158" spans="1:19" ht="12.9" customHeight="1" x14ac:dyDescent="0.25">
      <c r="A158" s="40" t="s">
        <v>144</v>
      </c>
      <c r="B158" s="41" t="s">
        <v>314</v>
      </c>
      <c r="C158" s="42" t="s">
        <v>160</v>
      </c>
      <c r="D158" s="42">
        <v>514006</v>
      </c>
      <c r="E158" s="31" t="s">
        <v>313</v>
      </c>
      <c r="F158" s="42" t="s">
        <v>274</v>
      </c>
      <c r="G158" s="41" t="s">
        <v>148</v>
      </c>
      <c r="H158" s="42" t="s">
        <v>120</v>
      </c>
      <c r="I158" s="43">
        <v>1</v>
      </c>
      <c r="J158" s="43">
        <v>1</v>
      </c>
      <c r="K158" s="42">
        <v>19</v>
      </c>
      <c r="L158" s="32">
        <v>0.88680000000000003</v>
      </c>
      <c r="M158" s="72">
        <f>K158*L158</f>
        <v>16.8492</v>
      </c>
      <c r="N158" s="71">
        <f>K158*31</f>
        <v>589</v>
      </c>
      <c r="O158" s="44">
        <f>L158</f>
        <v>0.88680000000000003</v>
      </c>
      <c r="P158" s="46">
        <f>N158*O158</f>
        <v>522.3252</v>
      </c>
    </row>
    <row r="159" spans="1:19" ht="12.9" customHeight="1" x14ac:dyDescent="0.25">
      <c r="A159" s="47"/>
      <c r="B159" s="48"/>
      <c r="C159" s="31"/>
      <c r="D159" s="31"/>
      <c r="E159" s="31"/>
      <c r="F159" s="31"/>
      <c r="G159" s="48"/>
      <c r="H159" s="31"/>
      <c r="I159" s="49"/>
      <c r="J159" s="49"/>
      <c r="K159" s="31"/>
      <c r="L159" s="39"/>
      <c r="M159" s="50"/>
      <c r="N159" s="38"/>
      <c r="O159" s="39"/>
      <c r="P159" s="52"/>
      <c r="Q159" s="2" t="s">
        <v>141</v>
      </c>
      <c r="R159" s="2" t="s">
        <v>10</v>
      </c>
      <c r="S159" s="2" t="s">
        <v>142</v>
      </c>
    </row>
    <row r="160" spans="1:19" ht="12.9" customHeight="1" x14ac:dyDescent="0.3">
      <c r="A160" s="76" t="s">
        <v>315</v>
      </c>
      <c r="B160" s="76"/>
      <c r="C160" s="53"/>
      <c r="D160" s="53"/>
      <c r="E160" s="31"/>
      <c r="K160" s="24">
        <f>K157+K158</f>
        <v>66</v>
      </c>
      <c r="M160" s="35">
        <f>M157+M158</f>
        <v>58.627499999999998</v>
      </c>
      <c r="N160" s="36">
        <f>N157+N158</f>
        <v>2046</v>
      </c>
      <c r="O160" s="24"/>
      <c r="P160" s="55">
        <f>M160-O160</f>
        <v>58.627499999999998</v>
      </c>
      <c r="Q160" s="56">
        <v>0.8</v>
      </c>
      <c r="R160" s="52">
        <f>M160*Q160</f>
        <v>46.902000000000001</v>
      </c>
      <c r="S160" s="52">
        <f>M160-R160</f>
        <v>11.725499999999997</v>
      </c>
    </row>
    <row r="161" spans="1:16" ht="12.9" customHeight="1" x14ac:dyDescent="0.25">
      <c r="E161" s="31"/>
      <c r="K161" s="33"/>
      <c r="M161" s="33"/>
      <c r="N161" s="36"/>
      <c r="O161" s="24"/>
      <c r="P161" s="37"/>
    </row>
    <row r="162" spans="1:16" ht="12.9" customHeight="1" x14ac:dyDescent="0.3">
      <c r="A162" s="61" t="s">
        <v>311</v>
      </c>
      <c r="E162" s="31"/>
      <c r="K162" s="33"/>
      <c r="M162" s="33"/>
      <c r="N162" s="36"/>
      <c r="O162" s="24"/>
      <c r="P162" s="37"/>
    </row>
    <row r="163" spans="1:16" ht="12.9" customHeight="1" x14ac:dyDescent="0.25">
      <c r="A163" s="1" t="s">
        <v>144</v>
      </c>
      <c r="B163" t="s">
        <v>316</v>
      </c>
      <c r="C163" s="24" t="s">
        <v>160</v>
      </c>
      <c r="D163" s="24">
        <v>147010</v>
      </c>
      <c r="E163" s="31" t="s">
        <v>317</v>
      </c>
      <c r="F163" s="24" t="s">
        <v>288</v>
      </c>
      <c r="G163" t="s">
        <v>148</v>
      </c>
      <c r="H163" s="24" t="s">
        <v>120</v>
      </c>
      <c r="I163" s="49">
        <v>1</v>
      </c>
      <c r="J163" s="49">
        <v>1</v>
      </c>
      <c r="K163" s="24">
        <v>61</v>
      </c>
      <c r="L163" s="24">
        <v>0.94720000000000004</v>
      </c>
      <c r="M163" s="35">
        <f t="shared" ref="M163:M177" si="21">K163*L163</f>
        <v>57.779200000000003</v>
      </c>
      <c r="N163" s="38">
        <f t="shared" ref="N163:N177" si="22">K163*31</f>
        <v>1891</v>
      </c>
      <c r="O163" s="39">
        <f t="shared" ref="O163:O177" si="23">L163</f>
        <v>0.94720000000000004</v>
      </c>
      <c r="P163" s="37">
        <f t="shared" ref="P163:P177" si="24">N163*O163</f>
        <v>1791.1552000000001</v>
      </c>
    </row>
    <row r="164" spans="1:16" ht="12.9" customHeight="1" x14ac:dyDescent="0.25">
      <c r="A164" s="1" t="s">
        <v>144</v>
      </c>
      <c r="B164" t="s">
        <v>318</v>
      </c>
      <c r="C164" s="24" t="s">
        <v>160</v>
      </c>
      <c r="D164" s="24">
        <v>514061</v>
      </c>
      <c r="E164" s="31" t="s">
        <v>317</v>
      </c>
      <c r="F164" s="24" t="s">
        <v>288</v>
      </c>
      <c r="G164" t="s">
        <v>148</v>
      </c>
      <c r="H164" s="24" t="s">
        <v>120</v>
      </c>
      <c r="I164" s="49">
        <v>1</v>
      </c>
      <c r="J164" s="49">
        <v>1</v>
      </c>
      <c r="K164" s="24">
        <v>83</v>
      </c>
      <c r="L164" s="32">
        <v>0.94699999999999995</v>
      </c>
      <c r="M164" s="35">
        <f t="shared" si="21"/>
        <v>78.600999999999999</v>
      </c>
      <c r="N164" s="38">
        <f t="shared" si="22"/>
        <v>2573</v>
      </c>
      <c r="O164" s="39">
        <f t="shared" si="23"/>
        <v>0.94699999999999995</v>
      </c>
      <c r="P164" s="37">
        <f t="shared" si="24"/>
        <v>2436.6309999999999</v>
      </c>
    </row>
    <row r="165" spans="1:16" ht="12.9" customHeight="1" x14ac:dyDescent="0.25">
      <c r="A165" s="1" t="s">
        <v>144</v>
      </c>
      <c r="B165" t="s">
        <v>319</v>
      </c>
      <c r="C165" s="24" t="s">
        <v>160</v>
      </c>
      <c r="D165" s="24">
        <v>147021</v>
      </c>
      <c r="E165" s="31" t="s">
        <v>320</v>
      </c>
      <c r="F165" s="24" t="s">
        <v>288</v>
      </c>
      <c r="G165" t="s">
        <v>148</v>
      </c>
      <c r="H165" s="24" t="s">
        <v>120</v>
      </c>
      <c r="I165" s="49">
        <v>1</v>
      </c>
      <c r="J165" s="49">
        <v>1</v>
      </c>
      <c r="K165" s="24">
        <v>78</v>
      </c>
      <c r="L165" s="24">
        <v>0.94979999999999998</v>
      </c>
      <c r="M165" s="35">
        <f t="shared" si="21"/>
        <v>74.084400000000002</v>
      </c>
      <c r="N165" s="38">
        <f t="shared" si="22"/>
        <v>2418</v>
      </c>
      <c r="O165" s="39">
        <f t="shared" si="23"/>
        <v>0.94979999999999998</v>
      </c>
      <c r="P165" s="37">
        <f t="shared" si="24"/>
        <v>2296.6163999999999</v>
      </c>
    </row>
    <row r="166" spans="1:16" ht="12.9" customHeight="1" x14ac:dyDescent="0.25">
      <c r="A166" s="1" t="s">
        <v>144</v>
      </c>
      <c r="B166" t="s">
        <v>321</v>
      </c>
      <c r="C166" s="24" t="s">
        <v>160</v>
      </c>
      <c r="D166" s="24">
        <v>514075</v>
      </c>
      <c r="E166" s="31" t="s">
        <v>320</v>
      </c>
      <c r="F166" s="24" t="s">
        <v>288</v>
      </c>
      <c r="G166" t="s">
        <v>148</v>
      </c>
      <c r="H166" s="24" t="s">
        <v>120</v>
      </c>
      <c r="I166" s="49">
        <v>1</v>
      </c>
      <c r="J166" s="49">
        <v>1</v>
      </c>
      <c r="K166" s="24">
        <v>74</v>
      </c>
      <c r="L166" s="32">
        <v>0.95130000000000003</v>
      </c>
      <c r="M166" s="33">
        <f t="shared" si="21"/>
        <v>70.396200000000007</v>
      </c>
      <c r="N166" s="38">
        <f t="shared" si="22"/>
        <v>2294</v>
      </c>
      <c r="O166" s="39">
        <f t="shared" si="23"/>
        <v>0.95130000000000003</v>
      </c>
      <c r="P166" s="37">
        <f t="shared" si="24"/>
        <v>2182.2822000000001</v>
      </c>
    </row>
    <row r="167" spans="1:16" ht="12.9" customHeight="1" x14ac:dyDescent="0.25">
      <c r="A167" s="1" t="s">
        <v>144</v>
      </c>
      <c r="B167" t="s">
        <v>322</v>
      </c>
      <c r="C167" s="24" t="s">
        <v>160</v>
      </c>
      <c r="D167" s="24">
        <v>147030</v>
      </c>
      <c r="E167" s="31" t="s">
        <v>287</v>
      </c>
      <c r="F167" s="24" t="s">
        <v>288</v>
      </c>
      <c r="G167" t="s">
        <v>148</v>
      </c>
      <c r="H167" s="24" t="s">
        <v>120</v>
      </c>
      <c r="I167" s="49">
        <v>1</v>
      </c>
      <c r="J167" s="49">
        <v>1</v>
      </c>
      <c r="K167" s="24">
        <v>104</v>
      </c>
      <c r="L167" s="32">
        <v>0.9365</v>
      </c>
      <c r="M167" s="35">
        <f t="shared" si="21"/>
        <v>97.396000000000001</v>
      </c>
      <c r="N167" s="38">
        <f t="shared" si="22"/>
        <v>3224</v>
      </c>
      <c r="O167" s="39">
        <f t="shared" si="23"/>
        <v>0.9365</v>
      </c>
      <c r="P167" s="37">
        <f t="shared" si="24"/>
        <v>3019.2759999999998</v>
      </c>
    </row>
    <row r="168" spans="1:16" ht="12.9" customHeight="1" x14ac:dyDescent="0.25">
      <c r="A168" s="1" t="s">
        <v>144</v>
      </c>
      <c r="B168" t="s">
        <v>323</v>
      </c>
      <c r="C168" s="24" t="s">
        <v>160</v>
      </c>
      <c r="D168" s="24">
        <v>514060</v>
      </c>
      <c r="E168" s="31" t="s">
        <v>295</v>
      </c>
      <c r="F168" s="24" t="s">
        <v>288</v>
      </c>
      <c r="G168" t="s">
        <v>148</v>
      </c>
      <c r="H168" s="24" t="s">
        <v>120</v>
      </c>
      <c r="I168" s="49">
        <v>1</v>
      </c>
      <c r="J168" s="49">
        <v>1</v>
      </c>
      <c r="K168" s="24">
        <v>0</v>
      </c>
      <c r="L168" s="24">
        <v>0.91669999999999996</v>
      </c>
      <c r="M168" s="33">
        <f t="shared" si="21"/>
        <v>0</v>
      </c>
      <c r="N168" s="38">
        <f t="shared" si="22"/>
        <v>0</v>
      </c>
      <c r="O168" s="39">
        <f t="shared" si="23"/>
        <v>0.91669999999999996</v>
      </c>
      <c r="P168" s="37">
        <f t="shared" si="24"/>
        <v>0</v>
      </c>
    </row>
    <row r="169" spans="1:16" ht="12.9" customHeight="1" x14ac:dyDescent="0.25">
      <c r="A169" s="1" t="s">
        <v>144</v>
      </c>
      <c r="B169" t="s">
        <v>324</v>
      </c>
      <c r="C169" s="24" t="s">
        <v>160</v>
      </c>
      <c r="D169" s="24">
        <v>147043</v>
      </c>
      <c r="E169" s="31" t="s">
        <v>325</v>
      </c>
      <c r="F169" s="24" t="s">
        <v>274</v>
      </c>
      <c r="G169" t="s">
        <v>148</v>
      </c>
      <c r="H169" s="24" t="s">
        <v>120</v>
      </c>
      <c r="I169" s="49">
        <v>1</v>
      </c>
      <c r="J169" s="49">
        <v>1</v>
      </c>
      <c r="K169" s="24">
        <v>88</v>
      </c>
      <c r="L169" s="24">
        <v>0.92789999999999995</v>
      </c>
      <c r="M169" s="35">
        <f t="shared" si="21"/>
        <v>81.655199999999994</v>
      </c>
      <c r="N169" s="38">
        <f t="shared" si="22"/>
        <v>2728</v>
      </c>
      <c r="O169" s="39">
        <f t="shared" si="23"/>
        <v>0.92789999999999995</v>
      </c>
      <c r="P169" s="37">
        <f t="shared" si="24"/>
        <v>2531.3111999999996</v>
      </c>
    </row>
    <row r="170" spans="1:16" ht="12.9" customHeight="1" x14ac:dyDescent="0.25">
      <c r="A170" s="1" t="s">
        <v>144</v>
      </c>
      <c r="B170" t="s">
        <v>326</v>
      </c>
      <c r="C170" s="24" t="s">
        <v>160</v>
      </c>
      <c r="D170" s="24">
        <v>514073</v>
      </c>
      <c r="E170" s="31" t="s">
        <v>325</v>
      </c>
      <c r="F170" s="24" t="s">
        <v>274</v>
      </c>
      <c r="G170" t="s">
        <v>148</v>
      </c>
      <c r="H170" s="24" t="s">
        <v>120</v>
      </c>
      <c r="I170" s="49">
        <v>1</v>
      </c>
      <c r="J170" s="49">
        <v>1</v>
      </c>
      <c r="K170" s="24">
        <v>66</v>
      </c>
      <c r="L170" s="32">
        <v>0.93520000000000003</v>
      </c>
      <c r="M170" s="33">
        <f t="shared" si="21"/>
        <v>61.723200000000006</v>
      </c>
      <c r="N170" s="38">
        <f t="shared" si="22"/>
        <v>2046</v>
      </c>
      <c r="O170" s="39">
        <f t="shared" si="23"/>
        <v>0.93520000000000003</v>
      </c>
      <c r="P170" s="37">
        <f t="shared" si="24"/>
        <v>1913.4192</v>
      </c>
    </row>
    <row r="171" spans="1:16" ht="12.9" customHeight="1" x14ac:dyDescent="0.25">
      <c r="A171" s="1" t="s">
        <v>144</v>
      </c>
      <c r="B171" t="s">
        <v>327</v>
      </c>
      <c r="C171" s="24" t="s">
        <v>160</v>
      </c>
      <c r="D171" s="24">
        <v>147049</v>
      </c>
      <c r="E171" s="31" t="s">
        <v>328</v>
      </c>
      <c r="F171" s="24" t="s">
        <v>288</v>
      </c>
      <c r="G171" t="s">
        <v>148</v>
      </c>
      <c r="H171" s="24" t="s">
        <v>120</v>
      </c>
      <c r="I171" s="49">
        <v>1</v>
      </c>
      <c r="J171" s="49">
        <v>1</v>
      </c>
      <c r="K171" s="24">
        <v>89</v>
      </c>
      <c r="L171" s="32">
        <v>0.93859999999999999</v>
      </c>
      <c r="M171" s="35">
        <f t="shared" si="21"/>
        <v>83.535399999999996</v>
      </c>
      <c r="N171" s="38">
        <f t="shared" si="22"/>
        <v>2759</v>
      </c>
      <c r="O171" s="39">
        <f t="shared" si="23"/>
        <v>0.93859999999999999</v>
      </c>
      <c r="P171" s="37">
        <f t="shared" si="24"/>
        <v>2589.5974000000001</v>
      </c>
    </row>
    <row r="172" spans="1:16" ht="12.9" customHeight="1" x14ac:dyDescent="0.25">
      <c r="A172" s="1" t="s">
        <v>144</v>
      </c>
      <c r="B172" t="s">
        <v>329</v>
      </c>
      <c r="C172" s="24" t="s">
        <v>160</v>
      </c>
      <c r="D172" s="24"/>
      <c r="E172" s="31" t="s">
        <v>328</v>
      </c>
      <c r="F172" s="24" t="s">
        <v>288</v>
      </c>
      <c r="G172" t="s">
        <v>148</v>
      </c>
      <c r="H172" s="24" t="s">
        <v>120</v>
      </c>
      <c r="I172" s="49">
        <v>1</v>
      </c>
      <c r="J172" s="49">
        <v>1</v>
      </c>
      <c r="K172" s="24">
        <v>0</v>
      </c>
      <c r="L172" s="32">
        <v>1</v>
      </c>
      <c r="M172" s="33">
        <f t="shared" si="21"/>
        <v>0</v>
      </c>
      <c r="N172" s="38">
        <f t="shared" si="22"/>
        <v>0</v>
      </c>
      <c r="O172" s="39">
        <f t="shared" si="23"/>
        <v>1</v>
      </c>
      <c r="P172" s="37">
        <f t="shared" si="24"/>
        <v>0</v>
      </c>
    </row>
    <row r="173" spans="1:16" ht="12.9" customHeight="1" x14ac:dyDescent="0.25">
      <c r="A173" s="1" t="s">
        <v>144</v>
      </c>
      <c r="B173" t="s">
        <v>330</v>
      </c>
      <c r="C173" s="24" t="s">
        <v>160</v>
      </c>
      <c r="D173" s="62" t="s">
        <v>343</v>
      </c>
      <c r="E173" s="31" t="s">
        <v>328</v>
      </c>
      <c r="F173" s="24" t="s">
        <v>288</v>
      </c>
      <c r="G173" t="s">
        <v>148</v>
      </c>
      <c r="H173" s="24" t="s">
        <v>120</v>
      </c>
      <c r="I173" s="49">
        <v>1</v>
      </c>
      <c r="J173" s="49">
        <v>1</v>
      </c>
      <c r="K173" s="24">
        <v>183</v>
      </c>
      <c r="L173" s="32">
        <v>1</v>
      </c>
      <c r="M173" s="33">
        <f t="shared" si="21"/>
        <v>183</v>
      </c>
      <c r="N173" s="38">
        <f t="shared" si="22"/>
        <v>5673</v>
      </c>
      <c r="O173" s="39">
        <f t="shared" si="23"/>
        <v>1</v>
      </c>
      <c r="P173" s="37">
        <f t="shared" si="24"/>
        <v>5673</v>
      </c>
    </row>
    <row r="174" spans="1:16" ht="12.9" customHeight="1" x14ac:dyDescent="0.25">
      <c r="A174" s="1" t="s">
        <v>144</v>
      </c>
      <c r="B174" t="s">
        <v>331</v>
      </c>
      <c r="C174" s="24" t="s">
        <v>160</v>
      </c>
      <c r="D174" s="24">
        <v>147058</v>
      </c>
      <c r="E174" s="31" t="s">
        <v>332</v>
      </c>
      <c r="F174" s="24" t="s">
        <v>288</v>
      </c>
      <c r="G174" t="s">
        <v>148</v>
      </c>
      <c r="H174" s="24" t="s">
        <v>120</v>
      </c>
      <c r="I174" s="49">
        <v>1</v>
      </c>
      <c r="J174" s="49">
        <v>1</v>
      </c>
      <c r="K174" s="24">
        <v>81</v>
      </c>
      <c r="L174" s="24">
        <v>0.93440000000000001</v>
      </c>
      <c r="M174" s="35">
        <f t="shared" si="21"/>
        <v>75.686400000000006</v>
      </c>
      <c r="N174" s="38">
        <f t="shared" si="22"/>
        <v>2511</v>
      </c>
      <c r="O174" s="39">
        <f t="shared" si="23"/>
        <v>0.93440000000000001</v>
      </c>
      <c r="P174" s="37">
        <f t="shared" si="24"/>
        <v>2346.2784000000001</v>
      </c>
    </row>
    <row r="175" spans="1:16" ht="12.9" customHeight="1" x14ac:dyDescent="0.25">
      <c r="A175" s="1" t="s">
        <v>144</v>
      </c>
      <c r="B175" t="s">
        <v>333</v>
      </c>
      <c r="C175" s="24" t="s">
        <v>160</v>
      </c>
      <c r="D175" s="24">
        <v>514069</v>
      </c>
      <c r="E175" s="31" t="s">
        <v>332</v>
      </c>
      <c r="F175" s="24" t="s">
        <v>288</v>
      </c>
      <c r="G175" t="s">
        <v>148</v>
      </c>
      <c r="H175" s="24" t="s">
        <v>120</v>
      </c>
      <c r="I175" s="49">
        <v>1</v>
      </c>
      <c r="J175" s="49">
        <v>1</v>
      </c>
      <c r="K175" s="24">
        <v>27</v>
      </c>
      <c r="L175" s="32">
        <v>0.94</v>
      </c>
      <c r="M175" s="33">
        <f t="shared" si="21"/>
        <v>25.38</v>
      </c>
      <c r="N175" s="38">
        <f t="shared" si="22"/>
        <v>837</v>
      </c>
      <c r="O175" s="39">
        <f t="shared" si="23"/>
        <v>0.94</v>
      </c>
      <c r="P175" s="37">
        <f t="shared" si="24"/>
        <v>786.78</v>
      </c>
    </row>
    <row r="176" spans="1:16" ht="12.9" customHeight="1" x14ac:dyDescent="0.25">
      <c r="A176" s="1" t="s">
        <v>144</v>
      </c>
      <c r="B176" t="s">
        <v>334</v>
      </c>
      <c r="C176" s="24" t="s">
        <v>160</v>
      </c>
      <c r="D176" s="24">
        <v>147062</v>
      </c>
      <c r="E176" s="31" t="s">
        <v>335</v>
      </c>
      <c r="F176" s="24" t="s">
        <v>288</v>
      </c>
      <c r="G176" t="s">
        <v>148</v>
      </c>
      <c r="H176" s="24" t="s">
        <v>120</v>
      </c>
      <c r="I176" s="49">
        <v>1</v>
      </c>
      <c r="J176" s="49">
        <v>1</v>
      </c>
      <c r="K176" s="24">
        <v>133</v>
      </c>
      <c r="L176" s="24">
        <v>0.93879999999999997</v>
      </c>
      <c r="M176" s="35">
        <f t="shared" si="21"/>
        <v>124.8604</v>
      </c>
      <c r="N176" s="38">
        <f t="shared" si="22"/>
        <v>4123</v>
      </c>
      <c r="O176" s="39">
        <f t="shared" si="23"/>
        <v>0.93879999999999997</v>
      </c>
      <c r="P176" s="37">
        <f t="shared" si="24"/>
        <v>3870.6723999999999</v>
      </c>
    </row>
    <row r="177" spans="1:19" ht="12.9" customHeight="1" x14ac:dyDescent="0.25">
      <c r="A177" s="40" t="s">
        <v>144</v>
      </c>
      <c r="B177" s="41" t="s">
        <v>336</v>
      </c>
      <c r="C177" s="24" t="s">
        <v>160</v>
      </c>
      <c r="D177" s="42">
        <v>514062</v>
      </c>
      <c r="E177" s="31" t="s">
        <v>335</v>
      </c>
      <c r="F177" s="42" t="s">
        <v>288</v>
      </c>
      <c r="G177" s="41" t="s">
        <v>148</v>
      </c>
      <c r="H177" s="42" t="s">
        <v>120</v>
      </c>
      <c r="I177" s="43">
        <v>1</v>
      </c>
      <c r="J177" s="43">
        <v>1</v>
      </c>
      <c r="K177" s="42">
        <v>45</v>
      </c>
      <c r="L177" s="32">
        <v>0.93500000000000005</v>
      </c>
      <c r="M177" s="72">
        <f t="shared" si="21"/>
        <v>42.075000000000003</v>
      </c>
      <c r="N177" s="71">
        <f t="shared" si="22"/>
        <v>1395</v>
      </c>
      <c r="O177" s="44">
        <f t="shared" si="23"/>
        <v>0.93500000000000005</v>
      </c>
      <c r="P177" s="46">
        <f t="shared" si="24"/>
        <v>1304.325</v>
      </c>
    </row>
    <row r="178" spans="1:19" ht="12.9" customHeight="1" x14ac:dyDescent="0.25">
      <c r="C178" s="24"/>
      <c r="D178" s="24"/>
      <c r="E178" s="24"/>
      <c r="I178" s="49"/>
      <c r="J178" s="49"/>
      <c r="L178" s="34"/>
      <c r="M178" s="33"/>
      <c r="N178" s="36"/>
      <c r="O178" s="34"/>
      <c r="P178" s="52"/>
      <c r="Q178" s="2" t="s">
        <v>141</v>
      </c>
      <c r="R178" s="2" t="s">
        <v>10</v>
      </c>
      <c r="S178" s="2" t="s">
        <v>142</v>
      </c>
    </row>
    <row r="179" spans="1:19" ht="12.9" customHeight="1" x14ac:dyDescent="0.3">
      <c r="A179" s="76" t="s">
        <v>337</v>
      </c>
      <c r="B179" s="76"/>
      <c r="C179" s="53"/>
      <c r="D179" s="53"/>
      <c r="E179" s="53"/>
      <c r="K179" s="54">
        <f>SUM(K163:K177)</f>
        <v>1112</v>
      </c>
      <c r="L179" s="54"/>
      <c r="M179" s="36">
        <f>SUM(M163:M177)</f>
        <v>1056.1724000000002</v>
      </c>
      <c r="N179" s="36">
        <f>SUM(N163:N177)</f>
        <v>34472</v>
      </c>
      <c r="O179" s="54"/>
      <c r="P179" s="55">
        <f>M179-O179</f>
        <v>1056.1724000000002</v>
      </c>
      <c r="Q179" s="56">
        <v>0.8</v>
      </c>
      <c r="R179" s="52">
        <f>M179*Q179</f>
        <v>844.93792000000019</v>
      </c>
      <c r="S179" s="52">
        <f>M179-R179</f>
        <v>211.23447999999996</v>
      </c>
    </row>
    <row r="180" spans="1:19" x14ac:dyDescent="0.25">
      <c r="K180" s="33"/>
      <c r="M180" s="33"/>
      <c r="N180" s="37"/>
      <c r="P180" s="37"/>
    </row>
    <row r="181" spans="1:19" x14ac:dyDescent="0.25">
      <c r="K181" s="33"/>
      <c r="N181" s="37"/>
      <c r="P181" s="37"/>
    </row>
    <row r="182" spans="1:19" x14ac:dyDescent="0.25">
      <c r="K182" s="33"/>
      <c r="N182" s="37"/>
      <c r="P182" s="37"/>
    </row>
    <row r="183" spans="1:19" x14ac:dyDescent="0.25">
      <c r="K183" s="33"/>
      <c r="N183" s="37"/>
      <c r="P183" s="37"/>
    </row>
    <row r="184" spans="1:19" x14ac:dyDescent="0.25">
      <c r="K184" s="33"/>
      <c r="P184" s="37"/>
    </row>
    <row r="185" spans="1:19" x14ac:dyDescent="0.25">
      <c r="K185" s="33"/>
      <c r="P185" s="37"/>
    </row>
    <row r="186" spans="1:19" x14ac:dyDescent="0.25">
      <c r="K186" s="33"/>
      <c r="P186" s="37"/>
    </row>
    <row r="187" spans="1:19" x14ac:dyDescent="0.25">
      <c r="K187" s="33"/>
      <c r="P187" s="37"/>
    </row>
    <row r="188" spans="1:19" x14ac:dyDescent="0.25">
      <c r="K188" s="33"/>
      <c r="P188" s="37"/>
    </row>
    <row r="189" spans="1:19" x14ac:dyDescent="0.25">
      <c r="K189" s="33"/>
      <c r="P189" s="37"/>
    </row>
    <row r="190" spans="1:19" x14ac:dyDescent="0.25">
      <c r="K190" s="33"/>
      <c r="P190" s="37"/>
    </row>
    <row r="191" spans="1:19" x14ac:dyDescent="0.25">
      <c r="P191" s="37"/>
    </row>
    <row r="192" spans="1:19" x14ac:dyDescent="0.25">
      <c r="P192" s="37"/>
    </row>
    <row r="193" spans="16:16" x14ac:dyDescent="0.25">
      <c r="P193" s="37"/>
    </row>
    <row r="194" spans="16:16" x14ac:dyDescent="0.25">
      <c r="P194" s="37"/>
    </row>
    <row r="195" spans="16:16" x14ac:dyDescent="0.25">
      <c r="P195" s="37"/>
    </row>
    <row r="196" spans="16:16" x14ac:dyDescent="0.25">
      <c r="P196" s="37"/>
    </row>
    <row r="197" spans="16:16" x14ac:dyDescent="0.25">
      <c r="P197" s="37"/>
    </row>
    <row r="198" spans="16:16" x14ac:dyDescent="0.25">
      <c r="P198" s="37"/>
    </row>
    <row r="199" spans="16:16" x14ac:dyDescent="0.25">
      <c r="P199" s="37"/>
    </row>
    <row r="200" spans="16:16" x14ac:dyDescent="0.25">
      <c r="P200" s="37"/>
    </row>
    <row r="201" spans="16:16" x14ac:dyDescent="0.25">
      <c r="P201" s="37"/>
    </row>
    <row r="202" spans="16:16" x14ac:dyDescent="0.25">
      <c r="P202" s="37"/>
    </row>
    <row r="203" spans="16:16" x14ac:dyDescent="0.25">
      <c r="P203" s="37"/>
    </row>
    <row r="204" spans="16:16" x14ac:dyDescent="0.25">
      <c r="P204" s="37"/>
    </row>
    <row r="205" spans="16:16" x14ac:dyDescent="0.25">
      <c r="P205" s="37"/>
    </row>
    <row r="206" spans="16:16" x14ac:dyDescent="0.25">
      <c r="P206" s="37"/>
    </row>
    <row r="207" spans="16:16" x14ac:dyDescent="0.25">
      <c r="P207" s="37"/>
    </row>
    <row r="208" spans="16:16" x14ac:dyDescent="0.25">
      <c r="P208" s="37"/>
    </row>
    <row r="209" spans="16:16" x14ac:dyDescent="0.25">
      <c r="P209" s="37"/>
    </row>
    <row r="210" spans="16:16" x14ac:dyDescent="0.25">
      <c r="P210" s="37"/>
    </row>
    <row r="211" spans="16:16" x14ac:dyDescent="0.25">
      <c r="P211" s="37"/>
    </row>
  </sheetData>
  <mergeCells count="6">
    <mergeCell ref="A179:B179"/>
    <mergeCell ref="A31:B31"/>
    <mergeCell ref="A44:B44"/>
    <mergeCell ref="A124:B124"/>
    <mergeCell ref="A153:B153"/>
    <mergeCell ref="A160:B160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2000-11-17T17:35:43Z</cp:lastPrinted>
  <dcterms:created xsi:type="dcterms:W3CDTF">2000-07-27T20:19:23Z</dcterms:created>
  <dcterms:modified xsi:type="dcterms:W3CDTF">2023-09-10T15:08:24Z</dcterms:modified>
</cp:coreProperties>
</file>