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/>
  </bookViews>
  <sheets>
    <sheet name="Offshore, S. Tx, Arklatex, G.C." sheetId="1" r:id="rId1"/>
    <sheet name="Mid-Continent" sheetId="7" r:id="rId2"/>
  </sheets>
  <definedNames>
    <definedName name="_xlnm.Print_Area" localSheetId="1">'Mid-Continent'!$A$1:$S$181</definedName>
    <definedName name="_xlnm.Print_Titles" localSheetId="1">'Mid-Continent'!$1:$16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M18" i="7" l="1"/>
  <c r="N18" i="7"/>
  <c r="O18" i="7"/>
  <c r="P18" i="7"/>
  <c r="AD18" i="7"/>
  <c r="AE18" i="7"/>
  <c r="AF18" i="7"/>
  <c r="AG18" i="7"/>
  <c r="M19" i="7"/>
  <c r="N19" i="7"/>
  <c r="O19" i="7"/>
  <c r="P19" i="7"/>
  <c r="AD19" i="7"/>
  <c r="AE19" i="7"/>
  <c r="AF19" i="7"/>
  <c r="AG19" i="7"/>
  <c r="M20" i="7"/>
  <c r="N20" i="7"/>
  <c r="O20" i="7"/>
  <c r="P20" i="7"/>
  <c r="AD20" i="7"/>
  <c r="AE20" i="7"/>
  <c r="AF20" i="7"/>
  <c r="AG20" i="7"/>
  <c r="M21" i="7"/>
  <c r="N21" i="7"/>
  <c r="O21" i="7"/>
  <c r="P21" i="7"/>
  <c r="AD21" i="7"/>
  <c r="AE21" i="7"/>
  <c r="AF21" i="7"/>
  <c r="AG21" i="7"/>
  <c r="M22" i="7"/>
  <c r="N22" i="7"/>
  <c r="O22" i="7"/>
  <c r="P22" i="7"/>
  <c r="AD22" i="7"/>
  <c r="AE22" i="7"/>
  <c r="AF22" i="7"/>
  <c r="AG22" i="7"/>
  <c r="M23" i="7"/>
  <c r="N23" i="7"/>
  <c r="O23" i="7"/>
  <c r="P23" i="7"/>
  <c r="AD23" i="7"/>
  <c r="AE23" i="7"/>
  <c r="AF23" i="7"/>
  <c r="AG23" i="7"/>
  <c r="M24" i="7"/>
  <c r="N24" i="7"/>
  <c r="O24" i="7"/>
  <c r="P24" i="7"/>
  <c r="AD24" i="7"/>
  <c r="AE24" i="7"/>
  <c r="AF24" i="7"/>
  <c r="AG24" i="7"/>
  <c r="M25" i="7"/>
  <c r="N25" i="7"/>
  <c r="O25" i="7"/>
  <c r="P25" i="7"/>
  <c r="AD25" i="7"/>
  <c r="AE25" i="7"/>
  <c r="AF25" i="7"/>
  <c r="AG25" i="7"/>
  <c r="M26" i="7"/>
  <c r="N26" i="7"/>
  <c r="O26" i="7"/>
  <c r="P26" i="7"/>
  <c r="AD26" i="7"/>
  <c r="AE26" i="7"/>
  <c r="AF26" i="7"/>
  <c r="AG26" i="7"/>
  <c r="M27" i="7"/>
  <c r="N27" i="7"/>
  <c r="O27" i="7"/>
  <c r="P27" i="7"/>
  <c r="AD27" i="7"/>
  <c r="AE27" i="7"/>
  <c r="AF27" i="7"/>
  <c r="AG27" i="7"/>
  <c r="M28" i="7"/>
  <c r="N28" i="7"/>
  <c r="O28" i="7"/>
  <c r="P28" i="7"/>
  <c r="AD28" i="7"/>
  <c r="AE28" i="7"/>
  <c r="AF28" i="7"/>
  <c r="AG28" i="7"/>
  <c r="M29" i="7"/>
  <c r="N29" i="7"/>
  <c r="O29" i="7"/>
  <c r="P29" i="7"/>
  <c r="AD29" i="7"/>
  <c r="AE29" i="7"/>
  <c r="AF29" i="7"/>
  <c r="AG29" i="7"/>
  <c r="K31" i="7"/>
  <c r="M31" i="7"/>
  <c r="N31" i="7"/>
  <c r="P31" i="7"/>
  <c r="R31" i="7"/>
  <c r="S31" i="7"/>
  <c r="AB31" i="7"/>
  <c r="AD31" i="7"/>
  <c r="AE31" i="7"/>
  <c r="AG31" i="7"/>
  <c r="M34" i="7"/>
  <c r="N34" i="7"/>
  <c r="O34" i="7"/>
  <c r="P34" i="7"/>
  <c r="AD34" i="7"/>
  <c r="AE34" i="7"/>
  <c r="AF34" i="7"/>
  <c r="AG34" i="7"/>
  <c r="M35" i="7"/>
  <c r="N35" i="7"/>
  <c r="O35" i="7"/>
  <c r="P35" i="7"/>
  <c r="AD35" i="7"/>
  <c r="AE35" i="7"/>
  <c r="AF35" i="7"/>
  <c r="AG35" i="7"/>
  <c r="M36" i="7"/>
  <c r="N36" i="7"/>
  <c r="O36" i="7"/>
  <c r="P36" i="7"/>
  <c r="AD36" i="7"/>
  <c r="AE36" i="7"/>
  <c r="AF36" i="7"/>
  <c r="AG36" i="7"/>
  <c r="M37" i="7"/>
  <c r="N37" i="7"/>
  <c r="O37" i="7"/>
  <c r="P37" i="7"/>
  <c r="AD37" i="7"/>
  <c r="AE37" i="7"/>
  <c r="AF37" i="7"/>
  <c r="AG37" i="7"/>
  <c r="M38" i="7"/>
  <c r="N38" i="7"/>
  <c r="O38" i="7"/>
  <c r="P38" i="7"/>
  <c r="AD38" i="7"/>
  <c r="AE38" i="7"/>
  <c r="AF38" i="7"/>
  <c r="AG38" i="7"/>
  <c r="M39" i="7"/>
  <c r="N39" i="7"/>
  <c r="O39" i="7"/>
  <c r="P39" i="7"/>
  <c r="AD39" i="7"/>
  <c r="AE39" i="7"/>
  <c r="AF39" i="7"/>
  <c r="AG39" i="7"/>
  <c r="M40" i="7"/>
  <c r="N40" i="7"/>
  <c r="O40" i="7"/>
  <c r="P40" i="7"/>
  <c r="AD40" i="7"/>
  <c r="AE40" i="7"/>
  <c r="AF40" i="7"/>
  <c r="AG40" i="7"/>
  <c r="M41" i="7"/>
  <c r="N41" i="7"/>
  <c r="O41" i="7"/>
  <c r="P41" i="7"/>
  <c r="AD41" i="7"/>
  <c r="AE41" i="7"/>
  <c r="AF41" i="7"/>
  <c r="AG41" i="7"/>
  <c r="M42" i="7"/>
  <c r="N42" i="7"/>
  <c r="O42" i="7"/>
  <c r="P42" i="7"/>
  <c r="AD42" i="7"/>
  <c r="AE42" i="7"/>
  <c r="AF42" i="7"/>
  <c r="AG42" i="7"/>
  <c r="K44" i="7"/>
  <c r="M44" i="7"/>
  <c r="N44" i="7"/>
  <c r="P44" i="7"/>
  <c r="R44" i="7"/>
  <c r="S44" i="7"/>
  <c r="AB44" i="7"/>
  <c r="AD44" i="7"/>
  <c r="AE44" i="7"/>
  <c r="AG44" i="7"/>
  <c r="M47" i="7"/>
  <c r="N47" i="7"/>
  <c r="O47" i="7"/>
  <c r="P47" i="7"/>
  <c r="AD47" i="7"/>
  <c r="AE47" i="7"/>
  <c r="AF47" i="7"/>
  <c r="AG47" i="7"/>
  <c r="M48" i="7"/>
  <c r="N48" i="7"/>
  <c r="O48" i="7"/>
  <c r="P48" i="7"/>
  <c r="AD48" i="7"/>
  <c r="AE48" i="7"/>
  <c r="AF48" i="7"/>
  <c r="AG48" i="7"/>
  <c r="M49" i="7"/>
  <c r="N49" i="7"/>
  <c r="O49" i="7"/>
  <c r="P49" i="7"/>
  <c r="AD49" i="7"/>
  <c r="AE49" i="7"/>
  <c r="AF49" i="7"/>
  <c r="AG49" i="7"/>
  <c r="M50" i="7"/>
  <c r="N50" i="7"/>
  <c r="O50" i="7"/>
  <c r="P50" i="7"/>
  <c r="AD50" i="7"/>
  <c r="AE50" i="7"/>
  <c r="AF50" i="7"/>
  <c r="AG50" i="7"/>
  <c r="M51" i="7"/>
  <c r="N51" i="7"/>
  <c r="O51" i="7"/>
  <c r="P51" i="7"/>
  <c r="AD51" i="7"/>
  <c r="AE51" i="7"/>
  <c r="AF51" i="7"/>
  <c r="AG51" i="7"/>
  <c r="M52" i="7"/>
  <c r="N52" i="7"/>
  <c r="O52" i="7"/>
  <c r="P52" i="7"/>
  <c r="AD52" i="7"/>
  <c r="AE52" i="7"/>
  <c r="AF52" i="7"/>
  <c r="AG52" i="7"/>
  <c r="M53" i="7"/>
  <c r="N53" i="7"/>
  <c r="O53" i="7"/>
  <c r="P53" i="7"/>
  <c r="AD53" i="7"/>
  <c r="AE53" i="7"/>
  <c r="AF53" i="7"/>
  <c r="AG53" i="7"/>
  <c r="M54" i="7"/>
  <c r="N54" i="7"/>
  <c r="O54" i="7"/>
  <c r="P54" i="7"/>
  <c r="AD54" i="7"/>
  <c r="AE54" i="7"/>
  <c r="AF54" i="7"/>
  <c r="AG54" i="7"/>
  <c r="M55" i="7"/>
  <c r="N55" i="7"/>
  <c r="O55" i="7"/>
  <c r="P55" i="7"/>
  <c r="AD55" i="7"/>
  <c r="AE55" i="7"/>
  <c r="AF55" i="7"/>
  <c r="AG55" i="7"/>
  <c r="M56" i="7"/>
  <c r="N56" i="7"/>
  <c r="O56" i="7"/>
  <c r="P56" i="7"/>
  <c r="AD56" i="7"/>
  <c r="AE56" i="7"/>
  <c r="AF56" i="7"/>
  <c r="AG56" i="7"/>
  <c r="M57" i="7"/>
  <c r="N57" i="7"/>
  <c r="O57" i="7"/>
  <c r="P57" i="7"/>
  <c r="AD57" i="7"/>
  <c r="AE57" i="7"/>
  <c r="AF57" i="7"/>
  <c r="AG57" i="7"/>
  <c r="M58" i="7"/>
  <c r="N58" i="7"/>
  <c r="O58" i="7"/>
  <c r="P58" i="7"/>
  <c r="AD58" i="7"/>
  <c r="AE58" i="7"/>
  <c r="AF58" i="7"/>
  <c r="AG58" i="7"/>
  <c r="M59" i="7"/>
  <c r="N59" i="7"/>
  <c r="O59" i="7"/>
  <c r="P59" i="7"/>
  <c r="AD59" i="7"/>
  <c r="AE59" i="7"/>
  <c r="AF59" i="7"/>
  <c r="AG59" i="7"/>
  <c r="M60" i="7"/>
  <c r="N60" i="7"/>
  <c r="O60" i="7"/>
  <c r="P60" i="7"/>
  <c r="AD60" i="7"/>
  <c r="AE60" i="7"/>
  <c r="AF60" i="7"/>
  <c r="AG60" i="7"/>
  <c r="M61" i="7"/>
  <c r="N61" i="7"/>
  <c r="O61" i="7"/>
  <c r="P61" i="7"/>
  <c r="AD61" i="7"/>
  <c r="AE61" i="7"/>
  <c r="AF61" i="7"/>
  <c r="AG61" i="7"/>
  <c r="M62" i="7"/>
  <c r="N62" i="7"/>
  <c r="O62" i="7"/>
  <c r="P62" i="7"/>
  <c r="AD62" i="7"/>
  <c r="AE62" i="7"/>
  <c r="AF62" i="7"/>
  <c r="AG62" i="7"/>
  <c r="M63" i="7"/>
  <c r="N63" i="7"/>
  <c r="O63" i="7"/>
  <c r="P63" i="7"/>
  <c r="AD63" i="7"/>
  <c r="AE63" i="7"/>
  <c r="AF63" i="7"/>
  <c r="AG63" i="7"/>
  <c r="M64" i="7"/>
  <c r="N64" i="7"/>
  <c r="O64" i="7"/>
  <c r="P64" i="7"/>
  <c r="AD64" i="7"/>
  <c r="AE64" i="7"/>
  <c r="AF64" i="7"/>
  <c r="AG64" i="7"/>
  <c r="M65" i="7"/>
  <c r="N65" i="7"/>
  <c r="O65" i="7"/>
  <c r="P65" i="7"/>
  <c r="AD65" i="7"/>
  <c r="AE65" i="7"/>
  <c r="AF65" i="7"/>
  <c r="AG65" i="7"/>
  <c r="M66" i="7"/>
  <c r="N66" i="7"/>
  <c r="O66" i="7"/>
  <c r="P66" i="7"/>
  <c r="AD66" i="7"/>
  <c r="AE66" i="7"/>
  <c r="AF66" i="7"/>
  <c r="AG66" i="7"/>
  <c r="M67" i="7"/>
  <c r="N67" i="7"/>
  <c r="O67" i="7"/>
  <c r="P67" i="7"/>
  <c r="AD67" i="7"/>
  <c r="AE67" i="7"/>
  <c r="AF67" i="7"/>
  <c r="AG67" i="7"/>
  <c r="M68" i="7"/>
  <c r="N68" i="7"/>
  <c r="O68" i="7"/>
  <c r="P68" i="7"/>
  <c r="AD68" i="7"/>
  <c r="AE68" i="7"/>
  <c r="AF68" i="7"/>
  <c r="AG68" i="7"/>
  <c r="M69" i="7"/>
  <c r="N69" i="7"/>
  <c r="O69" i="7"/>
  <c r="P69" i="7"/>
  <c r="AD69" i="7"/>
  <c r="AE69" i="7"/>
  <c r="AF69" i="7"/>
  <c r="AG69" i="7"/>
  <c r="M70" i="7"/>
  <c r="N70" i="7"/>
  <c r="O70" i="7"/>
  <c r="P70" i="7"/>
  <c r="AD70" i="7"/>
  <c r="AE70" i="7"/>
  <c r="AF70" i="7"/>
  <c r="AG70" i="7"/>
  <c r="M71" i="7"/>
  <c r="N71" i="7"/>
  <c r="O71" i="7"/>
  <c r="P71" i="7"/>
  <c r="AD71" i="7"/>
  <c r="AE71" i="7"/>
  <c r="AF71" i="7"/>
  <c r="AG71" i="7"/>
  <c r="M72" i="7"/>
  <c r="N72" i="7"/>
  <c r="O72" i="7"/>
  <c r="P72" i="7"/>
  <c r="AD72" i="7"/>
  <c r="AE72" i="7"/>
  <c r="AF72" i="7"/>
  <c r="AG72" i="7"/>
  <c r="M73" i="7"/>
  <c r="N73" i="7"/>
  <c r="O73" i="7"/>
  <c r="P73" i="7"/>
  <c r="AD73" i="7"/>
  <c r="AE73" i="7"/>
  <c r="AF73" i="7"/>
  <c r="AG73" i="7"/>
  <c r="M74" i="7"/>
  <c r="N74" i="7"/>
  <c r="O74" i="7"/>
  <c r="P74" i="7"/>
  <c r="AD74" i="7"/>
  <c r="AE74" i="7"/>
  <c r="AF74" i="7"/>
  <c r="AG74" i="7"/>
  <c r="M75" i="7"/>
  <c r="N75" i="7"/>
  <c r="O75" i="7"/>
  <c r="P75" i="7"/>
  <c r="AD75" i="7"/>
  <c r="AE75" i="7"/>
  <c r="AF75" i="7"/>
  <c r="AG75" i="7"/>
  <c r="M76" i="7"/>
  <c r="N76" i="7"/>
  <c r="O76" i="7"/>
  <c r="P76" i="7"/>
  <c r="AD76" i="7"/>
  <c r="AE76" i="7"/>
  <c r="AF76" i="7"/>
  <c r="AG76" i="7"/>
  <c r="M77" i="7"/>
  <c r="N77" i="7"/>
  <c r="O77" i="7"/>
  <c r="P77" i="7"/>
  <c r="AD77" i="7"/>
  <c r="AE77" i="7"/>
  <c r="AF77" i="7"/>
  <c r="AG77" i="7"/>
  <c r="M78" i="7"/>
  <c r="N78" i="7"/>
  <c r="O78" i="7"/>
  <c r="P78" i="7"/>
  <c r="AD78" i="7"/>
  <c r="AE78" i="7"/>
  <c r="AF78" i="7"/>
  <c r="AG78" i="7"/>
  <c r="M79" i="7"/>
  <c r="N79" i="7"/>
  <c r="O79" i="7"/>
  <c r="P79" i="7"/>
  <c r="AD79" i="7"/>
  <c r="AE79" i="7"/>
  <c r="AF79" i="7"/>
  <c r="AG79" i="7"/>
  <c r="M80" i="7"/>
  <c r="N80" i="7"/>
  <c r="O80" i="7"/>
  <c r="P80" i="7"/>
  <c r="AD80" i="7"/>
  <c r="AE80" i="7"/>
  <c r="AF80" i="7"/>
  <c r="AG80" i="7"/>
  <c r="M81" i="7"/>
  <c r="N81" i="7"/>
  <c r="O81" i="7"/>
  <c r="P81" i="7"/>
  <c r="AD81" i="7"/>
  <c r="AE81" i="7"/>
  <c r="AF81" i="7"/>
  <c r="AG81" i="7"/>
  <c r="M82" i="7"/>
  <c r="N82" i="7"/>
  <c r="O82" i="7"/>
  <c r="P82" i="7"/>
  <c r="AD82" i="7"/>
  <c r="AE82" i="7"/>
  <c r="AF82" i="7"/>
  <c r="AG82" i="7"/>
  <c r="M83" i="7"/>
  <c r="N83" i="7"/>
  <c r="O83" i="7"/>
  <c r="P83" i="7"/>
  <c r="AD83" i="7"/>
  <c r="AE83" i="7"/>
  <c r="AF83" i="7"/>
  <c r="AG83" i="7"/>
  <c r="M84" i="7"/>
  <c r="N84" i="7"/>
  <c r="O84" i="7"/>
  <c r="P84" i="7"/>
  <c r="AD84" i="7"/>
  <c r="AE84" i="7"/>
  <c r="AF84" i="7"/>
  <c r="AG84" i="7"/>
  <c r="M85" i="7"/>
  <c r="N85" i="7"/>
  <c r="O85" i="7"/>
  <c r="P85" i="7"/>
  <c r="AD85" i="7"/>
  <c r="AE85" i="7"/>
  <c r="AF85" i="7"/>
  <c r="AG85" i="7"/>
  <c r="M86" i="7"/>
  <c r="N86" i="7"/>
  <c r="O86" i="7"/>
  <c r="P86" i="7"/>
  <c r="AD86" i="7"/>
  <c r="AE86" i="7"/>
  <c r="AF86" i="7"/>
  <c r="AG86" i="7"/>
  <c r="M87" i="7"/>
  <c r="N87" i="7"/>
  <c r="O87" i="7"/>
  <c r="P87" i="7"/>
  <c r="AD87" i="7"/>
  <c r="AE87" i="7"/>
  <c r="AF87" i="7"/>
  <c r="AG87" i="7"/>
  <c r="M88" i="7"/>
  <c r="N88" i="7"/>
  <c r="O88" i="7"/>
  <c r="P88" i="7"/>
  <c r="AD88" i="7"/>
  <c r="AE88" i="7"/>
  <c r="AF88" i="7"/>
  <c r="AG88" i="7"/>
  <c r="M89" i="7"/>
  <c r="N89" i="7"/>
  <c r="O89" i="7"/>
  <c r="P89" i="7"/>
  <c r="AD89" i="7"/>
  <c r="AE89" i="7"/>
  <c r="AF89" i="7"/>
  <c r="AG89" i="7"/>
  <c r="M90" i="7"/>
  <c r="N90" i="7"/>
  <c r="O90" i="7"/>
  <c r="P90" i="7"/>
  <c r="AD90" i="7"/>
  <c r="AE90" i="7"/>
  <c r="AF90" i="7"/>
  <c r="AG90" i="7"/>
  <c r="M91" i="7"/>
  <c r="N91" i="7"/>
  <c r="O91" i="7"/>
  <c r="P91" i="7"/>
  <c r="AD91" i="7"/>
  <c r="AE91" i="7"/>
  <c r="AF91" i="7"/>
  <c r="AG91" i="7"/>
  <c r="M92" i="7"/>
  <c r="N92" i="7"/>
  <c r="O92" i="7"/>
  <c r="P92" i="7"/>
  <c r="AD92" i="7"/>
  <c r="AE92" i="7"/>
  <c r="AF92" i="7"/>
  <c r="AG92" i="7"/>
  <c r="M93" i="7"/>
  <c r="N93" i="7"/>
  <c r="O93" i="7"/>
  <c r="P93" i="7"/>
  <c r="AD93" i="7"/>
  <c r="AE93" i="7"/>
  <c r="AF93" i="7"/>
  <c r="AG93" i="7"/>
  <c r="M94" i="7"/>
  <c r="N94" i="7"/>
  <c r="O94" i="7"/>
  <c r="P94" i="7"/>
  <c r="AD94" i="7"/>
  <c r="AE94" i="7"/>
  <c r="AF94" i="7"/>
  <c r="AG94" i="7"/>
  <c r="M95" i="7"/>
  <c r="N95" i="7"/>
  <c r="O95" i="7"/>
  <c r="P95" i="7"/>
  <c r="AD95" i="7"/>
  <c r="AE95" i="7"/>
  <c r="AF95" i="7"/>
  <c r="AG95" i="7"/>
  <c r="M96" i="7"/>
  <c r="N96" i="7"/>
  <c r="O96" i="7"/>
  <c r="P96" i="7"/>
  <c r="AD96" i="7"/>
  <c r="AE96" i="7"/>
  <c r="AF96" i="7"/>
  <c r="AG96" i="7"/>
  <c r="M97" i="7"/>
  <c r="N97" i="7"/>
  <c r="O97" i="7"/>
  <c r="P97" i="7"/>
  <c r="AD97" i="7"/>
  <c r="AE97" i="7"/>
  <c r="AF97" i="7"/>
  <c r="AG97" i="7"/>
  <c r="M98" i="7"/>
  <c r="N98" i="7"/>
  <c r="O98" i="7"/>
  <c r="P98" i="7"/>
  <c r="AD98" i="7"/>
  <c r="AE98" i="7"/>
  <c r="AF98" i="7"/>
  <c r="AG98" i="7"/>
  <c r="M99" i="7"/>
  <c r="N99" i="7"/>
  <c r="O99" i="7"/>
  <c r="P99" i="7"/>
  <c r="AD99" i="7"/>
  <c r="AE99" i="7"/>
  <c r="AF99" i="7"/>
  <c r="AG99" i="7"/>
  <c r="M100" i="7"/>
  <c r="N100" i="7"/>
  <c r="O100" i="7"/>
  <c r="P100" i="7"/>
  <c r="AD100" i="7"/>
  <c r="AE100" i="7"/>
  <c r="AF100" i="7"/>
  <c r="AG100" i="7"/>
  <c r="M101" i="7"/>
  <c r="N101" i="7"/>
  <c r="O101" i="7"/>
  <c r="P101" i="7"/>
  <c r="AD101" i="7"/>
  <c r="AE101" i="7"/>
  <c r="AF101" i="7"/>
  <c r="AG101" i="7"/>
  <c r="M102" i="7"/>
  <c r="N102" i="7"/>
  <c r="O102" i="7"/>
  <c r="P102" i="7"/>
  <c r="AD102" i="7"/>
  <c r="AE102" i="7"/>
  <c r="AF102" i="7"/>
  <c r="AG102" i="7"/>
  <c r="M103" i="7"/>
  <c r="N103" i="7"/>
  <c r="O103" i="7"/>
  <c r="P103" i="7"/>
  <c r="AD103" i="7"/>
  <c r="AE103" i="7"/>
  <c r="AF103" i="7"/>
  <c r="AG103" i="7"/>
  <c r="M104" i="7"/>
  <c r="N104" i="7"/>
  <c r="O104" i="7"/>
  <c r="P104" i="7"/>
  <c r="AD104" i="7"/>
  <c r="AE104" i="7"/>
  <c r="AF104" i="7"/>
  <c r="AG104" i="7"/>
  <c r="M105" i="7"/>
  <c r="N105" i="7"/>
  <c r="O105" i="7"/>
  <c r="P105" i="7"/>
  <c r="AD105" i="7"/>
  <c r="AE105" i="7"/>
  <c r="AF105" i="7"/>
  <c r="AG105" i="7"/>
  <c r="M106" i="7"/>
  <c r="N106" i="7"/>
  <c r="O106" i="7"/>
  <c r="P106" i="7"/>
  <c r="AD106" i="7"/>
  <c r="AE106" i="7"/>
  <c r="AF106" i="7"/>
  <c r="AG106" i="7"/>
  <c r="M107" i="7"/>
  <c r="N107" i="7"/>
  <c r="O107" i="7"/>
  <c r="P107" i="7"/>
  <c r="AD107" i="7"/>
  <c r="AE107" i="7"/>
  <c r="AF107" i="7"/>
  <c r="AG107" i="7"/>
  <c r="M108" i="7"/>
  <c r="N108" i="7"/>
  <c r="O108" i="7"/>
  <c r="P108" i="7"/>
  <c r="AD108" i="7"/>
  <c r="AE108" i="7"/>
  <c r="AF108" i="7"/>
  <c r="AG108" i="7"/>
  <c r="M109" i="7"/>
  <c r="N109" i="7"/>
  <c r="O109" i="7"/>
  <c r="P109" i="7"/>
  <c r="AD109" i="7"/>
  <c r="AE109" i="7"/>
  <c r="AF109" i="7"/>
  <c r="AG109" i="7"/>
  <c r="M110" i="7"/>
  <c r="N110" i="7"/>
  <c r="O110" i="7"/>
  <c r="P110" i="7"/>
  <c r="AD110" i="7"/>
  <c r="AE110" i="7"/>
  <c r="AF110" i="7"/>
  <c r="AG110" i="7"/>
  <c r="M111" i="7"/>
  <c r="N111" i="7"/>
  <c r="O111" i="7"/>
  <c r="P111" i="7"/>
  <c r="AD111" i="7"/>
  <c r="AE111" i="7"/>
  <c r="AF111" i="7"/>
  <c r="AG111" i="7"/>
  <c r="M112" i="7"/>
  <c r="N112" i="7"/>
  <c r="O112" i="7"/>
  <c r="P112" i="7"/>
  <c r="AD112" i="7"/>
  <c r="AE112" i="7"/>
  <c r="AF112" i="7"/>
  <c r="AG112" i="7"/>
  <c r="M113" i="7"/>
  <c r="N113" i="7"/>
  <c r="O113" i="7"/>
  <c r="P113" i="7"/>
  <c r="AD113" i="7"/>
  <c r="AE113" i="7"/>
  <c r="AF113" i="7"/>
  <c r="AG113" i="7"/>
  <c r="M114" i="7"/>
  <c r="N114" i="7"/>
  <c r="O114" i="7"/>
  <c r="P114" i="7"/>
  <c r="AD114" i="7"/>
  <c r="AE114" i="7"/>
  <c r="AF114" i="7"/>
  <c r="AG114" i="7"/>
  <c r="M115" i="7"/>
  <c r="N115" i="7"/>
  <c r="O115" i="7"/>
  <c r="P115" i="7"/>
  <c r="AD115" i="7"/>
  <c r="AE115" i="7"/>
  <c r="AF115" i="7"/>
  <c r="AG115" i="7"/>
  <c r="M116" i="7"/>
  <c r="N116" i="7"/>
  <c r="O116" i="7"/>
  <c r="P116" i="7"/>
  <c r="AD116" i="7"/>
  <c r="AE116" i="7"/>
  <c r="AF116" i="7"/>
  <c r="AG116" i="7"/>
  <c r="M117" i="7"/>
  <c r="N117" i="7"/>
  <c r="O117" i="7"/>
  <c r="P117" i="7"/>
  <c r="AD117" i="7"/>
  <c r="AE117" i="7"/>
  <c r="AF117" i="7"/>
  <c r="AG117" i="7"/>
  <c r="M118" i="7"/>
  <c r="N118" i="7"/>
  <c r="O118" i="7"/>
  <c r="P118" i="7"/>
  <c r="AD118" i="7"/>
  <c r="AE118" i="7"/>
  <c r="AF118" i="7"/>
  <c r="AG118" i="7"/>
  <c r="M119" i="7"/>
  <c r="N119" i="7"/>
  <c r="O119" i="7"/>
  <c r="P119" i="7"/>
  <c r="AD119" i="7"/>
  <c r="AE119" i="7"/>
  <c r="AF119" i="7"/>
  <c r="AG119" i="7"/>
  <c r="M120" i="7"/>
  <c r="N120" i="7"/>
  <c r="O120" i="7"/>
  <c r="P120" i="7"/>
  <c r="AD120" i="7"/>
  <c r="AE120" i="7"/>
  <c r="AF120" i="7"/>
  <c r="AG120" i="7"/>
  <c r="M121" i="7"/>
  <c r="N121" i="7"/>
  <c r="O121" i="7"/>
  <c r="P121" i="7"/>
  <c r="AD121" i="7"/>
  <c r="AE121" i="7"/>
  <c r="AF121" i="7"/>
  <c r="AG121" i="7"/>
  <c r="M122" i="7"/>
  <c r="N122" i="7"/>
  <c r="O122" i="7"/>
  <c r="P122" i="7"/>
  <c r="AD122" i="7"/>
  <c r="AE122" i="7"/>
  <c r="AF122" i="7"/>
  <c r="AG122" i="7"/>
  <c r="K124" i="7"/>
  <c r="M124" i="7"/>
  <c r="N124" i="7"/>
  <c r="P124" i="7"/>
  <c r="R124" i="7"/>
  <c r="S124" i="7"/>
  <c r="AB124" i="7"/>
  <c r="AD124" i="7"/>
  <c r="AE124" i="7"/>
  <c r="AG124" i="7"/>
  <c r="M126" i="7"/>
  <c r="N126" i="7"/>
  <c r="O126" i="7"/>
  <c r="P126" i="7"/>
  <c r="AD126" i="7"/>
  <c r="AE126" i="7"/>
  <c r="AF126" i="7"/>
  <c r="AG126" i="7"/>
  <c r="M127" i="7"/>
  <c r="N127" i="7"/>
  <c r="O127" i="7"/>
  <c r="P127" i="7"/>
  <c r="AD127" i="7"/>
  <c r="AE127" i="7"/>
  <c r="AF127" i="7"/>
  <c r="AG127" i="7"/>
  <c r="M128" i="7"/>
  <c r="N128" i="7"/>
  <c r="O128" i="7"/>
  <c r="P128" i="7"/>
  <c r="AD128" i="7"/>
  <c r="AE128" i="7"/>
  <c r="AF128" i="7"/>
  <c r="AG128" i="7"/>
  <c r="M129" i="7"/>
  <c r="N129" i="7"/>
  <c r="O129" i="7"/>
  <c r="P129" i="7"/>
  <c r="AD129" i="7"/>
  <c r="AE129" i="7"/>
  <c r="AF129" i="7"/>
  <c r="AG129" i="7"/>
  <c r="M130" i="7"/>
  <c r="N130" i="7"/>
  <c r="O130" i="7"/>
  <c r="P130" i="7"/>
  <c r="AD130" i="7"/>
  <c r="AE130" i="7"/>
  <c r="AF130" i="7"/>
  <c r="AG130" i="7"/>
  <c r="M131" i="7"/>
  <c r="N131" i="7"/>
  <c r="O131" i="7"/>
  <c r="P131" i="7"/>
  <c r="AD131" i="7"/>
  <c r="AE131" i="7"/>
  <c r="AF131" i="7"/>
  <c r="AG131" i="7"/>
  <c r="M132" i="7"/>
  <c r="N132" i="7"/>
  <c r="O132" i="7"/>
  <c r="P132" i="7"/>
  <c r="AD132" i="7"/>
  <c r="AE132" i="7"/>
  <c r="AF132" i="7"/>
  <c r="AG132" i="7"/>
  <c r="M133" i="7"/>
  <c r="N133" i="7"/>
  <c r="O133" i="7"/>
  <c r="P133" i="7"/>
  <c r="AD133" i="7"/>
  <c r="AE133" i="7"/>
  <c r="AF133" i="7"/>
  <c r="AG133" i="7"/>
  <c r="M134" i="7"/>
  <c r="N134" i="7"/>
  <c r="O134" i="7"/>
  <c r="P134" i="7"/>
  <c r="AD134" i="7"/>
  <c r="AE134" i="7"/>
  <c r="AF134" i="7"/>
  <c r="AG134" i="7"/>
  <c r="M135" i="7"/>
  <c r="N135" i="7"/>
  <c r="O135" i="7"/>
  <c r="P135" i="7"/>
  <c r="AD135" i="7"/>
  <c r="AE135" i="7"/>
  <c r="AF135" i="7"/>
  <c r="AG135" i="7"/>
  <c r="M136" i="7"/>
  <c r="N136" i="7"/>
  <c r="O136" i="7"/>
  <c r="P136" i="7"/>
  <c r="AD136" i="7"/>
  <c r="AE136" i="7"/>
  <c r="AF136" i="7"/>
  <c r="AG136" i="7"/>
  <c r="M137" i="7"/>
  <c r="N137" i="7"/>
  <c r="O137" i="7"/>
  <c r="P137" i="7"/>
  <c r="AD137" i="7"/>
  <c r="AE137" i="7"/>
  <c r="AF137" i="7"/>
  <c r="AG137" i="7"/>
  <c r="M138" i="7"/>
  <c r="N138" i="7"/>
  <c r="O138" i="7"/>
  <c r="P138" i="7"/>
  <c r="AD138" i="7"/>
  <c r="AE138" i="7"/>
  <c r="AF138" i="7"/>
  <c r="AG138" i="7"/>
  <c r="M139" i="7"/>
  <c r="N139" i="7"/>
  <c r="O139" i="7"/>
  <c r="P139" i="7"/>
  <c r="AD139" i="7"/>
  <c r="AE139" i="7"/>
  <c r="AF139" i="7"/>
  <c r="AG139" i="7"/>
  <c r="M140" i="7"/>
  <c r="N140" i="7"/>
  <c r="O140" i="7"/>
  <c r="P140" i="7"/>
  <c r="AD140" i="7"/>
  <c r="AE140" i="7"/>
  <c r="AF140" i="7"/>
  <c r="AG140" i="7"/>
  <c r="M141" i="7"/>
  <c r="N141" i="7"/>
  <c r="O141" i="7"/>
  <c r="P141" i="7"/>
  <c r="AD141" i="7"/>
  <c r="AE141" i="7"/>
  <c r="AF141" i="7"/>
  <c r="AG141" i="7"/>
  <c r="M142" i="7"/>
  <c r="N142" i="7"/>
  <c r="O142" i="7"/>
  <c r="P142" i="7"/>
  <c r="AD142" i="7"/>
  <c r="AE142" i="7"/>
  <c r="AF142" i="7"/>
  <c r="AG142" i="7"/>
  <c r="M143" i="7"/>
  <c r="N143" i="7"/>
  <c r="O143" i="7"/>
  <c r="P143" i="7"/>
  <c r="AD143" i="7"/>
  <c r="AE143" i="7"/>
  <c r="AF143" i="7"/>
  <c r="AG143" i="7"/>
  <c r="M144" i="7"/>
  <c r="N144" i="7"/>
  <c r="O144" i="7"/>
  <c r="P144" i="7"/>
  <c r="AD144" i="7"/>
  <c r="AE144" i="7"/>
  <c r="AF144" i="7"/>
  <c r="AG144" i="7"/>
  <c r="M145" i="7"/>
  <c r="N145" i="7"/>
  <c r="O145" i="7"/>
  <c r="P145" i="7"/>
  <c r="AD145" i="7"/>
  <c r="AE145" i="7"/>
  <c r="AF145" i="7"/>
  <c r="AG145" i="7"/>
  <c r="M146" i="7"/>
  <c r="N146" i="7"/>
  <c r="O146" i="7"/>
  <c r="P146" i="7"/>
  <c r="AD146" i="7"/>
  <c r="AE146" i="7"/>
  <c r="AF146" i="7"/>
  <c r="AG146" i="7"/>
  <c r="M147" i="7"/>
  <c r="N147" i="7"/>
  <c r="O147" i="7"/>
  <c r="P147" i="7"/>
  <c r="AD147" i="7"/>
  <c r="AE147" i="7"/>
  <c r="AF147" i="7"/>
  <c r="AG147" i="7"/>
  <c r="M148" i="7"/>
  <c r="N148" i="7"/>
  <c r="O148" i="7"/>
  <c r="P148" i="7"/>
  <c r="AD148" i="7"/>
  <c r="AE148" i="7"/>
  <c r="AF148" i="7"/>
  <c r="AG148" i="7"/>
  <c r="M149" i="7"/>
  <c r="N149" i="7"/>
  <c r="O149" i="7"/>
  <c r="P149" i="7"/>
  <c r="AD149" i="7"/>
  <c r="AE149" i="7"/>
  <c r="AF149" i="7"/>
  <c r="AG149" i="7"/>
  <c r="M150" i="7"/>
  <c r="N150" i="7"/>
  <c r="O150" i="7"/>
  <c r="P150" i="7"/>
  <c r="AD150" i="7"/>
  <c r="AE150" i="7"/>
  <c r="AF150" i="7"/>
  <c r="AG150" i="7"/>
  <c r="M151" i="7"/>
  <c r="N151" i="7"/>
  <c r="O151" i="7"/>
  <c r="P151" i="7"/>
  <c r="AD151" i="7"/>
  <c r="AE151" i="7"/>
  <c r="AF151" i="7"/>
  <c r="AG151" i="7"/>
  <c r="K153" i="7"/>
  <c r="M153" i="7"/>
  <c r="N153" i="7"/>
  <c r="P153" i="7"/>
  <c r="R153" i="7"/>
  <c r="S153" i="7"/>
  <c r="AB153" i="7"/>
  <c r="AD153" i="7"/>
  <c r="AE153" i="7"/>
  <c r="AG153" i="7"/>
  <c r="M157" i="7"/>
  <c r="N157" i="7"/>
  <c r="O157" i="7"/>
  <c r="P157" i="7"/>
  <c r="AD157" i="7"/>
  <c r="AE157" i="7"/>
  <c r="AF157" i="7"/>
  <c r="AG157" i="7"/>
  <c r="M158" i="7"/>
  <c r="N158" i="7"/>
  <c r="O158" i="7"/>
  <c r="P158" i="7"/>
  <c r="AD158" i="7"/>
  <c r="AE158" i="7"/>
  <c r="AF158" i="7"/>
  <c r="AG158" i="7"/>
  <c r="K160" i="7"/>
  <c r="M160" i="7"/>
  <c r="N160" i="7"/>
  <c r="P160" i="7"/>
  <c r="R160" i="7"/>
  <c r="S160" i="7"/>
  <c r="AB160" i="7"/>
  <c r="AD160" i="7"/>
  <c r="AE160" i="7"/>
  <c r="AG160" i="7"/>
  <c r="M163" i="7"/>
  <c r="N163" i="7"/>
  <c r="O163" i="7"/>
  <c r="P163" i="7"/>
  <c r="AD163" i="7"/>
  <c r="AE163" i="7"/>
  <c r="AF163" i="7"/>
  <c r="AG163" i="7"/>
  <c r="M164" i="7"/>
  <c r="N164" i="7"/>
  <c r="O164" i="7"/>
  <c r="P164" i="7"/>
  <c r="AD164" i="7"/>
  <c r="AE164" i="7"/>
  <c r="AF164" i="7"/>
  <c r="AG164" i="7"/>
  <c r="M165" i="7"/>
  <c r="N165" i="7"/>
  <c r="O165" i="7"/>
  <c r="P165" i="7"/>
  <c r="AD165" i="7"/>
  <c r="AE165" i="7"/>
  <c r="AF165" i="7"/>
  <c r="AG165" i="7"/>
  <c r="M166" i="7"/>
  <c r="N166" i="7"/>
  <c r="O166" i="7"/>
  <c r="P166" i="7"/>
  <c r="AD166" i="7"/>
  <c r="AE166" i="7"/>
  <c r="AF166" i="7"/>
  <c r="AG166" i="7"/>
  <c r="M167" i="7"/>
  <c r="N167" i="7"/>
  <c r="O167" i="7"/>
  <c r="P167" i="7"/>
  <c r="AD167" i="7"/>
  <c r="AE167" i="7"/>
  <c r="AF167" i="7"/>
  <c r="AG167" i="7"/>
  <c r="M168" i="7"/>
  <c r="N168" i="7"/>
  <c r="O168" i="7"/>
  <c r="P168" i="7"/>
  <c r="AD168" i="7"/>
  <c r="AE168" i="7"/>
  <c r="AF168" i="7"/>
  <c r="AG168" i="7"/>
  <c r="M169" i="7"/>
  <c r="N169" i="7"/>
  <c r="O169" i="7"/>
  <c r="P169" i="7"/>
  <c r="M170" i="7"/>
  <c r="N170" i="7"/>
  <c r="O170" i="7"/>
  <c r="P170" i="7"/>
  <c r="M171" i="7"/>
  <c r="N171" i="7"/>
  <c r="O171" i="7"/>
  <c r="P171" i="7"/>
  <c r="M172" i="7"/>
  <c r="N172" i="7"/>
  <c r="O172" i="7"/>
  <c r="P172" i="7"/>
  <c r="M173" i="7"/>
  <c r="N173" i="7"/>
  <c r="O173" i="7"/>
  <c r="P173" i="7"/>
  <c r="M174" i="7"/>
  <c r="N174" i="7"/>
  <c r="O174" i="7"/>
  <c r="P174" i="7"/>
  <c r="M175" i="7"/>
  <c r="N175" i="7"/>
  <c r="O175" i="7"/>
  <c r="P175" i="7"/>
  <c r="M176" i="7"/>
  <c r="N176" i="7"/>
  <c r="O176" i="7"/>
  <c r="P176" i="7"/>
  <c r="K178" i="7"/>
  <c r="M178" i="7"/>
  <c r="N178" i="7"/>
  <c r="P178" i="7"/>
  <c r="R178" i="7"/>
  <c r="S178" i="7"/>
  <c r="F11" i="1"/>
  <c r="H11" i="1"/>
  <c r="I11" i="1"/>
  <c r="K11" i="1"/>
  <c r="L11" i="1"/>
  <c r="F12" i="1"/>
  <c r="H12" i="1"/>
  <c r="I12" i="1"/>
  <c r="K12" i="1"/>
  <c r="L12" i="1"/>
  <c r="F13" i="1"/>
  <c r="H13" i="1"/>
  <c r="I13" i="1"/>
  <c r="K13" i="1"/>
  <c r="L13" i="1"/>
  <c r="F14" i="1"/>
  <c r="H14" i="1"/>
  <c r="I14" i="1"/>
  <c r="K14" i="1"/>
  <c r="L14" i="1"/>
  <c r="I15" i="1"/>
  <c r="K15" i="1"/>
  <c r="L15" i="1"/>
  <c r="F16" i="1"/>
  <c r="H16" i="1"/>
  <c r="I16" i="1"/>
  <c r="K16" i="1"/>
  <c r="L16" i="1"/>
  <c r="F17" i="1"/>
  <c r="H17" i="1"/>
  <c r="I17" i="1"/>
  <c r="K17" i="1"/>
  <c r="L17" i="1"/>
  <c r="F18" i="1"/>
  <c r="H18" i="1"/>
  <c r="I18" i="1"/>
  <c r="K18" i="1"/>
  <c r="L18" i="1"/>
  <c r="F19" i="1"/>
  <c r="H19" i="1"/>
  <c r="I19" i="1"/>
  <c r="K19" i="1"/>
  <c r="L19" i="1"/>
  <c r="F20" i="1"/>
  <c r="H20" i="1"/>
  <c r="I20" i="1"/>
  <c r="K20" i="1"/>
  <c r="L20" i="1"/>
  <c r="F21" i="1"/>
  <c r="H21" i="1"/>
  <c r="I21" i="1"/>
  <c r="K21" i="1"/>
  <c r="L21" i="1"/>
  <c r="F22" i="1"/>
  <c r="H22" i="1"/>
  <c r="I22" i="1"/>
  <c r="K22" i="1"/>
  <c r="L22" i="1"/>
  <c r="F23" i="1"/>
  <c r="H23" i="1"/>
  <c r="I23" i="1"/>
  <c r="K23" i="1"/>
  <c r="L23" i="1"/>
  <c r="F24" i="1"/>
  <c r="H24" i="1"/>
  <c r="I24" i="1"/>
  <c r="K24" i="1"/>
  <c r="L24" i="1"/>
  <c r="F25" i="1"/>
  <c r="H25" i="1"/>
  <c r="I25" i="1"/>
  <c r="K25" i="1"/>
  <c r="L25" i="1"/>
  <c r="F26" i="1"/>
  <c r="H26" i="1"/>
  <c r="I26" i="1"/>
  <c r="K26" i="1"/>
  <c r="L26" i="1"/>
  <c r="F27" i="1"/>
  <c r="H27" i="1"/>
  <c r="I27" i="1"/>
  <c r="K27" i="1"/>
  <c r="L27" i="1"/>
  <c r="F28" i="1"/>
  <c r="H28" i="1"/>
  <c r="I28" i="1"/>
  <c r="K28" i="1"/>
  <c r="L28" i="1"/>
  <c r="F29" i="1"/>
  <c r="H29" i="1"/>
  <c r="I29" i="1"/>
  <c r="K29" i="1"/>
  <c r="L29" i="1"/>
  <c r="F30" i="1"/>
  <c r="H30" i="1"/>
  <c r="I30" i="1"/>
  <c r="K30" i="1"/>
  <c r="L30" i="1"/>
  <c r="F31" i="1"/>
  <c r="H31" i="1"/>
  <c r="I31" i="1"/>
  <c r="K31" i="1"/>
  <c r="L31" i="1"/>
  <c r="F32" i="1"/>
  <c r="H32" i="1"/>
  <c r="I32" i="1"/>
  <c r="K32" i="1"/>
  <c r="L32" i="1"/>
  <c r="F33" i="1"/>
  <c r="H33" i="1"/>
  <c r="I33" i="1"/>
  <c r="K33" i="1"/>
  <c r="L33" i="1"/>
  <c r="F34" i="1"/>
  <c r="H34" i="1"/>
  <c r="I34" i="1"/>
  <c r="K34" i="1"/>
  <c r="L34" i="1"/>
  <c r="F35" i="1"/>
  <c r="H35" i="1"/>
  <c r="I35" i="1"/>
  <c r="K35" i="1"/>
  <c r="L35" i="1"/>
  <c r="F36" i="1"/>
  <c r="H36" i="1"/>
  <c r="I36" i="1"/>
  <c r="K36" i="1"/>
  <c r="L36" i="1"/>
  <c r="F37" i="1"/>
  <c r="H37" i="1"/>
  <c r="I37" i="1"/>
  <c r="K37" i="1"/>
  <c r="L37" i="1"/>
  <c r="F38" i="1"/>
  <c r="H38" i="1"/>
  <c r="I38" i="1"/>
  <c r="K38" i="1"/>
  <c r="L38" i="1"/>
  <c r="F39" i="1"/>
  <c r="H39" i="1"/>
  <c r="I39" i="1"/>
  <c r="K39" i="1"/>
  <c r="L39" i="1"/>
  <c r="F40" i="1"/>
  <c r="H40" i="1"/>
  <c r="I40" i="1"/>
  <c r="K40" i="1"/>
  <c r="L40" i="1"/>
  <c r="H41" i="1"/>
  <c r="I41" i="1"/>
  <c r="K41" i="1"/>
  <c r="L41" i="1"/>
  <c r="F42" i="1"/>
  <c r="H42" i="1"/>
  <c r="I42" i="1"/>
  <c r="K42" i="1"/>
  <c r="L42" i="1"/>
  <c r="F43" i="1"/>
  <c r="H43" i="1"/>
  <c r="I43" i="1"/>
  <c r="K43" i="1"/>
  <c r="L43" i="1"/>
  <c r="F44" i="1"/>
  <c r="H44" i="1"/>
  <c r="I44" i="1"/>
  <c r="K44" i="1"/>
  <c r="L44" i="1"/>
  <c r="F45" i="1"/>
  <c r="H45" i="1"/>
  <c r="I45" i="1"/>
  <c r="K45" i="1"/>
  <c r="L45" i="1"/>
  <c r="F46" i="1"/>
  <c r="H46" i="1"/>
  <c r="I46" i="1"/>
  <c r="K46" i="1"/>
  <c r="L46" i="1"/>
  <c r="F47" i="1"/>
  <c r="H47" i="1"/>
  <c r="I47" i="1"/>
  <c r="K47" i="1"/>
  <c r="L47" i="1"/>
  <c r="F48" i="1"/>
  <c r="H48" i="1"/>
  <c r="I48" i="1"/>
  <c r="K48" i="1"/>
  <c r="L48" i="1"/>
  <c r="F49" i="1"/>
  <c r="H49" i="1"/>
  <c r="I49" i="1"/>
  <c r="K49" i="1"/>
  <c r="L49" i="1"/>
  <c r="F50" i="1"/>
  <c r="H50" i="1"/>
  <c r="I50" i="1"/>
  <c r="K50" i="1"/>
  <c r="L50" i="1"/>
  <c r="F51" i="1"/>
  <c r="H51" i="1"/>
  <c r="I51" i="1"/>
  <c r="K51" i="1"/>
  <c r="L51" i="1"/>
  <c r="F52" i="1"/>
  <c r="H52" i="1"/>
  <c r="I52" i="1"/>
  <c r="K52" i="1"/>
  <c r="L52" i="1"/>
  <c r="F53" i="1"/>
  <c r="H53" i="1"/>
  <c r="I53" i="1"/>
  <c r="K53" i="1"/>
  <c r="L53" i="1"/>
  <c r="F54" i="1"/>
  <c r="H54" i="1"/>
  <c r="I54" i="1"/>
  <c r="K54" i="1"/>
  <c r="L54" i="1"/>
  <c r="F55" i="1"/>
  <c r="H55" i="1"/>
  <c r="I55" i="1"/>
  <c r="K55" i="1"/>
  <c r="L55" i="1"/>
  <c r="F56" i="1"/>
  <c r="H56" i="1"/>
  <c r="I56" i="1"/>
  <c r="K56" i="1"/>
  <c r="L56" i="1"/>
  <c r="F57" i="1"/>
  <c r="H57" i="1"/>
  <c r="I57" i="1"/>
  <c r="K57" i="1"/>
  <c r="L57" i="1"/>
  <c r="F58" i="1"/>
  <c r="H58" i="1"/>
  <c r="I58" i="1"/>
  <c r="K58" i="1"/>
  <c r="L58" i="1"/>
  <c r="F59" i="1"/>
  <c r="H59" i="1"/>
  <c r="I59" i="1"/>
  <c r="K59" i="1"/>
  <c r="F60" i="1"/>
  <c r="H60" i="1"/>
  <c r="I60" i="1"/>
  <c r="K60" i="1"/>
  <c r="F61" i="1"/>
  <c r="H61" i="1"/>
  <c r="I61" i="1"/>
  <c r="K61" i="1"/>
  <c r="F62" i="1"/>
  <c r="H62" i="1"/>
  <c r="I62" i="1"/>
  <c r="K62" i="1"/>
  <c r="F63" i="1"/>
  <c r="H63" i="1"/>
  <c r="I63" i="1"/>
  <c r="K63" i="1"/>
  <c r="C64" i="1"/>
  <c r="H64" i="1"/>
  <c r="I64" i="1"/>
  <c r="K64" i="1"/>
  <c r="L64" i="1"/>
  <c r="F65" i="1"/>
  <c r="H65" i="1"/>
  <c r="I65" i="1"/>
  <c r="K65" i="1"/>
  <c r="L65" i="1"/>
  <c r="H66" i="1"/>
  <c r="I66" i="1"/>
  <c r="K66" i="1"/>
  <c r="L66" i="1"/>
  <c r="H67" i="1"/>
  <c r="I67" i="1"/>
  <c r="K67" i="1"/>
  <c r="L67" i="1"/>
  <c r="H68" i="1"/>
  <c r="I68" i="1"/>
  <c r="K68" i="1"/>
  <c r="L68" i="1"/>
  <c r="H69" i="1"/>
  <c r="I69" i="1"/>
  <c r="K69" i="1"/>
  <c r="F70" i="1"/>
  <c r="H70" i="1"/>
  <c r="I70" i="1"/>
  <c r="K70" i="1"/>
  <c r="L70" i="1"/>
  <c r="F71" i="1"/>
  <c r="H71" i="1"/>
  <c r="I71" i="1"/>
  <c r="K71" i="1"/>
  <c r="L71" i="1"/>
  <c r="F72" i="1"/>
  <c r="H72" i="1"/>
  <c r="I72" i="1"/>
  <c r="K72" i="1"/>
  <c r="L72" i="1"/>
  <c r="F73" i="1"/>
  <c r="H73" i="1"/>
  <c r="I73" i="1"/>
  <c r="K73" i="1"/>
  <c r="L73" i="1"/>
  <c r="F74" i="1"/>
  <c r="H74" i="1"/>
  <c r="I74" i="1"/>
  <c r="K74" i="1"/>
  <c r="L74" i="1"/>
  <c r="F75" i="1"/>
  <c r="H75" i="1"/>
  <c r="I75" i="1"/>
  <c r="K75" i="1"/>
  <c r="L75" i="1"/>
  <c r="F76" i="1"/>
  <c r="H76" i="1"/>
  <c r="I76" i="1"/>
  <c r="K76" i="1"/>
  <c r="L76" i="1"/>
  <c r="F77" i="1"/>
  <c r="H77" i="1"/>
  <c r="I77" i="1"/>
  <c r="K77" i="1"/>
  <c r="L77" i="1"/>
  <c r="F78" i="1"/>
  <c r="H78" i="1"/>
  <c r="I78" i="1"/>
  <c r="K78" i="1"/>
  <c r="L78" i="1"/>
  <c r="F79" i="1"/>
  <c r="H79" i="1"/>
  <c r="I79" i="1"/>
  <c r="K79" i="1"/>
  <c r="L79" i="1"/>
  <c r="F80" i="1"/>
  <c r="H80" i="1"/>
  <c r="I80" i="1"/>
  <c r="K80" i="1"/>
  <c r="L80" i="1"/>
  <c r="F81" i="1"/>
  <c r="H81" i="1"/>
  <c r="I81" i="1"/>
  <c r="K81" i="1"/>
  <c r="L81" i="1"/>
  <c r="F82" i="1"/>
  <c r="H82" i="1"/>
  <c r="I82" i="1"/>
  <c r="K82" i="1"/>
  <c r="L82" i="1"/>
  <c r="F83" i="1"/>
  <c r="H83" i="1"/>
  <c r="I83" i="1"/>
  <c r="K83" i="1"/>
  <c r="L83" i="1"/>
  <c r="F84" i="1"/>
  <c r="H84" i="1"/>
  <c r="I84" i="1"/>
  <c r="K84" i="1"/>
  <c r="L84" i="1"/>
  <c r="F85" i="1"/>
  <c r="H85" i="1"/>
  <c r="I85" i="1"/>
  <c r="K85" i="1"/>
  <c r="L85" i="1"/>
  <c r="C86" i="1"/>
  <c r="F86" i="1"/>
  <c r="H86" i="1"/>
  <c r="I86" i="1"/>
  <c r="K86" i="1"/>
  <c r="L86" i="1"/>
</calcChain>
</file>

<file path=xl/sharedStrings.xml><?xml version="1.0" encoding="utf-8"?>
<sst xmlns="http://schemas.openxmlformats.org/spreadsheetml/2006/main" count="1921" uniqueCount="386">
  <si>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</si>
  <si>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</si>
  <si>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</si>
  <si>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</si>
  <si>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</si>
  <si>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</si>
  <si>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</si>
  <si>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</si>
  <si>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</si>
  <si>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</si>
  <si>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</si>
  <si>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</si>
  <si>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</si>
  <si>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</si>
  <si>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</si>
  <si>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</si>
  <si>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</si>
  <si>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</si>
  <si>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HIOS</t>
  </si>
  <si>
    <t>HI 325 A</t>
  </si>
  <si>
    <t>HI 339/340 A</t>
  </si>
  <si>
    <t>HI 351/368 A</t>
  </si>
  <si>
    <t>HI 563/564 B</t>
  </si>
  <si>
    <t>HI 582 C</t>
  </si>
  <si>
    <t>Srbn.</t>
  </si>
  <si>
    <t>Stingray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</si>
  <si>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</si>
  <si>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</si>
  <si>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</si>
  <si>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</si>
  <si>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</si>
  <si>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</si>
  <si>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</si>
  <si>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</si>
  <si>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</si>
  <si>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</si>
  <si>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</si>
  <si>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</si>
  <si>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</si>
  <si>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</si>
  <si>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</si>
  <si>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</si>
  <si>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</si>
  <si>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</si>
  <si>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</si>
  <si>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</si>
  <si>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</si>
  <si>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</si>
  <si>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</si>
  <si>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</si>
  <si>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</si>
  <si>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</si>
  <si>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</si>
  <si>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</si>
  <si>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</si>
  <si>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</si>
  <si>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</si>
  <si>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</si>
  <si>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</si>
  <si>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</si>
  <si>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</si>
  <si>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</si>
  <si>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</si>
  <si>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</si>
  <si>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</si>
  <si>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</si>
  <si>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</si>
  <si>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</si>
  <si>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</si>
  <si>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</si>
  <si>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</si>
  <si>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</si>
  <si>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</si>
  <si>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</si>
  <si>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</si>
  <si>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</si>
  <si>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</si>
  <si>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</si>
  <si>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</si>
  <si>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</si>
  <si>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</si>
  <si>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</si>
  <si>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</si>
  <si>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</si>
  <si>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</si>
  <si>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</si>
  <si>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</si>
  <si>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</si>
  <si>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</si>
  <si>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</si>
  <si>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</si>
  <si>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</si>
  <si>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</si>
  <si>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</si>
  <si>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>FAX:</t>
  </si>
  <si>
    <t>(713) 646-8453</t>
  </si>
  <si>
    <t>E-MAIL:</t>
  </si>
  <si>
    <t>beverly.beaty@enron.com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</si>
  <si>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</si>
  <si>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</si>
  <si>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</si>
  <si>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</si>
  <si>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</si>
  <si>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</si>
  <si>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</si>
  <si>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</si>
  <si>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</si>
  <si>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</si>
  <si>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</si>
  <si>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</si>
  <si>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</si>
  <si>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</si>
  <si>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</si>
  <si>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</si>
  <si>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</si>
  <si>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</si>
  <si>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</si>
  <si>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</si>
  <si>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</si>
  <si>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</si>
  <si>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</si>
  <si>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</si>
  <si>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</si>
  <si>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</si>
  <si>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</si>
  <si>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</si>
  <si>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</si>
  <si>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</si>
  <si>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</si>
  <si>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</si>
  <si>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</si>
  <si>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</si>
  <si>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</si>
  <si>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</si>
  <si>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</si>
  <si>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</si>
  <si>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</si>
  <si>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</si>
  <si>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</si>
  <si>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</si>
  <si>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</si>
  <si>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</si>
  <si>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</si>
  <si>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</si>
  <si>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</si>
  <si>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</si>
  <si>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</si>
  <si>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</si>
  <si>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</si>
  <si>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</si>
  <si>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</si>
  <si>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</si>
  <si>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</si>
  <si>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</si>
  <si>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</si>
  <si>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</si>
  <si>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</si>
  <si>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</si>
  <si>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</si>
  <si>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</si>
  <si>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</si>
  <si>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</si>
  <si>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</si>
  <si>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</si>
  <si>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</si>
  <si>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</si>
  <si>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</si>
  <si>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</si>
  <si>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</si>
  <si>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</si>
  <si>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</si>
  <si>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</si>
  <si>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</si>
  <si>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</si>
  <si>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</si>
  <si>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</si>
  <si>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</si>
  <si>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</si>
  <si>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</si>
  <si>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</si>
  <si>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</si>
  <si>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</si>
  <si>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</si>
  <si>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</si>
  <si>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</si>
  <si>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</si>
  <si>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</si>
  <si>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</si>
  <si>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</si>
  <si>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</si>
  <si>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</si>
  <si>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</si>
  <si>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</si>
  <si>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</si>
  <si>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</si>
  <si>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</si>
  <si>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</si>
  <si>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</si>
  <si>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</si>
  <si>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</si>
  <si>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</si>
  <si>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</si>
  <si>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</si>
  <si>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</si>
  <si>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</si>
  <si>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</si>
  <si>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</si>
  <si>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</si>
  <si>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</si>
  <si>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</si>
  <si>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</si>
  <si>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</si>
  <si>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</si>
  <si>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</si>
  <si>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</si>
  <si>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</si>
  <si>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</si>
  <si>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</si>
  <si>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</si>
  <si>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</si>
  <si>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</si>
  <si>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</si>
  <si>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</si>
  <si>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</si>
  <si>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</si>
  <si>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</si>
  <si>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</si>
  <si>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</si>
  <si>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</si>
  <si>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</si>
  <si>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</si>
  <si>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</si>
  <si>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</si>
  <si>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</si>
  <si>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</si>
  <si>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</si>
  <si>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</si>
  <si>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</si>
  <si>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</si>
  <si>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</si>
  <si>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</si>
  <si>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</si>
  <si>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</si>
  <si>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</si>
  <si>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</si>
  <si>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</si>
  <si>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</si>
  <si>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</si>
  <si>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</si>
  <si>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</si>
  <si>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</si>
  <si>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</si>
  <si>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</si>
  <si>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</si>
  <si>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</si>
  <si>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</si>
  <si>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</si>
  <si>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</si>
  <si>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</si>
  <si>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</si>
  <si>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</si>
  <si>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</si>
  <si>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</si>
  <si>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</si>
  <si>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</si>
  <si>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</si>
  <si>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</si>
  <si>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</si>
  <si>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</si>
  <si>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</si>
  <si>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</si>
  <si>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</si>
  <si>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</si>
  <si>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</si>
  <si>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</si>
  <si>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</si>
  <si>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</si>
  <si>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</si>
  <si>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</si>
  <si>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</si>
  <si>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</si>
  <si>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</si>
  <si>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</si>
  <si>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</si>
  <si>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</si>
  <si>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</si>
  <si>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</si>
  <si>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</si>
  <si>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</si>
  <si>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</si>
  <si>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</si>
  <si>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</si>
  <si>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</si>
  <si>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</si>
  <si>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</si>
  <si>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</si>
  <si>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</si>
  <si>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</si>
  <si>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</si>
  <si>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</si>
  <si>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</si>
  <si>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</si>
  <si>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</si>
  <si>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</si>
  <si>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</si>
  <si>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</si>
  <si>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</si>
  <si>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</si>
  <si>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</si>
  <si>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</si>
  <si>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</si>
  <si>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</si>
  <si>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</si>
  <si>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</si>
  <si>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</si>
  <si>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</si>
  <si>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</si>
  <si>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</si>
  <si>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</si>
  <si>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LEMON JC/D/NO 1</t>
  </si>
  <si>
    <t>31-30S-32W</t>
  </si>
  <si>
    <t>LEMON JC/D/NO 2</t>
  </si>
  <si>
    <t>COTTON PLANT SLN #4581</t>
  </si>
  <si>
    <t xml:space="preserve">        CHARLIE MUZZY</t>
  </si>
  <si>
    <t>FROM:  EVELYN DANIEL</t>
  </si>
  <si>
    <t>(405) 552-4585</t>
  </si>
  <si>
    <t>evelyn.daniel@dvn.com</t>
  </si>
  <si>
    <t>Replaces the Sligo gas Meter #4581</t>
  </si>
  <si>
    <t>Estimated Volume</t>
  </si>
  <si>
    <t xml:space="preserve">        ENRON NORTH AMERICA</t>
  </si>
  <si>
    <t>BARRETT UNIT NO. 2</t>
  </si>
  <si>
    <t>BARBEE JC/A/NO 2</t>
  </si>
  <si>
    <t>Sonat</t>
  </si>
  <si>
    <t>TAMBOUR CORP #1 &amp; #2</t>
  </si>
  <si>
    <r>
      <t>Sonat Meter #017-100 **</t>
    </r>
    <r>
      <rPr>
        <b/>
        <sz val="10"/>
        <rFont val="Arial"/>
        <family val="2"/>
      </rPr>
      <t>New for October**</t>
    </r>
  </si>
  <si>
    <t>(713) 853-1520</t>
  </si>
  <si>
    <t xml:space="preserve">         JESSICA WHITE</t>
  </si>
  <si>
    <t>(713) 345-3218</t>
  </si>
  <si>
    <t>(713) 345-3338</t>
  </si>
  <si>
    <t>cmuzzy@enron.com</t>
  </si>
  <si>
    <t>jessica.white@enron.com</t>
  </si>
  <si>
    <t xml:space="preserve">              DEVON ENERGY CORPORATION</t>
  </si>
  <si>
    <t>EUBANK, M.H./G/NO 2</t>
  </si>
  <si>
    <t>EUBANK, M.H./F/NO 2</t>
  </si>
  <si>
    <t>OLTMANN UNIT NO 2</t>
  </si>
  <si>
    <t>Stingray Pool</t>
  </si>
  <si>
    <t>Sea Robin Pool</t>
  </si>
  <si>
    <t xml:space="preserve"> </t>
  </si>
  <si>
    <t>1/1/2002</t>
  </si>
  <si>
    <t>(713) 345-3219</t>
  </si>
  <si>
    <t>(713) 345-3339</t>
  </si>
  <si>
    <t>NGPL</t>
  </si>
  <si>
    <t>NNG</t>
  </si>
  <si>
    <t>AM CENT</t>
  </si>
  <si>
    <t>DUKE</t>
  </si>
  <si>
    <t xml:space="preserve"> TEJAS</t>
  </si>
  <si>
    <t>TEJAS</t>
  </si>
  <si>
    <t>MIDCON</t>
  </si>
  <si>
    <t>El Paso</t>
  </si>
  <si>
    <t>ELMGROVE - C M HUTCHINSON JR 9-1  MTR 110-316</t>
  </si>
  <si>
    <t xml:space="preserve">FEBRUARY, 2001  </t>
  </si>
  <si>
    <t>NOMINATIONS</t>
  </si>
  <si>
    <t>Estimated Volume &amp;PVR -  2% fuel on GB 128</t>
  </si>
  <si>
    <t>Estimated volume</t>
  </si>
  <si>
    <t>Include Century nom of 3000 per day</t>
  </si>
  <si>
    <t>Gulley No 1</t>
  </si>
  <si>
    <t xml:space="preserve">                          Total Plant Outlet Pool</t>
  </si>
  <si>
    <t xml:space="preserve">     Haynes 1-L  Duke meter 861003105</t>
  </si>
  <si>
    <t xml:space="preserve">     Haynes 1-U  Duke meter 861003005</t>
  </si>
  <si>
    <t xml:space="preserve">     Haynes 4-L  Duke meter 861003405</t>
  </si>
  <si>
    <t xml:space="preserve">     Haynes 4-U  Duke meter 861003405</t>
  </si>
  <si>
    <t>TREVINO PLANT, not Garza (Tejas 440-553)</t>
  </si>
  <si>
    <t>EXCESS</t>
  </si>
  <si>
    <t>MILLER, P.L. NO 1</t>
  </si>
  <si>
    <t>12-31S-33W</t>
  </si>
  <si>
    <t>MILLER, P.L. NO 2</t>
  </si>
  <si>
    <t>MILLER, P.L. NO 3</t>
  </si>
  <si>
    <t>037296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</si>
  <si>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</si>
  <si>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</si>
  <si>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</si>
  <si>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</si>
  <si>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</si>
  <si>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</si>
  <si>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</si>
  <si>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out of P118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</si>
</sst>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"/>
    <numFmt numFmtId="166" formatCode="0.000"/>
    <numFmt numFmtId="173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14" fontId="2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3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3" fillId="0" borderId="0" xfId="0" applyNumberFormat="1" applyFont="1" applyFill="1"/>
    <xf numFmtId="2" fontId="3" fillId="0" borderId="0" xfId="0" applyNumberFormat="1" applyFont="1" applyFill="1"/>
    <xf numFmtId="0" fontId="2" fillId="0" borderId="0" xfId="0" applyFont="1" applyFill="1"/>
    <xf numFmtId="0" fontId="3" fillId="0" borderId="0" xfId="0" applyFont="1" applyFill="1" applyBorder="1"/>
    <xf numFmtId="1" fontId="3" fillId="0" borderId="0" xfId="0" applyNumberFormat="1" applyFont="1" applyFill="1" applyBorder="1"/>
    <xf numFmtId="2" fontId="3" fillId="0" borderId="0" xfId="0" applyNumberFormat="1" applyFont="1" applyFill="1" applyBorder="1"/>
    <xf numFmtId="0" fontId="0" fillId="0" borderId="0" xfId="0" applyFill="1" applyBorder="1"/>
    <xf numFmtId="0" fontId="3" fillId="0" borderId="1" xfId="0" applyFont="1" applyFill="1" applyBorder="1"/>
    <xf numFmtId="1" fontId="3" fillId="0" borderId="1" xfId="0" applyNumberFormat="1" applyFont="1" applyFill="1" applyBorder="1"/>
    <xf numFmtId="2" fontId="3" fillId="0" borderId="1" xfId="0" applyNumberFormat="1" applyFont="1" applyFill="1" applyBorder="1"/>
    <xf numFmtId="0" fontId="2" fillId="0" borderId="0" xfId="0" applyFont="1" applyFill="1" applyBorder="1"/>
    <xf numFmtId="1" fontId="2" fillId="0" borderId="0" xfId="0" applyNumberFormat="1" applyFont="1" applyFill="1"/>
    <xf numFmtId="2" fontId="2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2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right" wrapText="1"/>
    </xf>
    <xf numFmtId="9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Continuous"/>
    </xf>
    <xf numFmtId="0" fontId="2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73" fontId="3" fillId="0" borderId="0" xfId="1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8" fillId="0" borderId="0" xfId="0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topLeftCell="A50" workbookViewId="0">
      <selection activeCell="C77" sqref="C77"/>
    </sheetView>
  </sheetViews>
  <sheetFormatPr defaultRowHeight="13.2" x14ac:dyDescent="0.25"/>
  <cols>
    <col min="2" max="2" width="39.44140625" customWidth="1"/>
    <col min="3" max="3" width="16.33203125" customWidth="1"/>
    <col min="4" max="4" width="6.33203125" customWidth="1"/>
    <col min="5" max="5" width="7" bestFit="1" customWidth="1"/>
    <col min="6" max="6" width="12.5546875" bestFit="1" customWidth="1"/>
    <col min="7" max="12" width="15.6640625" customWidth="1"/>
    <col min="13" max="13" width="46.6640625" customWidth="1"/>
    <col min="14" max="28" width="15.6640625" customWidth="1"/>
  </cols>
  <sheetData>
    <row r="1" spans="1:13" ht="1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3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3"/>
    </row>
    <row r="4" spans="1:13" x14ac:dyDescent="0.25">
      <c r="A4" s="3"/>
      <c r="B4" s="81" t="s">
        <v>0</v>
      </c>
      <c r="C4" s="63" t="s">
        <v>347</v>
      </c>
      <c r="D4" s="63"/>
      <c r="E4" s="62"/>
      <c r="I4" s="62"/>
      <c r="J4" s="62"/>
      <c r="K4" s="62"/>
      <c r="L4" s="62"/>
      <c r="M4" s="3"/>
    </row>
    <row r="5" spans="1:13" x14ac:dyDescent="0.25">
      <c r="A5" s="3"/>
      <c r="B5" s="81" t="s">
        <v>361</v>
      </c>
      <c r="C5" t="s">
        <v>347</v>
      </c>
      <c r="E5" s="80" t="s">
        <v>347</v>
      </c>
      <c r="F5" s="78" t="s">
        <v>347</v>
      </c>
      <c r="G5" s="78"/>
      <c r="H5" s="77"/>
      <c r="I5" s="77"/>
      <c r="J5" s="77"/>
      <c r="K5" s="62"/>
      <c r="L5" s="62"/>
      <c r="M5" s="3"/>
    </row>
    <row r="6" spans="1:13" x14ac:dyDescent="0.25">
      <c r="A6" s="3"/>
      <c r="B6" s="78" t="s">
        <v>360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11"/>
      <c r="C7" s="11"/>
      <c r="D7" s="11"/>
      <c r="E7" s="11"/>
      <c r="F7" s="11"/>
      <c r="G7" s="11"/>
      <c r="H7" s="11"/>
      <c r="I7" s="64"/>
      <c r="J7" s="11"/>
      <c r="K7" s="11"/>
      <c r="L7" s="64"/>
      <c r="M7" s="3"/>
    </row>
    <row r="8" spans="1:13" ht="27" thickBot="1" x14ac:dyDescent="0.3">
      <c r="A8" s="65" t="s">
        <v>1</v>
      </c>
      <c r="B8" s="66" t="s">
        <v>2</v>
      </c>
      <c r="C8" s="67" t="s">
        <v>3</v>
      </c>
      <c r="D8" s="67"/>
      <c r="E8" s="67" t="s">
        <v>4</v>
      </c>
      <c r="F8" s="67" t="s">
        <v>5</v>
      </c>
      <c r="G8" s="66" t="s">
        <v>6</v>
      </c>
      <c r="H8" s="66" t="s">
        <v>7</v>
      </c>
      <c r="I8" s="67" t="s">
        <v>8</v>
      </c>
      <c r="J8" s="66" t="s">
        <v>9</v>
      </c>
      <c r="K8" s="66" t="s">
        <v>10</v>
      </c>
      <c r="L8" s="67" t="s">
        <v>11</v>
      </c>
      <c r="M8" s="66" t="s">
        <v>12</v>
      </c>
    </row>
    <row r="9" spans="1:13" x14ac:dyDescent="0.25">
      <c r="A9" s="3"/>
      <c r="B9" s="3"/>
      <c r="C9" s="4">
        <v>36923</v>
      </c>
      <c r="D9" s="4"/>
      <c r="E9" s="4"/>
      <c r="F9" s="4"/>
      <c r="G9" s="3"/>
      <c r="H9" s="3"/>
      <c r="I9" s="3"/>
      <c r="J9" s="5"/>
      <c r="K9" s="3"/>
      <c r="L9" s="3"/>
      <c r="M9" s="6"/>
    </row>
    <row r="10" spans="1:13" x14ac:dyDescent="0.25">
      <c r="A10" s="3"/>
      <c r="B10" s="3"/>
      <c r="C10" s="7"/>
      <c r="D10" s="7"/>
      <c r="E10" s="7"/>
      <c r="F10" s="7"/>
      <c r="G10" s="3"/>
      <c r="H10" s="8"/>
      <c r="I10" s="3"/>
      <c r="J10" s="5"/>
      <c r="K10" s="3"/>
      <c r="L10" s="3"/>
      <c r="M10" s="6"/>
    </row>
    <row r="11" spans="1:13" s="3" customFormat="1" x14ac:dyDescent="0.25">
      <c r="A11" s="6" t="s">
        <v>13</v>
      </c>
      <c r="B11" s="6" t="s">
        <v>14</v>
      </c>
      <c r="C11" s="6">
        <v>8324</v>
      </c>
      <c r="D11" s="6"/>
      <c r="E11" s="6"/>
      <c r="F11" s="9">
        <f xml:space="preserve"> SUM(C11*E11)</f>
        <v>0</v>
      </c>
      <c r="G11" s="6">
        <v>0.12</v>
      </c>
      <c r="H11" s="9">
        <f t="shared" ref="H11:H42" si="0" xml:space="preserve"> SUM(C11-F11)*G11</f>
        <v>998.88</v>
      </c>
      <c r="I11" s="9">
        <f t="shared" ref="I11:I42" si="1" xml:space="preserve"> SUM(C11-F11-H11)</f>
        <v>7325.12</v>
      </c>
      <c r="J11" s="10">
        <v>0.9</v>
      </c>
      <c r="K11" s="9">
        <f t="shared" ref="K11:K55" si="2" xml:space="preserve"> SUM(I11*J11)</f>
        <v>6592.6080000000002</v>
      </c>
      <c r="L11" s="9">
        <f xml:space="preserve"> SUM(I11-K11)</f>
        <v>732.51199999999972</v>
      </c>
      <c r="M11" s="9"/>
    </row>
    <row r="12" spans="1:13" s="3" customFormat="1" x14ac:dyDescent="0.25">
      <c r="A12" s="6" t="s">
        <v>13</v>
      </c>
      <c r="B12" s="6" t="s">
        <v>43</v>
      </c>
      <c r="C12" s="9">
        <v>2879</v>
      </c>
      <c r="D12" s="82"/>
      <c r="E12" s="6"/>
      <c r="F12" s="9">
        <f xml:space="preserve"> SUM(C12*E12)</f>
        <v>0</v>
      </c>
      <c r="G12" s="6">
        <v>0.12</v>
      </c>
      <c r="H12" s="9">
        <f t="shared" si="0"/>
        <v>345.47999999999996</v>
      </c>
      <c r="I12" s="9">
        <f t="shared" si="1"/>
        <v>2533.52</v>
      </c>
      <c r="J12" s="10">
        <v>0.9</v>
      </c>
      <c r="K12" s="9">
        <f t="shared" si="2"/>
        <v>2280.1680000000001</v>
      </c>
      <c r="L12" s="9">
        <f t="shared" ref="L12:L55" si="3" xml:space="preserve"> SUM(I12-K12)</f>
        <v>253.35199999999986</v>
      </c>
      <c r="M12" s="9" t="s">
        <v>347</v>
      </c>
    </row>
    <row r="13" spans="1:13" s="3" customFormat="1" x14ac:dyDescent="0.25">
      <c r="A13" s="6" t="s">
        <v>15</v>
      </c>
      <c r="B13" s="6" t="s">
        <v>16</v>
      </c>
      <c r="C13" s="6">
        <v>188</v>
      </c>
      <c r="D13" s="82"/>
      <c r="E13" s="6"/>
      <c r="F13" s="9">
        <f xml:space="preserve"> SUM(C13*E13)</f>
        <v>0</v>
      </c>
      <c r="G13" s="6"/>
      <c r="H13" s="9">
        <f t="shared" si="0"/>
        <v>0</v>
      </c>
      <c r="I13" s="9">
        <f t="shared" si="1"/>
        <v>188</v>
      </c>
      <c r="J13" s="10">
        <v>0</v>
      </c>
      <c r="K13" s="9">
        <f t="shared" si="2"/>
        <v>0</v>
      </c>
      <c r="L13" s="9">
        <f t="shared" si="3"/>
        <v>188</v>
      </c>
      <c r="M13" s="6"/>
    </row>
    <row r="14" spans="1:13" s="3" customFormat="1" x14ac:dyDescent="0.25">
      <c r="A14" s="6" t="s">
        <v>15</v>
      </c>
      <c r="B14" s="6" t="s">
        <v>17</v>
      </c>
      <c r="C14" s="6">
        <v>190</v>
      </c>
      <c r="D14" s="82"/>
      <c r="E14" s="6"/>
      <c r="F14" s="9">
        <f xml:space="preserve"> SUM(C14*E14)</f>
        <v>0</v>
      </c>
      <c r="G14" s="6"/>
      <c r="H14" s="9">
        <f t="shared" si="0"/>
        <v>0</v>
      </c>
      <c r="I14" s="9">
        <f t="shared" si="1"/>
        <v>190</v>
      </c>
      <c r="J14" s="10">
        <v>0</v>
      </c>
      <c r="K14" s="9">
        <f t="shared" si="2"/>
        <v>0</v>
      </c>
      <c r="L14" s="9">
        <f t="shared" si="3"/>
        <v>190</v>
      </c>
      <c r="M14" s="6" t="s">
        <v>347</v>
      </c>
    </row>
    <row r="15" spans="1:13" s="3" customFormat="1" x14ac:dyDescent="0.25">
      <c r="A15" s="6" t="s">
        <v>24</v>
      </c>
      <c r="B15" s="6" t="s">
        <v>346</v>
      </c>
      <c r="C15" s="6">
        <v>127162</v>
      </c>
      <c r="D15" s="6"/>
      <c r="E15" s="6">
        <v>8.9999999999999993E-3</v>
      </c>
      <c r="F15" s="9">
        <v>978</v>
      </c>
      <c r="G15" s="6">
        <v>0.14660000000000001</v>
      </c>
      <c r="H15" s="9">
        <v>18654</v>
      </c>
      <c r="I15" s="9">
        <f t="shared" si="1"/>
        <v>107530</v>
      </c>
      <c r="J15" s="10">
        <v>0.8</v>
      </c>
      <c r="K15" s="9">
        <f t="shared" si="2"/>
        <v>86024</v>
      </c>
      <c r="L15" s="9">
        <f t="shared" si="3"/>
        <v>21506</v>
      </c>
      <c r="M15" s="6" t="s">
        <v>362</v>
      </c>
    </row>
    <row r="16" spans="1:13" s="3" customFormat="1" x14ac:dyDescent="0.25">
      <c r="A16" s="6" t="s">
        <v>18</v>
      </c>
      <c r="B16" s="6" t="s">
        <v>19</v>
      </c>
      <c r="C16" s="6">
        <v>1826</v>
      </c>
      <c r="D16" s="6"/>
      <c r="E16" s="6">
        <v>0.01</v>
      </c>
      <c r="F16" s="9">
        <f t="shared" ref="F16:F47" si="4" xml:space="preserve"> SUM(C16*E16)</f>
        <v>18.260000000000002</v>
      </c>
      <c r="G16" s="6">
        <v>0.12</v>
      </c>
      <c r="H16" s="9">
        <f t="shared" si="0"/>
        <v>216.9288</v>
      </c>
      <c r="I16" s="9">
        <f t="shared" si="1"/>
        <v>1590.8112000000001</v>
      </c>
      <c r="J16" s="10">
        <v>0.8</v>
      </c>
      <c r="K16" s="9">
        <f t="shared" si="2"/>
        <v>1272.6489600000002</v>
      </c>
      <c r="L16" s="9">
        <f t="shared" si="3"/>
        <v>318.16223999999988</v>
      </c>
      <c r="M16" s="6"/>
    </row>
    <row r="17" spans="1:13" s="3" customFormat="1" x14ac:dyDescent="0.25">
      <c r="A17" s="6" t="s">
        <v>18</v>
      </c>
      <c r="B17" s="6" t="s">
        <v>20</v>
      </c>
      <c r="C17" s="6">
        <v>4707</v>
      </c>
      <c r="D17" s="6"/>
      <c r="E17" s="6">
        <v>0.01</v>
      </c>
      <c r="F17" s="9">
        <f t="shared" si="4"/>
        <v>47.07</v>
      </c>
      <c r="G17" s="6">
        <v>0.12</v>
      </c>
      <c r="H17" s="9">
        <f t="shared" si="0"/>
        <v>559.19159999999999</v>
      </c>
      <c r="I17" s="9">
        <f t="shared" si="1"/>
        <v>4100.7384000000002</v>
      </c>
      <c r="J17" s="10">
        <v>0.9</v>
      </c>
      <c r="K17" s="9">
        <f t="shared" si="2"/>
        <v>3690.6645600000002</v>
      </c>
      <c r="L17" s="9">
        <f t="shared" si="3"/>
        <v>410.07384000000002</v>
      </c>
      <c r="M17" s="6"/>
    </row>
    <row r="18" spans="1:13" s="3" customFormat="1" x14ac:dyDescent="0.25">
      <c r="A18" s="6" t="s">
        <v>18</v>
      </c>
      <c r="B18" s="6" t="s">
        <v>21</v>
      </c>
      <c r="C18" s="6">
        <v>13533</v>
      </c>
      <c r="D18" s="6"/>
      <c r="E18" s="6">
        <v>0.01</v>
      </c>
      <c r="F18" s="9">
        <f t="shared" si="4"/>
        <v>135.33000000000001</v>
      </c>
      <c r="G18" s="6">
        <v>0.12</v>
      </c>
      <c r="H18" s="9">
        <f t="shared" si="0"/>
        <v>1607.7203999999999</v>
      </c>
      <c r="I18" s="9">
        <f t="shared" si="1"/>
        <v>11789.9496</v>
      </c>
      <c r="J18" s="10">
        <v>0.75</v>
      </c>
      <c r="K18" s="9">
        <f t="shared" si="2"/>
        <v>8842.4621999999999</v>
      </c>
      <c r="L18" s="9">
        <f t="shared" si="3"/>
        <v>2947.4874</v>
      </c>
      <c r="M18" s="6"/>
    </row>
    <row r="19" spans="1:13" s="3" customFormat="1" x14ac:dyDescent="0.25">
      <c r="A19" s="6" t="s">
        <v>18</v>
      </c>
      <c r="B19" s="6" t="s">
        <v>22</v>
      </c>
      <c r="C19" s="6">
        <v>3134</v>
      </c>
      <c r="D19" s="6"/>
      <c r="E19" s="6">
        <v>0.01</v>
      </c>
      <c r="F19" s="9">
        <f t="shared" si="4"/>
        <v>31.34</v>
      </c>
      <c r="G19" s="6">
        <v>0.12</v>
      </c>
      <c r="H19" s="9">
        <f t="shared" si="0"/>
        <v>372.31919999999997</v>
      </c>
      <c r="I19" s="9">
        <f t="shared" si="1"/>
        <v>2730.3407999999999</v>
      </c>
      <c r="J19" s="10">
        <v>0.7</v>
      </c>
      <c r="K19" s="9">
        <f t="shared" si="2"/>
        <v>1911.2385599999998</v>
      </c>
      <c r="L19" s="9">
        <f t="shared" si="3"/>
        <v>819.10224000000017</v>
      </c>
      <c r="M19" s="6" t="s">
        <v>363</v>
      </c>
    </row>
    <row r="20" spans="1:13" s="3" customFormat="1" x14ac:dyDescent="0.25">
      <c r="A20" s="6" t="s">
        <v>18</v>
      </c>
      <c r="B20" s="6" t="s">
        <v>23</v>
      </c>
      <c r="C20" s="6">
        <v>2400</v>
      </c>
      <c r="D20" s="6"/>
      <c r="E20" s="6">
        <v>0.01</v>
      </c>
      <c r="F20" s="9">
        <f t="shared" si="4"/>
        <v>24</v>
      </c>
      <c r="G20" s="6">
        <v>0.12</v>
      </c>
      <c r="H20" s="9">
        <f t="shared" si="0"/>
        <v>285.12</v>
      </c>
      <c r="I20" s="9">
        <f t="shared" si="1"/>
        <v>2090.88</v>
      </c>
      <c r="J20" s="10">
        <v>0.7</v>
      </c>
      <c r="K20" s="9">
        <f t="shared" si="2"/>
        <v>1463.616</v>
      </c>
      <c r="L20" s="9">
        <f t="shared" si="3"/>
        <v>627.26400000000012</v>
      </c>
      <c r="M20" s="6" t="s">
        <v>363</v>
      </c>
    </row>
    <row r="21" spans="1:13" s="3" customFormat="1" x14ac:dyDescent="0.25">
      <c r="A21" s="6" t="s">
        <v>25</v>
      </c>
      <c r="B21" s="6" t="s">
        <v>345</v>
      </c>
      <c r="C21" s="6">
        <v>61485</v>
      </c>
      <c r="D21" s="6"/>
      <c r="E21" s="6"/>
      <c r="F21" s="9">
        <f t="shared" si="4"/>
        <v>0</v>
      </c>
      <c r="G21" s="6"/>
      <c r="H21" s="9">
        <f t="shared" si="0"/>
        <v>0</v>
      </c>
      <c r="I21" s="9">
        <f t="shared" si="1"/>
        <v>61485</v>
      </c>
      <c r="J21" s="10">
        <v>0.8</v>
      </c>
      <c r="K21" s="9">
        <f t="shared" si="2"/>
        <v>49188</v>
      </c>
      <c r="L21" s="9">
        <f t="shared" si="3"/>
        <v>12297</v>
      </c>
      <c r="M21" s="9"/>
    </row>
    <row r="22" spans="1:13" s="3" customFormat="1" x14ac:dyDescent="0.25">
      <c r="A22" s="6" t="s">
        <v>26</v>
      </c>
      <c r="B22" s="6" t="s">
        <v>27</v>
      </c>
      <c r="C22" s="6">
        <v>1357</v>
      </c>
      <c r="D22" s="6"/>
      <c r="E22" s="6"/>
      <c r="F22" s="9">
        <f t="shared" si="4"/>
        <v>0</v>
      </c>
      <c r="G22" s="6">
        <v>0.05</v>
      </c>
      <c r="H22" s="9">
        <f t="shared" si="0"/>
        <v>67.850000000000009</v>
      </c>
      <c r="I22" s="9">
        <f t="shared" si="1"/>
        <v>1289.1500000000001</v>
      </c>
      <c r="J22" s="10">
        <v>0.8</v>
      </c>
      <c r="K22" s="9">
        <f t="shared" si="2"/>
        <v>1031.3200000000002</v>
      </c>
      <c r="L22" s="9">
        <f t="shared" si="3"/>
        <v>257.82999999999993</v>
      </c>
      <c r="M22" s="6"/>
    </row>
    <row r="23" spans="1:13" s="3" customFormat="1" x14ac:dyDescent="0.25">
      <c r="A23" s="6" t="s">
        <v>26</v>
      </c>
      <c r="B23" s="6" t="s">
        <v>28</v>
      </c>
      <c r="C23" s="6">
        <v>0</v>
      </c>
      <c r="D23" s="6"/>
      <c r="E23" s="6"/>
      <c r="F23" s="9">
        <f t="shared" si="4"/>
        <v>0</v>
      </c>
      <c r="G23" s="6">
        <v>0</v>
      </c>
      <c r="H23" s="9">
        <f t="shared" si="0"/>
        <v>0</v>
      </c>
      <c r="I23" s="9">
        <f t="shared" si="1"/>
        <v>0</v>
      </c>
      <c r="J23" s="10">
        <v>0</v>
      </c>
      <c r="K23" s="9">
        <f t="shared" si="2"/>
        <v>0</v>
      </c>
      <c r="L23" s="9">
        <f t="shared" si="3"/>
        <v>0</v>
      </c>
      <c r="M23" s="6"/>
    </row>
    <row r="24" spans="1:13" s="3" customFormat="1" x14ac:dyDescent="0.25">
      <c r="A24" s="6" t="s">
        <v>26</v>
      </c>
      <c r="B24" s="6" t="s">
        <v>29</v>
      </c>
      <c r="C24" s="6">
        <v>1</v>
      </c>
      <c r="D24" s="6"/>
      <c r="E24" s="6"/>
      <c r="F24" s="9">
        <f t="shared" si="4"/>
        <v>0</v>
      </c>
      <c r="G24" s="6"/>
      <c r="H24" s="9">
        <f t="shared" si="0"/>
        <v>0</v>
      </c>
      <c r="I24" s="9">
        <f t="shared" si="1"/>
        <v>1</v>
      </c>
      <c r="J24" s="10">
        <v>0</v>
      </c>
      <c r="K24" s="9">
        <f t="shared" si="2"/>
        <v>0</v>
      </c>
      <c r="L24" s="9">
        <f t="shared" si="3"/>
        <v>1</v>
      </c>
      <c r="M24" s="6"/>
    </row>
    <row r="25" spans="1:13" s="3" customFormat="1" x14ac:dyDescent="0.25">
      <c r="A25" s="6" t="s">
        <v>26</v>
      </c>
      <c r="B25" s="6" t="s">
        <v>30</v>
      </c>
      <c r="C25" s="6">
        <v>4949</v>
      </c>
      <c r="D25" s="6"/>
      <c r="E25" s="6"/>
      <c r="F25" s="9">
        <f t="shared" si="4"/>
        <v>0</v>
      </c>
      <c r="G25" s="6"/>
      <c r="H25" s="9">
        <f t="shared" si="0"/>
        <v>0</v>
      </c>
      <c r="I25" s="9">
        <f t="shared" si="1"/>
        <v>4949</v>
      </c>
      <c r="J25" s="10">
        <v>0.8</v>
      </c>
      <c r="K25" s="9">
        <f t="shared" si="2"/>
        <v>3959.2000000000003</v>
      </c>
      <c r="L25" s="9">
        <f t="shared" si="3"/>
        <v>989.79999999999973</v>
      </c>
      <c r="M25" s="6"/>
    </row>
    <row r="26" spans="1:13" s="3" customFormat="1" x14ac:dyDescent="0.25">
      <c r="A26" s="6" t="s">
        <v>26</v>
      </c>
      <c r="B26" s="6" t="s">
        <v>31</v>
      </c>
      <c r="C26" s="6">
        <v>1892</v>
      </c>
      <c r="D26" s="6"/>
      <c r="E26" s="6"/>
      <c r="F26" s="9">
        <f t="shared" si="4"/>
        <v>0</v>
      </c>
      <c r="G26" s="6"/>
      <c r="H26" s="9">
        <f t="shared" si="0"/>
        <v>0</v>
      </c>
      <c r="I26" s="9">
        <f t="shared" si="1"/>
        <v>1892</v>
      </c>
      <c r="J26" s="10">
        <v>0.8</v>
      </c>
      <c r="K26" s="9">
        <f t="shared" si="2"/>
        <v>1513.6000000000001</v>
      </c>
      <c r="L26" s="9">
        <f t="shared" si="3"/>
        <v>378.39999999999986</v>
      </c>
      <c r="M26" s="6"/>
    </row>
    <row r="27" spans="1:13" s="3" customFormat="1" x14ac:dyDescent="0.25">
      <c r="A27" s="6" t="s">
        <v>26</v>
      </c>
      <c r="B27" s="6" t="s">
        <v>32</v>
      </c>
      <c r="C27" s="6">
        <v>2984</v>
      </c>
      <c r="D27" s="6"/>
      <c r="E27" s="6"/>
      <c r="F27" s="9">
        <f t="shared" si="4"/>
        <v>0</v>
      </c>
      <c r="G27" s="6">
        <v>2.1000000000000001E-2</v>
      </c>
      <c r="H27" s="9">
        <f t="shared" si="0"/>
        <v>62.664000000000001</v>
      </c>
      <c r="I27" s="9">
        <f t="shared" si="1"/>
        <v>2921.3359999999998</v>
      </c>
      <c r="J27" s="10">
        <v>0.8</v>
      </c>
      <c r="K27" s="9">
        <f t="shared" si="2"/>
        <v>2337.0688</v>
      </c>
      <c r="L27" s="9">
        <f t="shared" si="3"/>
        <v>584.26719999999978</v>
      </c>
      <c r="M27" s="6"/>
    </row>
    <row r="28" spans="1:13" s="3" customFormat="1" x14ac:dyDescent="0.25">
      <c r="A28" s="6" t="s">
        <v>26</v>
      </c>
      <c r="B28" s="6" t="s">
        <v>33</v>
      </c>
      <c r="C28" s="6">
        <v>1065</v>
      </c>
      <c r="D28" s="6"/>
      <c r="E28" s="6"/>
      <c r="F28" s="9">
        <f t="shared" si="4"/>
        <v>0</v>
      </c>
      <c r="G28" s="6"/>
      <c r="H28" s="9">
        <f t="shared" si="0"/>
        <v>0</v>
      </c>
      <c r="I28" s="9">
        <f t="shared" si="1"/>
        <v>1065</v>
      </c>
      <c r="J28" s="10">
        <v>0.8</v>
      </c>
      <c r="K28" s="9">
        <f t="shared" si="2"/>
        <v>852</v>
      </c>
      <c r="L28" s="9">
        <f t="shared" si="3"/>
        <v>213</v>
      </c>
      <c r="M28" s="6"/>
    </row>
    <row r="29" spans="1:13" s="3" customFormat="1" x14ac:dyDescent="0.25">
      <c r="A29" s="6" t="s">
        <v>26</v>
      </c>
      <c r="B29" s="6" t="s">
        <v>34</v>
      </c>
      <c r="C29" s="6">
        <v>1101</v>
      </c>
      <c r="D29" s="6"/>
      <c r="E29" s="6"/>
      <c r="F29" s="9">
        <f t="shared" si="4"/>
        <v>0</v>
      </c>
      <c r="G29" s="6"/>
      <c r="H29" s="9">
        <f t="shared" si="0"/>
        <v>0</v>
      </c>
      <c r="I29" s="9">
        <f t="shared" si="1"/>
        <v>1101</v>
      </c>
      <c r="J29" s="10">
        <v>0.75</v>
      </c>
      <c r="K29" s="9">
        <f t="shared" si="2"/>
        <v>825.75</v>
      </c>
      <c r="L29" s="9">
        <f t="shared" si="3"/>
        <v>275.25</v>
      </c>
      <c r="M29" s="6"/>
    </row>
    <row r="30" spans="1:13" s="3" customFormat="1" x14ac:dyDescent="0.25">
      <c r="A30" s="6" t="s">
        <v>26</v>
      </c>
      <c r="B30" s="6" t="s">
        <v>35</v>
      </c>
      <c r="C30" s="6">
        <v>538</v>
      </c>
      <c r="D30" s="6"/>
      <c r="E30" s="6"/>
      <c r="F30" s="9">
        <f t="shared" si="4"/>
        <v>0</v>
      </c>
      <c r="G30" s="6">
        <v>4.8000000000000001E-2</v>
      </c>
      <c r="H30" s="9">
        <f t="shared" si="0"/>
        <v>25.824000000000002</v>
      </c>
      <c r="I30" s="9">
        <f t="shared" si="1"/>
        <v>512.17600000000004</v>
      </c>
      <c r="J30" s="10">
        <v>0.7</v>
      </c>
      <c r="K30" s="9">
        <f t="shared" si="2"/>
        <v>358.52320000000003</v>
      </c>
      <c r="L30" s="9">
        <f t="shared" si="3"/>
        <v>153.65280000000001</v>
      </c>
      <c r="M30" s="6" t="s">
        <v>364</v>
      </c>
    </row>
    <row r="31" spans="1:13" s="3" customFormat="1" x14ac:dyDescent="0.25">
      <c r="A31" s="6" t="s">
        <v>26</v>
      </c>
      <c r="B31" s="6" t="s">
        <v>36</v>
      </c>
      <c r="C31" s="6">
        <v>5929</v>
      </c>
      <c r="D31" s="6"/>
      <c r="E31" s="6"/>
      <c r="F31" s="9">
        <f t="shared" si="4"/>
        <v>0</v>
      </c>
      <c r="G31" s="6">
        <v>4.4999999999999998E-2</v>
      </c>
      <c r="H31" s="9">
        <f t="shared" si="0"/>
        <v>266.80500000000001</v>
      </c>
      <c r="I31" s="9">
        <f t="shared" si="1"/>
        <v>5662.1949999999997</v>
      </c>
      <c r="J31" s="10">
        <v>0.8</v>
      </c>
      <c r="K31" s="9">
        <f t="shared" si="2"/>
        <v>4529.7560000000003</v>
      </c>
      <c r="L31" s="9">
        <f t="shared" si="3"/>
        <v>1132.4389999999994</v>
      </c>
      <c r="M31" s="6"/>
    </row>
    <row r="32" spans="1:13" s="3" customFormat="1" x14ac:dyDescent="0.25">
      <c r="A32" s="6" t="s">
        <v>26</v>
      </c>
      <c r="B32" s="6" t="s">
        <v>37</v>
      </c>
      <c r="C32" s="6">
        <v>449</v>
      </c>
      <c r="D32" s="6"/>
      <c r="E32" s="6"/>
      <c r="F32" s="9">
        <f t="shared" si="4"/>
        <v>0</v>
      </c>
      <c r="G32" s="6">
        <v>2.3E-2</v>
      </c>
      <c r="H32" s="9">
        <f t="shared" si="0"/>
        <v>10.327</v>
      </c>
      <c r="I32" s="9">
        <f t="shared" si="1"/>
        <v>438.673</v>
      </c>
      <c r="J32" s="10">
        <v>0.8</v>
      </c>
      <c r="K32" s="9">
        <f t="shared" si="2"/>
        <v>350.9384</v>
      </c>
      <c r="L32" s="9">
        <f t="shared" si="3"/>
        <v>87.7346</v>
      </c>
      <c r="M32" s="6"/>
    </row>
    <row r="33" spans="1:13" s="3" customFormat="1" x14ac:dyDescent="0.25">
      <c r="A33" s="6" t="s">
        <v>26</v>
      </c>
      <c r="B33" s="6" t="s">
        <v>38</v>
      </c>
      <c r="C33" s="6">
        <v>1569</v>
      </c>
      <c r="D33" s="6"/>
      <c r="E33" s="6"/>
      <c r="F33" s="9">
        <f t="shared" si="4"/>
        <v>0</v>
      </c>
      <c r="G33" s="6"/>
      <c r="H33" s="9">
        <f t="shared" si="0"/>
        <v>0</v>
      </c>
      <c r="I33" s="9">
        <f t="shared" si="1"/>
        <v>1569</v>
      </c>
      <c r="J33" s="10">
        <v>0.9</v>
      </c>
      <c r="K33" s="9">
        <f t="shared" si="2"/>
        <v>1412.1000000000001</v>
      </c>
      <c r="L33" s="9">
        <f t="shared" si="3"/>
        <v>156.89999999999986</v>
      </c>
      <c r="M33" s="6"/>
    </row>
    <row r="34" spans="1:13" s="11" customFormat="1" ht="13.5" customHeight="1" x14ac:dyDescent="0.25">
      <c r="A34" s="6" t="s">
        <v>26</v>
      </c>
      <c r="B34" s="6" t="s">
        <v>39</v>
      </c>
      <c r="C34" s="6">
        <v>501</v>
      </c>
      <c r="D34" s="6"/>
      <c r="E34" s="6"/>
      <c r="F34" s="9">
        <f t="shared" si="4"/>
        <v>0</v>
      </c>
      <c r="G34" s="6"/>
      <c r="H34" s="9">
        <f t="shared" si="0"/>
        <v>0</v>
      </c>
      <c r="I34" s="9">
        <f t="shared" si="1"/>
        <v>501</v>
      </c>
      <c r="J34" s="10">
        <v>0.9</v>
      </c>
      <c r="K34" s="9">
        <f t="shared" si="2"/>
        <v>450.90000000000003</v>
      </c>
      <c r="L34" s="9">
        <f t="shared" si="3"/>
        <v>50.099999999999966</v>
      </c>
      <c r="M34" s="6" t="s">
        <v>347</v>
      </c>
    </row>
    <row r="35" spans="1:13" s="3" customFormat="1" x14ac:dyDescent="0.25">
      <c r="A35" s="6" t="s">
        <v>40</v>
      </c>
      <c r="B35" s="6" t="s">
        <v>41</v>
      </c>
      <c r="C35" s="6">
        <v>3956</v>
      </c>
      <c r="D35" s="6"/>
      <c r="E35" s="6"/>
      <c r="F35" s="9">
        <f t="shared" si="4"/>
        <v>0</v>
      </c>
      <c r="G35" s="6"/>
      <c r="H35" s="9">
        <f t="shared" si="0"/>
        <v>0</v>
      </c>
      <c r="I35" s="9">
        <f t="shared" si="1"/>
        <v>3956</v>
      </c>
      <c r="J35" s="10">
        <v>0.8</v>
      </c>
      <c r="K35" s="9">
        <f t="shared" si="2"/>
        <v>3164.8</v>
      </c>
      <c r="L35" s="9">
        <f t="shared" si="3"/>
        <v>791.19999999999982</v>
      </c>
      <c r="M35" s="6"/>
    </row>
    <row r="36" spans="1:13" s="3" customFormat="1" x14ac:dyDescent="0.25">
      <c r="A36" s="6" t="s">
        <v>40</v>
      </c>
      <c r="B36" s="6" t="s">
        <v>42</v>
      </c>
      <c r="C36" s="6">
        <v>13832</v>
      </c>
      <c r="D36" s="6"/>
      <c r="E36" s="6"/>
      <c r="F36" s="9">
        <f t="shared" si="4"/>
        <v>0</v>
      </c>
      <c r="G36" s="6">
        <v>0.108958</v>
      </c>
      <c r="H36" s="9">
        <f t="shared" si="0"/>
        <v>1507.1070560000001</v>
      </c>
      <c r="I36" s="9">
        <f t="shared" si="1"/>
        <v>12324.892943999999</v>
      </c>
      <c r="J36" s="10">
        <v>0.8</v>
      </c>
      <c r="K36" s="9">
        <f t="shared" si="2"/>
        <v>9859.9143552000005</v>
      </c>
      <c r="L36" s="9">
        <f t="shared" si="3"/>
        <v>2464.9785887999988</v>
      </c>
      <c r="M36" s="6"/>
    </row>
    <row r="37" spans="1:13" s="3" customFormat="1" x14ac:dyDescent="0.25">
      <c r="A37" s="6" t="s">
        <v>44</v>
      </c>
      <c r="B37" s="6" t="s">
        <v>45</v>
      </c>
      <c r="C37" s="6">
        <v>3543</v>
      </c>
      <c r="D37" s="82"/>
      <c r="E37" s="6"/>
      <c r="F37" s="9">
        <f t="shared" si="4"/>
        <v>0</v>
      </c>
      <c r="G37" s="6"/>
      <c r="H37" s="9">
        <f t="shared" si="0"/>
        <v>0</v>
      </c>
      <c r="I37" s="9">
        <f t="shared" si="1"/>
        <v>3543</v>
      </c>
      <c r="J37" s="10">
        <v>0.9</v>
      </c>
      <c r="K37" s="9">
        <f t="shared" si="2"/>
        <v>3188.7000000000003</v>
      </c>
      <c r="L37" s="9">
        <f t="shared" si="3"/>
        <v>354.29999999999973</v>
      </c>
      <c r="M37" s="6" t="s">
        <v>347</v>
      </c>
    </row>
    <row r="38" spans="1:13" s="3" customFormat="1" x14ac:dyDescent="0.25">
      <c r="A38" s="6" t="s">
        <v>44</v>
      </c>
      <c r="B38" s="6" t="s">
        <v>46</v>
      </c>
      <c r="C38" s="9">
        <v>1052</v>
      </c>
      <c r="D38" s="82"/>
      <c r="E38" s="6"/>
      <c r="F38" s="9">
        <f t="shared" si="4"/>
        <v>0</v>
      </c>
      <c r="G38" s="6"/>
      <c r="H38" s="9">
        <f t="shared" si="0"/>
        <v>0</v>
      </c>
      <c r="I38" s="9">
        <f t="shared" si="1"/>
        <v>1052</v>
      </c>
      <c r="J38" s="10">
        <v>0.9</v>
      </c>
      <c r="K38" s="9">
        <f t="shared" si="2"/>
        <v>946.80000000000007</v>
      </c>
      <c r="L38" s="9">
        <f t="shared" si="3"/>
        <v>105.19999999999993</v>
      </c>
      <c r="M38" s="6" t="s">
        <v>347</v>
      </c>
    </row>
    <row r="39" spans="1:13" s="3" customFormat="1" x14ac:dyDescent="0.25">
      <c r="A39" s="6" t="s">
        <v>44</v>
      </c>
      <c r="B39" s="6" t="s">
        <v>47</v>
      </c>
      <c r="C39" s="6">
        <v>4185</v>
      </c>
      <c r="D39" s="82"/>
      <c r="E39" s="6"/>
      <c r="F39" s="9">
        <f t="shared" si="4"/>
        <v>0</v>
      </c>
      <c r="G39" s="6"/>
      <c r="H39" s="9">
        <f t="shared" si="0"/>
        <v>0</v>
      </c>
      <c r="I39" s="9">
        <f t="shared" si="1"/>
        <v>4185</v>
      </c>
      <c r="J39" s="10">
        <v>0.9</v>
      </c>
      <c r="K39" s="9">
        <f t="shared" si="2"/>
        <v>3766.5</v>
      </c>
      <c r="L39" s="9">
        <f t="shared" si="3"/>
        <v>418.5</v>
      </c>
      <c r="M39" s="6" t="s">
        <v>347</v>
      </c>
    </row>
    <row r="40" spans="1:13" s="3" customFormat="1" x14ac:dyDescent="0.25">
      <c r="A40" s="6" t="s">
        <v>44</v>
      </c>
      <c r="B40" s="6" t="s">
        <v>322</v>
      </c>
      <c r="C40" s="6">
        <v>4500</v>
      </c>
      <c r="D40" s="6"/>
      <c r="E40" s="6"/>
      <c r="F40" s="9">
        <f t="shared" si="4"/>
        <v>0</v>
      </c>
      <c r="G40" s="6"/>
      <c r="H40" s="9">
        <f t="shared" si="0"/>
        <v>0</v>
      </c>
      <c r="I40" s="9">
        <f t="shared" si="1"/>
        <v>4500</v>
      </c>
      <c r="J40" s="10">
        <v>0.9</v>
      </c>
      <c r="K40" s="9">
        <f t="shared" si="2"/>
        <v>4050</v>
      </c>
      <c r="L40" s="9">
        <f t="shared" si="3"/>
        <v>450</v>
      </c>
      <c r="M40" s="6" t="s">
        <v>327</v>
      </c>
    </row>
    <row r="41" spans="1:13" s="3" customFormat="1" x14ac:dyDescent="0.25">
      <c r="A41" s="6" t="s">
        <v>48</v>
      </c>
      <c r="B41" s="6" t="s">
        <v>49</v>
      </c>
      <c r="C41" s="6">
        <v>5438</v>
      </c>
      <c r="D41" s="82"/>
      <c r="E41" s="6" t="s">
        <v>347</v>
      </c>
      <c r="F41" s="9">
        <v>0</v>
      </c>
      <c r="G41" s="6"/>
      <c r="H41" s="9">
        <f t="shared" si="0"/>
        <v>0</v>
      </c>
      <c r="I41" s="9">
        <f t="shared" si="1"/>
        <v>5438</v>
      </c>
      <c r="J41" s="10">
        <v>0.9</v>
      </c>
      <c r="K41" s="9">
        <f t="shared" si="2"/>
        <v>4894.2</v>
      </c>
      <c r="L41" s="9">
        <f t="shared" si="3"/>
        <v>543.80000000000018</v>
      </c>
      <c r="M41" s="6" t="s">
        <v>347</v>
      </c>
    </row>
    <row r="42" spans="1:13" s="3" customFormat="1" x14ac:dyDescent="0.25">
      <c r="A42" s="6" t="s">
        <v>50</v>
      </c>
      <c r="B42" s="12" t="s">
        <v>51</v>
      </c>
      <c r="C42" s="6">
        <v>619</v>
      </c>
      <c r="D42" s="82"/>
      <c r="E42" s="12"/>
      <c r="F42" s="13">
        <f t="shared" si="4"/>
        <v>0</v>
      </c>
      <c r="G42" s="12"/>
      <c r="H42" s="13">
        <f t="shared" si="0"/>
        <v>0</v>
      </c>
      <c r="I42" s="9">
        <f t="shared" si="1"/>
        <v>619</v>
      </c>
      <c r="J42" s="14">
        <v>0.9</v>
      </c>
      <c r="K42" s="9">
        <f t="shared" si="2"/>
        <v>557.1</v>
      </c>
      <c r="L42" s="9">
        <f t="shared" si="3"/>
        <v>61.899999999999977</v>
      </c>
      <c r="M42" s="6" t="s">
        <v>347</v>
      </c>
    </row>
    <row r="43" spans="1:13" s="3" customFormat="1" x14ac:dyDescent="0.25">
      <c r="A43" s="6" t="s">
        <v>50</v>
      </c>
      <c r="B43" s="6" t="s">
        <v>52</v>
      </c>
      <c r="C43" s="6">
        <v>317</v>
      </c>
      <c r="D43" s="82"/>
      <c r="E43" s="6"/>
      <c r="F43" s="9">
        <f t="shared" si="4"/>
        <v>0</v>
      </c>
      <c r="G43" s="6"/>
      <c r="H43" s="9">
        <f t="shared" ref="H43:H80" si="5" xml:space="preserve"> SUM(C43-F43)*G43</f>
        <v>0</v>
      </c>
      <c r="I43" s="9">
        <f t="shared" ref="I43:I80" si="6" xml:space="preserve"> SUM(C43-F43-H43)</f>
        <v>317</v>
      </c>
      <c r="J43" s="10">
        <v>0.9</v>
      </c>
      <c r="K43" s="9">
        <f t="shared" si="2"/>
        <v>285.3</v>
      </c>
      <c r="L43" s="9">
        <f t="shared" si="3"/>
        <v>31.699999999999989</v>
      </c>
      <c r="M43" s="6" t="s">
        <v>347</v>
      </c>
    </row>
    <row r="44" spans="1:13" s="3" customFormat="1" x14ac:dyDescent="0.25">
      <c r="A44" s="6" t="s">
        <v>50</v>
      </c>
      <c r="B44" s="6" t="s">
        <v>53</v>
      </c>
      <c r="C44" s="6">
        <v>8</v>
      </c>
      <c r="D44" s="82"/>
      <c r="E44" s="6"/>
      <c r="F44" s="9">
        <f t="shared" si="4"/>
        <v>0</v>
      </c>
      <c r="G44" s="6"/>
      <c r="H44" s="9">
        <f t="shared" si="5"/>
        <v>0</v>
      </c>
      <c r="I44" s="9">
        <f t="shared" si="6"/>
        <v>8</v>
      </c>
      <c r="J44" s="10">
        <v>0</v>
      </c>
      <c r="K44" s="9">
        <f t="shared" si="2"/>
        <v>0</v>
      </c>
      <c r="L44" s="9">
        <f t="shared" si="3"/>
        <v>8</v>
      </c>
      <c r="M44" s="6" t="s">
        <v>347</v>
      </c>
    </row>
    <row r="45" spans="1:13" s="3" customFormat="1" x14ac:dyDescent="0.25">
      <c r="A45" s="6" t="s">
        <v>50</v>
      </c>
      <c r="B45" s="6" t="s">
        <v>54</v>
      </c>
      <c r="C45" s="6">
        <v>215</v>
      </c>
      <c r="D45" s="82"/>
      <c r="E45" s="6"/>
      <c r="F45" s="9">
        <f t="shared" si="4"/>
        <v>0</v>
      </c>
      <c r="G45" s="6"/>
      <c r="H45" s="9">
        <f t="shared" si="5"/>
        <v>0</v>
      </c>
      <c r="I45" s="9">
        <f t="shared" si="6"/>
        <v>215</v>
      </c>
      <c r="J45" s="10">
        <v>0.9</v>
      </c>
      <c r="K45" s="9">
        <f t="shared" si="2"/>
        <v>193.5</v>
      </c>
      <c r="L45" s="9">
        <f t="shared" si="3"/>
        <v>21.5</v>
      </c>
      <c r="M45" s="6" t="s">
        <v>347</v>
      </c>
    </row>
    <row r="46" spans="1:13" s="3" customFormat="1" x14ac:dyDescent="0.25">
      <c r="A46" s="6" t="s">
        <v>50</v>
      </c>
      <c r="B46" s="6" t="s">
        <v>55</v>
      </c>
      <c r="C46" s="6">
        <v>86</v>
      </c>
      <c r="D46" s="82"/>
      <c r="E46" s="6"/>
      <c r="F46" s="9">
        <f t="shared" si="4"/>
        <v>0</v>
      </c>
      <c r="G46" s="6"/>
      <c r="H46" s="9">
        <f t="shared" si="5"/>
        <v>0</v>
      </c>
      <c r="I46" s="9">
        <f t="shared" si="6"/>
        <v>86</v>
      </c>
      <c r="J46" s="10">
        <v>0.9</v>
      </c>
      <c r="K46" s="9">
        <f t="shared" si="2"/>
        <v>77.400000000000006</v>
      </c>
      <c r="L46" s="9">
        <f t="shared" si="3"/>
        <v>8.5999999999999943</v>
      </c>
      <c r="M46" s="6" t="s">
        <v>347</v>
      </c>
    </row>
    <row r="47" spans="1:13" s="3" customFormat="1" x14ac:dyDescent="0.25">
      <c r="A47" s="6" t="s">
        <v>50</v>
      </c>
      <c r="B47" s="79" t="s">
        <v>359</v>
      </c>
      <c r="C47" s="6">
        <v>3000</v>
      </c>
      <c r="D47" s="82"/>
      <c r="E47" s="6"/>
      <c r="F47" s="9">
        <f t="shared" si="4"/>
        <v>0</v>
      </c>
      <c r="G47" s="6"/>
      <c r="H47" s="9">
        <f t="shared" si="5"/>
        <v>0</v>
      </c>
      <c r="I47" s="9">
        <f t="shared" si="6"/>
        <v>3000</v>
      </c>
      <c r="J47" s="10">
        <v>0.8</v>
      </c>
      <c r="K47" s="9">
        <f t="shared" si="2"/>
        <v>2400</v>
      </c>
      <c r="L47" s="9">
        <f t="shared" si="3"/>
        <v>600</v>
      </c>
      <c r="M47" s="6" t="s">
        <v>347</v>
      </c>
    </row>
    <row r="48" spans="1:13" s="3" customFormat="1" x14ac:dyDescent="0.25">
      <c r="A48" s="6" t="s">
        <v>332</v>
      </c>
      <c r="B48" s="6" t="s">
        <v>333</v>
      </c>
      <c r="C48" s="6">
        <v>0</v>
      </c>
      <c r="D48" s="6"/>
      <c r="E48" s="6"/>
      <c r="F48" s="9">
        <f t="shared" ref="F48:F85" si="7" xml:space="preserve"> SUM(C48*E48)</f>
        <v>0</v>
      </c>
      <c r="G48" s="6"/>
      <c r="H48" s="9">
        <f t="shared" si="5"/>
        <v>0</v>
      </c>
      <c r="I48" s="9">
        <f t="shared" si="6"/>
        <v>0</v>
      </c>
      <c r="J48" s="10">
        <v>0.7</v>
      </c>
      <c r="K48" s="9">
        <f t="shared" si="2"/>
        <v>0</v>
      </c>
      <c r="L48" s="9">
        <f t="shared" si="3"/>
        <v>0</v>
      </c>
      <c r="M48" s="6" t="s">
        <v>334</v>
      </c>
    </row>
    <row r="49" spans="1:13" s="3" customFormat="1" x14ac:dyDescent="0.25">
      <c r="A49" s="6" t="s">
        <v>56</v>
      </c>
      <c r="B49" s="6" t="s">
        <v>57</v>
      </c>
      <c r="C49" s="6">
        <v>278</v>
      </c>
      <c r="D49" s="6"/>
      <c r="E49" s="6"/>
      <c r="F49" s="9">
        <f t="shared" si="7"/>
        <v>0</v>
      </c>
      <c r="G49" s="6"/>
      <c r="H49" s="9">
        <f t="shared" si="5"/>
        <v>0</v>
      </c>
      <c r="I49" s="9">
        <f t="shared" si="6"/>
        <v>278</v>
      </c>
      <c r="J49" s="10">
        <v>0.7</v>
      </c>
      <c r="K49" s="9">
        <f t="shared" si="2"/>
        <v>194.6</v>
      </c>
      <c r="L49" s="9">
        <f t="shared" si="3"/>
        <v>83.4</v>
      </c>
      <c r="M49" s="9" t="s">
        <v>58</v>
      </c>
    </row>
    <row r="50" spans="1:13" s="3" customFormat="1" x14ac:dyDescent="0.25">
      <c r="A50" s="6" t="s">
        <v>56</v>
      </c>
      <c r="B50" s="6" t="s">
        <v>59</v>
      </c>
      <c r="C50" s="6">
        <v>1425</v>
      </c>
      <c r="D50" s="6"/>
      <c r="E50" s="6"/>
      <c r="F50" s="9">
        <f t="shared" si="7"/>
        <v>0</v>
      </c>
      <c r="G50" s="6"/>
      <c r="H50" s="9">
        <f t="shared" si="5"/>
        <v>0</v>
      </c>
      <c r="I50" s="9">
        <f t="shared" si="6"/>
        <v>1425</v>
      </c>
      <c r="J50" s="10">
        <v>0.8</v>
      </c>
      <c r="K50" s="9">
        <f t="shared" si="2"/>
        <v>1140</v>
      </c>
      <c r="L50" s="9">
        <f t="shared" si="3"/>
        <v>285</v>
      </c>
      <c r="M50" s="9"/>
    </row>
    <row r="51" spans="1:13" s="3" customFormat="1" x14ac:dyDescent="0.25">
      <c r="A51" s="6" t="s">
        <v>56</v>
      </c>
      <c r="B51" s="6" t="s">
        <v>371</v>
      </c>
      <c r="C51" s="6">
        <v>6704</v>
      </c>
      <c r="D51" s="6"/>
      <c r="E51" s="6"/>
      <c r="F51" s="9">
        <f t="shared" si="7"/>
        <v>0</v>
      </c>
      <c r="G51" s="6"/>
      <c r="H51" s="9">
        <f t="shared" si="5"/>
        <v>0</v>
      </c>
      <c r="I51" s="9">
        <f t="shared" si="6"/>
        <v>6704</v>
      </c>
      <c r="J51" s="10">
        <v>0.8</v>
      </c>
      <c r="K51" s="9">
        <f t="shared" si="2"/>
        <v>5363.2000000000007</v>
      </c>
      <c r="L51" s="9">
        <f t="shared" si="3"/>
        <v>1340.7999999999993</v>
      </c>
      <c r="M51" s="9" t="s">
        <v>60</v>
      </c>
    </row>
    <row r="52" spans="1:13" s="3" customFormat="1" x14ac:dyDescent="0.25">
      <c r="A52" s="6" t="s">
        <v>26</v>
      </c>
      <c r="B52" s="6" t="s">
        <v>61</v>
      </c>
      <c r="C52" s="6">
        <v>14660</v>
      </c>
      <c r="D52" s="6"/>
      <c r="E52" s="6"/>
      <c r="F52" s="9">
        <f t="shared" si="7"/>
        <v>0</v>
      </c>
      <c r="G52" s="6"/>
      <c r="H52" s="9">
        <f t="shared" si="5"/>
        <v>0</v>
      </c>
      <c r="I52" s="9">
        <f t="shared" si="6"/>
        <v>14660</v>
      </c>
      <c r="J52" s="10">
        <v>0.9</v>
      </c>
      <c r="K52" s="9">
        <f t="shared" si="2"/>
        <v>13194</v>
      </c>
      <c r="L52" s="9">
        <f t="shared" si="3"/>
        <v>1466</v>
      </c>
      <c r="M52" s="9"/>
    </row>
    <row r="53" spans="1:13" s="3" customFormat="1" x14ac:dyDescent="0.25">
      <c r="A53" s="6" t="s">
        <v>26</v>
      </c>
      <c r="B53" s="6" t="s">
        <v>62</v>
      </c>
      <c r="C53" s="6">
        <v>0</v>
      </c>
      <c r="D53" s="6"/>
      <c r="E53" s="6"/>
      <c r="F53" s="9">
        <f t="shared" si="7"/>
        <v>0</v>
      </c>
      <c r="G53" s="6"/>
      <c r="H53" s="9">
        <f t="shared" si="5"/>
        <v>0</v>
      </c>
      <c r="I53" s="9">
        <f t="shared" si="6"/>
        <v>0</v>
      </c>
      <c r="J53" s="10">
        <v>0</v>
      </c>
      <c r="K53" s="9">
        <f t="shared" si="2"/>
        <v>0</v>
      </c>
      <c r="L53" s="9">
        <f t="shared" si="3"/>
        <v>0</v>
      </c>
      <c r="M53" s="9"/>
    </row>
    <row r="54" spans="1:13" s="3" customFormat="1" x14ac:dyDescent="0.25">
      <c r="A54" s="6" t="s">
        <v>63</v>
      </c>
      <c r="B54" s="6" t="s">
        <v>64</v>
      </c>
      <c r="C54" s="6">
        <v>92</v>
      </c>
      <c r="D54" s="6"/>
      <c r="E54" s="6"/>
      <c r="F54" s="9">
        <f t="shared" si="7"/>
        <v>0</v>
      </c>
      <c r="G54" s="6"/>
      <c r="H54" s="9">
        <f t="shared" si="5"/>
        <v>0</v>
      </c>
      <c r="I54" s="9">
        <f t="shared" si="6"/>
        <v>92</v>
      </c>
      <c r="J54" s="10">
        <v>0</v>
      </c>
      <c r="K54" s="9">
        <f t="shared" si="2"/>
        <v>0</v>
      </c>
      <c r="L54" s="9">
        <f t="shared" si="3"/>
        <v>92</v>
      </c>
      <c r="M54" s="6"/>
    </row>
    <row r="55" spans="1:13" s="3" customFormat="1" x14ac:dyDescent="0.25">
      <c r="A55" s="6" t="s">
        <v>63</v>
      </c>
      <c r="B55" s="6" t="s">
        <v>65</v>
      </c>
      <c r="C55" s="6">
        <v>3979</v>
      </c>
      <c r="D55" s="82"/>
      <c r="E55" s="6">
        <v>0.11</v>
      </c>
      <c r="F55" s="9">
        <f t="shared" si="7"/>
        <v>437.69</v>
      </c>
      <c r="G55" s="6"/>
      <c r="H55" s="9">
        <f t="shared" si="5"/>
        <v>0</v>
      </c>
      <c r="I55" s="9">
        <f t="shared" si="6"/>
        <v>3541.31</v>
      </c>
      <c r="J55" s="10">
        <v>0.9</v>
      </c>
      <c r="K55" s="9">
        <f t="shared" si="2"/>
        <v>3187.1790000000001</v>
      </c>
      <c r="L55" s="9">
        <f t="shared" si="3"/>
        <v>354.13099999999986</v>
      </c>
      <c r="M55" s="9"/>
    </row>
    <row r="56" spans="1:13" s="3" customFormat="1" x14ac:dyDescent="0.25">
      <c r="A56" s="6" t="s">
        <v>26</v>
      </c>
      <c r="B56" s="6" t="s">
        <v>66</v>
      </c>
      <c r="C56" s="6">
        <v>7531</v>
      </c>
      <c r="D56" s="6"/>
      <c r="E56" s="6"/>
      <c r="F56" s="9">
        <f t="shared" si="7"/>
        <v>0</v>
      </c>
      <c r="G56" s="6"/>
      <c r="H56" s="9">
        <f t="shared" si="5"/>
        <v>0</v>
      </c>
      <c r="I56" s="9">
        <f t="shared" si="6"/>
        <v>7531</v>
      </c>
      <c r="J56" s="10">
        <v>0.85</v>
      </c>
      <c r="K56" s="9">
        <f t="shared" ref="K56:K85" si="8" xml:space="preserve"> SUM(I56*J56)</f>
        <v>6401.3499999999995</v>
      </c>
      <c r="L56" s="9">
        <f t="shared" ref="L56:L85" si="9" xml:space="preserve"> SUM(I56-K56)</f>
        <v>1129.6500000000005</v>
      </c>
      <c r="M56" s="9"/>
    </row>
    <row r="57" spans="1:13" s="3" customFormat="1" x14ac:dyDescent="0.25">
      <c r="A57" s="6" t="s">
        <v>26</v>
      </c>
      <c r="B57" s="6" t="s">
        <v>67</v>
      </c>
      <c r="C57" s="6">
        <v>2612</v>
      </c>
      <c r="D57" s="6"/>
      <c r="E57" s="6"/>
      <c r="F57" s="9">
        <f t="shared" si="7"/>
        <v>0</v>
      </c>
      <c r="G57" s="6"/>
      <c r="H57" s="9">
        <f t="shared" si="5"/>
        <v>0</v>
      </c>
      <c r="I57" s="9">
        <f t="shared" si="6"/>
        <v>2612</v>
      </c>
      <c r="J57" s="10">
        <v>0.85</v>
      </c>
      <c r="K57" s="9">
        <f t="shared" si="8"/>
        <v>2220.1999999999998</v>
      </c>
      <c r="L57" s="9">
        <f t="shared" si="9"/>
        <v>391.80000000000018</v>
      </c>
      <c r="M57" s="9"/>
    </row>
    <row r="58" spans="1:13" s="3" customFormat="1" x14ac:dyDescent="0.25">
      <c r="A58" s="6" t="s">
        <v>63</v>
      </c>
      <c r="B58" s="6" t="s">
        <v>68</v>
      </c>
      <c r="C58" s="6">
        <v>6683</v>
      </c>
      <c r="D58" s="6"/>
      <c r="E58" s="6"/>
      <c r="F58" s="9">
        <f t="shared" si="7"/>
        <v>0</v>
      </c>
      <c r="G58" s="6"/>
      <c r="H58" s="9">
        <f t="shared" si="5"/>
        <v>0</v>
      </c>
      <c r="I58" s="9">
        <f t="shared" si="6"/>
        <v>6683</v>
      </c>
      <c r="J58" s="10">
        <v>0.8</v>
      </c>
      <c r="K58" s="9">
        <f t="shared" si="8"/>
        <v>5346.4000000000005</v>
      </c>
      <c r="L58" s="9">
        <f t="shared" si="9"/>
        <v>1336.5999999999995</v>
      </c>
      <c r="M58" s="6"/>
    </row>
    <row r="59" spans="1:13" s="3" customFormat="1" x14ac:dyDescent="0.25">
      <c r="A59" s="6" t="s">
        <v>353</v>
      </c>
      <c r="B59" s="6" t="s">
        <v>69</v>
      </c>
      <c r="C59" s="9">
        <v>85000</v>
      </c>
      <c r="D59" s="82"/>
      <c r="E59" s="6">
        <v>0.01</v>
      </c>
      <c r="F59" s="9">
        <f t="shared" si="7"/>
        <v>850</v>
      </c>
      <c r="G59" s="6">
        <v>0.22</v>
      </c>
      <c r="H59" s="9">
        <f t="shared" si="5"/>
        <v>18513</v>
      </c>
      <c r="I59" s="9">
        <f t="shared" si="6"/>
        <v>65637</v>
      </c>
      <c r="J59" s="10">
        <v>0</v>
      </c>
      <c r="K59" s="9">
        <f t="shared" si="8"/>
        <v>0</v>
      </c>
      <c r="L59" s="9">
        <v>0</v>
      </c>
      <c r="M59" s="6" t="s">
        <v>328</v>
      </c>
    </row>
    <row r="60" spans="1:13" s="3" customFormat="1" x14ac:dyDescent="0.25">
      <c r="A60" s="6" t="s">
        <v>44</v>
      </c>
      <c r="B60" s="6" t="s">
        <v>70</v>
      </c>
      <c r="C60" s="9">
        <v>19000</v>
      </c>
      <c r="D60" s="82"/>
      <c r="E60" s="6"/>
      <c r="F60" s="9">
        <f t="shared" si="7"/>
        <v>0</v>
      </c>
      <c r="G60" s="6">
        <v>0.22</v>
      </c>
      <c r="H60" s="9">
        <f t="shared" si="5"/>
        <v>4180</v>
      </c>
      <c r="I60" s="9">
        <f t="shared" si="6"/>
        <v>14820</v>
      </c>
      <c r="J60" s="10">
        <v>0</v>
      </c>
      <c r="K60" s="9">
        <f xml:space="preserve"> SUM(I60*J60)</f>
        <v>0</v>
      </c>
      <c r="L60" s="9">
        <v>0</v>
      </c>
      <c r="M60" s="6" t="s">
        <v>328</v>
      </c>
    </row>
    <row r="61" spans="1:13" s="3" customFormat="1" x14ac:dyDescent="0.25">
      <c r="A61" s="6" t="s">
        <v>44</v>
      </c>
      <c r="B61" s="6" t="s">
        <v>71</v>
      </c>
      <c r="C61" s="9">
        <v>436</v>
      </c>
      <c r="D61" s="82"/>
      <c r="E61" s="6"/>
      <c r="F61" s="9">
        <f t="shared" si="7"/>
        <v>0</v>
      </c>
      <c r="G61" s="6"/>
      <c r="H61" s="9">
        <f t="shared" si="5"/>
        <v>0</v>
      </c>
      <c r="I61" s="9">
        <f t="shared" si="6"/>
        <v>436</v>
      </c>
      <c r="J61" s="10">
        <v>0</v>
      </c>
      <c r="K61" s="9">
        <f t="shared" si="8"/>
        <v>0</v>
      </c>
      <c r="L61" s="9">
        <v>0</v>
      </c>
      <c r="M61" s="6" t="s">
        <v>328</v>
      </c>
    </row>
    <row r="62" spans="1:13" s="3" customFormat="1" x14ac:dyDescent="0.25">
      <c r="A62" s="6" t="s">
        <v>44</v>
      </c>
      <c r="B62" s="6" t="s">
        <v>72</v>
      </c>
      <c r="C62" s="9">
        <v>275</v>
      </c>
      <c r="D62" s="82"/>
      <c r="E62" s="6"/>
      <c r="F62" s="9">
        <f t="shared" si="7"/>
        <v>0</v>
      </c>
      <c r="G62" s="6"/>
      <c r="H62" s="9">
        <f t="shared" si="5"/>
        <v>0</v>
      </c>
      <c r="I62" s="9">
        <f t="shared" si="6"/>
        <v>275</v>
      </c>
      <c r="J62" s="10">
        <v>0</v>
      </c>
      <c r="K62" s="9">
        <f t="shared" si="8"/>
        <v>0</v>
      </c>
      <c r="L62" s="9">
        <v>0</v>
      </c>
      <c r="M62" s="6" t="s">
        <v>328</v>
      </c>
    </row>
    <row r="63" spans="1:13" s="3" customFormat="1" x14ac:dyDescent="0.25">
      <c r="A63" s="6" t="s">
        <v>354</v>
      </c>
      <c r="B63" s="6" t="s">
        <v>365</v>
      </c>
      <c r="C63" s="9">
        <v>2000</v>
      </c>
      <c r="D63" s="82"/>
      <c r="E63" s="6"/>
      <c r="F63" s="9">
        <f xml:space="preserve"> SUM(C63*E63)</f>
        <v>0</v>
      </c>
      <c r="G63" s="6">
        <v>0.25</v>
      </c>
      <c r="H63" s="9">
        <f xml:space="preserve"> SUM(C63-F63)*G63</f>
        <v>500</v>
      </c>
      <c r="I63" s="9">
        <f xml:space="preserve"> SUM(C63-F63-H63)</f>
        <v>1500</v>
      </c>
      <c r="J63" s="10">
        <v>0</v>
      </c>
      <c r="K63" s="9">
        <f xml:space="preserve"> SUM(I63*J63)</f>
        <v>0</v>
      </c>
      <c r="L63" s="9">
        <v>0</v>
      </c>
      <c r="M63" s="6" t="s">
        <v>328</v>
      </c>
    </row>
    <row r="64" spans="1:13" s="3" customFormat="1" x14ac:dyDescent="0.25">
      <c r="A64" s="6"/>
      <c r="B64" s="6" t="s">
        <v>366</v>
      </c>
      <c r="C64" s="9">
        <f>SUM(C59:C63)</f>
        <v>106711</v>
      </c>
      <c r="D64" s="82"/>
      <c r="E64" s="6"/>
      <c r="F64" s="9">
        <v>0</v>
      </c>
      <c r="G64" s="6"/>
      <c r="H64" s="9">
        <f>SUM(H59:H63)</f>
        <v>23193</v>
      </c>
      <c r="I64" s="9">
        <f>SUM(I59:I63)</f>
        <v>82668</v>
      </c>
      <c r="J64" s="10">
        <v>0.9</v>
      </c>
      <c r="K64" s="9">
        <f xml:space="preserve"> SUM(I64*J64)</f>
        <v>74401.2</v>
      </c>
      <c r="L64" s="9">
        <f t="shared" si="9"/>
        <v>8266.8000000000029</v>
      </c>
      <c r="M64" s="6" t="s">
        <v>385</v>
      </c>
    </row>
    <row r="65" spans="1:13" s="3" customFormat="1" x14ac:dyDescent="0.25">
      <c r="A65" s="6" t="s">
        <v>354</v>
      </c>
      <c r="B65" s="6" t="s">
        <v>73</v>
      </c>
      <c r="C65" s="6">
        <v>0</v>
      </c>
      <c r="D65" s="6"/>
      <c r="E65" s="6"/>
      <c r="F65" s="9">
        <f t="shared" si="7"/>
        <v>0</v>
      </c>
      <c r="G65" s="6"/>
      <c r="H65" s="9">
        <f t="shared" si="5"/>
        <v>0</v>
      </c>
      <c r="I65" s="9">
        <f t="shared" si="6"/>
        <v>0</v>
      </c>
      <c r="J65" s="10">
        <v>0.66</v>
      </c>
      <c r="K65" s="9">
        <f t="shared" si="8"/>
        <v>0</v>
      </c>
      <c r="L65" s="9">
        <f t="shared" si="9"/>
        <v>0</v>
      </c>
      <c r="M65" s="9"/>
    </row>
    <row r="66" spans="1:13" s="3" customFormat="1" x14ac:dyDescent="0.25">
      <c r="A66" s="6" t="s">
        <v>354</v>
      </c>
      <c r="B66" s="6" t="s">
        <v>367</v>
      </c>
      <c r="C66" s="6">
        <v>37</v>
      </c>
      <c r="D66" s="6"/>
      <c r="E66" s="6"/>
      <c r="F66" s="9">
        <v>0</v>
      </c>
      <c r="G66" s="6"/>
      <c r="H66" s="9">
        <f t="shared" si="5"/>
        <v>0</v>
      </c>
      <c r="I66" s="9">
        <f t="shared" si="6"/>
        <v>37</v>
      </c>
      <c r="J66" s="10">
        <v>0.66</v>
      </c>
      <c r="K66" s="9">
        <f t="shared" si="8"/>
        <v>24.42</v>
      </c>
      <c r="L66" s="9">
        <f t="shared" si="9"/>
        <v>12.579999999999998</v>
      </c>
      <c r="M66" s="9"/>
    </row>
    <row r="67" spans="1:13" s="3" customFormat="1" x14ac:dyDescent="0.25">
      <c r="A67" s="6" t="s">
        <v>354</v>
      </c>
      <c r="B67" s="6" t="s">
        <v>368</v>
      </c>
      <c r="C67" s="6">
        <v>21</v>
      </c>
      <c r="D67" s="6"/>
      <c r="E67" s="6"/>
      <c r="F67" s="9">
        <v>0</v>
      </c>
      <c r="G67" s="6"/>
      <c r="H67" s="9">
        <f t="shared" si="5"/>
        <v>0</v>
      </c>
      <c r="I67" s="9">
        <f t="shared" si="6"/>
        <v>21</v>
      </c>
      <c r="J67" s="10">
        <v>0.66</v>
      </c>
      <c r="K67" s="9">
        <f t="shared" si="8"/>
        <v>13.860000000000001</v>
      </c>
      <c r="L67" s="9">
        <f t="shared" si="9"/>
        <v>7.1399999999999988</v>
      </c>
      <c r="M67" s="9"/>
    </row>
    <row r="68" spans="1:13" s="3" customFormat="1" x14ac:dyDescent="0.25">
      <c r="A68" s="6" t="s">
        <v>354</v>
      </c>
      <c r="B68" s="6" t="s">
        <v>369</v>
      </c>
      <c r="C68" s="6">
        <v>493</v>
      </c>
      <c r="D68" s="6"/>
      <c r="E68" s="6"/>
      <c r="F68" s="9">
        <v>0</v>
      </c>
      <c r="G68" s="6"/>
      <c r="H68" s="9">
        <f t="shared" si="5"/>
        <v>0</v>
      </c>
      <c r="I68" s="9">
        <f t="shared" si="6"/>
        <v>493</v>
      </c>
      <c r="J68" s="10">
        <v>0.66</v>
      </c>
      <c r="K68" s="9">
        <f t="shared" si="8"/>
        <v>325.38</v>
      </c>
      <c r="L68" s="9">
        <f t="shared" si="9"/>
        <v>167.62</v>
      </c>
      <c r="M68" s="9"/>
    </row>
    <row r="69" spans="1:13" s="3" customFormat="1" x14ac:dyDescent="0.25">
      <c r="A69" s="6" t="s">
        <v>354</v>
      </c>
      <c r="B69" s="6" t="s">
        <v>370</v>
      </c>
      <c r="C69" s="6">
        <v>0</v>
      </c>
      <c r="D69" s="6"/>
      <c r="E69" s="6"/>
      <c r="F69" s="9">
        <v>0</v>
      </c>
      <c r="G69" s="6"/>
      <c r="H69" s="9">
        <f t="shared" si="5"/>
        <v>0</v>
      </c>
      <c r="I69" s="9">
        <f t="shared" si="6"/>
        <v>0</v>
      </c>
      <c r="J69" s="10">
        <v>0.66</v>
      </c>
      <c r="K69" s="9">
        <f t="shared" si="8"/>
        <v>0</v>
      </c>
      <c r="L69" s="9"/>
      <c r="M69" s="9"/>
    </row>
    <row r="70" spans="1:13" s="3" customFormat="1" x14ac:dyDescent="0.25">
      <c r="A70" s="6" t="s">
        <v>355</v>
      </c>
      <c r="B70" s="6" t="s">
        <v>74</v>
      </c>
      <c r="C70" s="6">
        <v>462</v>
      </c>
      <c r="D70" s="6"/>
      <c r="E70" s="6"/>
      <c r="F70" s="9">
        <f t="shared" si="7"/>
        <v>0</v>
      </c>
      <c r="G70" s="6"/>
      <c r="H70" s="9">
        <f t="shared" si="5"/>
        <v>0</v>
      </c>
      <c r="I70" s="9">
        <f t="shared" si="6"/>
        <v>462</v>
      </c>
      <c r="J70" s="10">
        <v>0.85</v>
      </c>
      <c r="K70" s="9">
        <f t="shared" si="8"/>
        <v>392.7</v>
      </c>
      <c r="L70" s="9">
        <f t="shared" si="9"/>
        <v>69.300000000000011</v>
      </c>
      <c r="M70" s="9"/>
    </row>
    <row r="71" spans="1:13" s="3" customFormat="1" x14ac:dyDescent="0.25">
      <c r="A71" s="6" t="s">
        <v>356</v>
      </c>
      <c r="B71" s="6" t="s">
        <v>75</v>
      </c>
      <c r="C71" s="6">
        <v>126</v>
      </c>
      <c r="D71" s="6"/>
      <c r="E71" s="6"/>
      <c r="F71" s="9">
        <f t="shared" si="7"/>
        <v>0</v>
      </c>
      <c r="G71" s="6"/>
      <c r="H71" s="9">
        <f t="shared" si="5"/>
        <v>0</v>
      </c>
      <c r="I71" s="9">
        <f t="shared" si="6"/>
        <v>126</v>
      </c>
      <c r="J71" s="10">
        <v>0</v>
      </c>
      <c r="K71" s="9">
        <f t="shared" si="8"/>
        <v>0</v>
      </c>
      <c r="L71" s="9">
        <f t="shared" si="9"/>
        <v>126</v>
      </c>
      <c r="M71" s="9"/>
    </row>
    <row r="72" spans="1:13" s="3" customFormat="1" x14ac:dyDescent="0.25">
      <c r="A72" s="6" t="s">
        <v>357</v>
      </c>
      <c r="B72" s="6" t="s">
        <v>76</v>
      </c>
      <c r="C72" s="6">
        <v>2180</v>
      </c>
      <c r="D72" s="6"/>
      <c r="E72" s="6"/>
      <c r="F72" s="9">
        <f t="shared" si="7"/>
        <v>0</v>
      </c>
      <c r="G72" s="6"/>
      <c r="H72" s="9">
        <f t="shared" si="5"/>
        <v>0</v>
      </c>
      <c r="I72" s="9">
        <f t="shared" si="6"/>
        <v>2180</v>
      </c>
      <c r="J72" s="10">
        <v>0.75</v>
      </c>
      <c r="K72" s="9">
        <f t="shared" si="8"/>
        <v>1635</v>
      </c>
      <c r="L72" s="9">
        <f t="shared" si="9"/>
        <v>545</v>
      </c>
      <c r="M72" s="9"/>
    </row>
    <row r="73" spans="1:13" s="3" customFormat="1" x14ac:dyDescent="0.25">
      <c r="A73" s="6" t="s">
        <v>357</v>
      </c>
      <c r="B73" s="6" t="s">
        <v>77</v>
      </c>
      <c r="C73" s="6">
        <v>541</v>
      </c>
      <c r="D73" s="6"/>
      <c r="E73" s="6"/>
      <c r="F73" s="9">
        <f t="shared" si="7"/>
        <v>0</v>
      </c>
      <c r="G73" s="6"/>
      <c r="H73" s="9">
        <f t="shared" si="5"/>
        <v>0</v>
      </c>
      <c r="I73" s="9">
        <f t="shared" si="6"/>
        <v>541</v>
      </c>
      <c r="J73" s="10">
        <v>0.8</v>
      </c>
      <c r="K73" s="9">
        <f t="shared" si="8"/>
        <v>432.8</v>
      </c>
      <c r="L73" s="9">
        <f t="shared" si="9"/>
        <v>108.19999999999999</v>
      </c>
      <c r="M73" s="9"/>
    </row>
    <row r="74" spans="1:13" s="3" customFormat="1" x14ac:dyDescent="0.25">
      <c r="A74" s="6" t="s">
        <v>356</v>
      </c>
      <c r="B74" s="6" t="s">
        <v>78</v>
      </c>
      <c r="C74" s="6">
        <v>1351</v>
      </c>
      <c r="D74" s="6"/>
      <c r="E74" s="6"/>
      <c r="F74" s="9">
        <f t="shared" si="7"/>
        <v>0</v>
      </c>
      <c r="G74" s="6"/>
      <c r="H74" s="9">
        <f t="shared" si="5"/>
        <v>0</v>
      </c>
      <c r="I74" s="9">
        <f t="shared" si="6"/>
        <v>1351</v>
      </c>
      <c r="J74" s="10">
        <v>0.8</v>
      </c>
      <c r="K74" s="9">
        <f t="shared" si="8"/>
        <v>1080.8</v>
      </c>
      <c r="L74" s="9">
        <f t="shared" si="9"/>
        <v>270.20000000000005</v>
      </c>
      <c r="M74" s="9"/>
    </row>
    <row r="75" spans="1:13" s="3" customFormat="1" x14ac:dyDescent="0.25">
      <c r="A75" s="6" t="s">
        <v>356</v>
      </c>
      <c r="B75" s="6" t="s">
        <v>79</v>
      </c>
      <c r="C75" s="6">
        <v>0</v>
      </c>
      <c r="D75" s="6"/>
      <c r="E75" s="6"/>
      <c r="F75" s="9">
        <f t="shared" si="7"/>
        <v>0</v>
      </c>
      <c r="G75" s="6"/>
      <c r="H75" s="9">
        <f t="shared" si="5"/>
        <v>0</v>
      </c>
      <c r="I75" s="9">
        <f t="shared" si="6"/>
        <v>0</v>
      </c>
      <c r="J75" s="10">
        <v>0.7</v>
      </c>
      <c r="K75" s="9">
        <f t="shared" si="8"/>
        <v>0</v>
      </c>
      <c r="L75" s="9">
        <f t="shared" si="9"/>
        <v>0</v>
      </c>
      <c r="M75" s="9"/>
    </row>
    <row r="76" spans="1:13" s="3" customFormat="1" x14ac:dyDescent="0.25">
      <c r="A76" s="6" t="s">
        <v>356</v>
      </c>
      <c r="B76" s="6" t="s">
        <v>80</v>
      </c>
      <c r="C76" s="6">
        <v>1358</v>
      </c>
      <c r="D76" s="6"/>
      <c r="E76" s="6"/>
      <c r="F76" s="9">
        <f t="shared" si="7"/>
        <v>0</v>
      </c>
      <c r="G76" s="6"/>
      <c r="H76" s="9">
        <f t="shared" si="5"/>
        <v>0</v>
      </c>
      <c r="I76" s="9">
        <f t="shared" si="6"/>
        <v>1358</v>
      </c>
      <c r="J76" s="10">
        <v>0.8</v>
      </c>
      <c r="K76" s="9">
        <f t="shared" si="8"/>
        <v>1086.4000000000001</v>
      </c>
      <c r="L76" s="9">
        <f t="shared" si="9"/>
        <v>271.59999999999991</v>
      </c>
      <c r="M76" s="9"/>
    </row>
    <row r="77" spans="1:13" s="3" customFormat="1" x14ac:dyDescent="0.25">
      <c r="A77" s="6" t="s">
        <v>356</v>
      </c>
      <c r="B77" s="6" t="s">
        <v>81</v>
      </c>
      <c r="C77" s="6">
        <v>385</v>
      </c>
      <c r="D77" s="6"/>
      <c r="E77" s="6"/>
      <c r="F77" s="9">
        <f t="shared" si="7"/>
        <v>0</v>
      </c>
      <c r="G77" s="6"/>
      <c r="H77" s="9">
        <f t="shared" si="5"/>
        <v>0</v>
      </c>
      <c r="I77" s="9">
        <f t="shared" si="6"/>
        <v>385</v>
      </c>
      <c r="J77" s="10">
        <v>0</v>
      </c>
      <c r="K77" s="9">
        <f t="shared" si="8"/>
        <v>0</v>
      </c>
      <c r="L77" s="9">
        <f t="shared" si="9"/>
        <v>385</v>
      </c>
      <c r="M77" s="9"/>
    </row>
    <row r="78" spans="1:13" s="3" customFormat="1" x14ac:dyDescent="0.25">
      <c r="A78" s="6" t="s">
        <v>358</v>
      </c>
      <c r="B78" s="6" t="s">
        <v>82</v>
      </c>
      <c r="C78" s="6">
        <v>11233</v>
      </c>
      <c r="D78" s="6"/>
      <c r="E78" s="6"/>
      <c r="F78" s="9">
        <f t="shared" si="7"/>
        <v>0</v>
      </c>
      <c r="G78" s="6"/>
      <c r="H78" s="9">
        <f t="shared" si="5"/>
        <v>0</v>
      </c>
      <c r="I78" s="9">
        <f t="shared" si="6"/>
        <v>11233</v>
      </c>
      <c r="J78" s="10">
        <v>0.85</v>
      </c>
      <c r="K78" s="9">
        <f t="shared" si="8"/>
        <v>9548.0499999999993</v>
      </c>
      <c r="L78" s="9">
        <f t="shared" si="9"/>
        <v>1684.9500000000007</v>
      </c>
      <c r="M78" s="6" t="s">
        <v>347</v>
      </c>
    </row>
    <row r="79" spans="1:13" s="3" customFormat="1" x14ac:dyDescent="0.25">
      <c r="A79" s="6" t="s">
        <v>44</v>
      </c>
      <c r="B79" s="6" t="s">
        <v>83</v>
      </c>
      <c r="C79" s="6">
        <v>5730</v>
      </c>
      <c r="D79" s="82"/>
      <c r="E79" s="6">
        <v>7.0000000000000007E-2</v>
      </c>
      <c r="F79" s="9">
        <f t="shared" si="7"/>
        <v>401.1</v>
      </c>
      <c r="G79" s="6"/>
      <c r="H79" s="9">
        <f t="shared" si="5"/>
        <v>0</v>
      </c>
      <c r="I79" s="9">
        <f t="shared" si="6"/>
        <v>5328.9</v>
      </c>
      <c r="J79" s="10">
        <v>0.9</v>
      </c>
      <c r="K79" s="9">
        <f t="shared" si="8"/>
        <v>4796.01</v>
      </c>
      <c r="L79" s="9">
        <f t="shared" si="9"/>
        <v>532.88999999999942</v>
      </c>
      <c r="M79" s="6"/>
    </row>
    <row r="80" spans="1:13" s="3" customFormat="1" x14ac:dyDescent="0.25">
      <c r="A80" s="6" t="s">
        <v>356</v>
      </c>
      <c r="B80" s="6" t="s">
        <v>84</v>
      </c>
      <c r="C80" s="6">
        <v>101</v>
      </c>
      <c r="D80" s="6"/>
      <c r="E80" s="6"/>
      <c r="F80" s="9">
        <f t="shared" si="7"/>
        <v>0</v>
      </c>
      <c r="G80" s="6"/>
      <c r="H80" s="9">
        <f t="shared" si="5"/>
        <v>0</v>
      </c>
      <c r="I80" s="9">
        <f t="shared" si="6"/>
        <v>101</v>
      </c>
      <c r="J80" s="10">
        <v>0.8</v>
      </c>
      <c r="K80" s="9">
        <f t="shared" si="8"/>
        <v>80.800000000000011</v>
      </c>
      <c r="L80" s="9">
        <f t="shared" si="9"/>
        <v>20.199999999999989</v>
      </c>
      <c r="M80" s="9"/>
    </row>
    <row r="81" spans="1:13" s="15" customFormat="1" x14ac:dyDescent="0.25">
      <c r="A81" s="12" t="s">
        <v>356</v>
      </c>
      <c r="B81" s="12" t="s">
        <v>85</v>
      </c>
      <c r="C81" s="6">
        <v>550</v>
      </c>
      <c r="D81" s="6"/>
      <c r="E81" s="12"/>
      <c r="F81" s="13">
        <f t="shared" si="7"/>
        <v>0</v>
      </c>
      <c r="G81" s="12"/>
      <c r="H81" s="13">
        <f xml:space="preserve"> SUM(C81-F81)*G81</f>
        <v>0</v>
      </c>
      <c r="I81" s="9">
        <f xml:space="preserve"> SUM(C81-F81-H81)</f>
        <v>550</v>
      </c>
      <c r="J81" s="14">
        <v>0.8</v>
      </c>
      <c r="K81" s="9">
        <f t="shared" si="8"/>
        <v>440</v>
      </c>
      <c r="L81" s="9">
        <f t="shared" si="9"/>
        <v>110</v>
      </c>
      <c r="M81" s="13"/>
    </row>
    <row r="82" spans="1:13" s="3" customFormat="1" x14ac:dyDescent="0.25">
      <c r="A82" s="6" t="s">
        <v>354</v>
      </c>
      <c r="B82" s="6" t="s">
        <v>86</v>
      </c>
      <c r="C82" s="6">
        <v>2033</v>
      </c>
      <c r="D82" s="6"/>
      <c r="E82" s="6"/>
      <c r="F82" s="9">
        <f t="shared" si="7"/>
        <v>0</v>
      </c>
      <c r="G82" s="6"/>
      <c r="H82" s="9">
        <f xml:space="preserve"> SUM(C82-F82)*G82</f>
        <v>0</v>
      </c>
      <c r="I82" s="9">
        <f xml:space="preserve"> SUM(C82-F82-H82)</f>
        <v>2033</v>
      </c>
      <c r="J82" s="10">
        <v>0.8</v>
      </c>
      <c r="K82" s="9">
        <f t="shared" si="8"/>
        <v>1626.4</v>
      </c>
      <c r="L82" s="9">
        <f t="shared" si="9"/>
        <v>406.59999999999991</v>
      </c>
      <c r="M82" s="9"/>
    </row>
    <row r="83" spans="1:13" s="3" customFormat="1" x14ac:dyDescent="0.25">
      <c r="A83" s="6" t="s">
        <v>354</v>
      </c>
      <c r="B83" s="6" t="s">
        <v>87</v>
      </c>
      <c r="C83" s="6">
        <v>45</v>
      </c>
      <c r="D83" s="6"/>
      <c r="E83" s="6"/>
      <c r="F83" s="9">
        <f t="shared" si="7"/>
        <v>0</v>
      </c>
      <c r="G83" s="6"/>
      <c r="H83" s="9">
        <f xml:space="preserve"> SUM(C83-F83)*G83</f>
        <v>0</v>
      </c>
      <c r="I83" s="9">
        <f xml:space="preserve"> SUM(C83-F83-H83)</f>
        <v>45</v>
      </c>
      <c r="J83" s="10">
        <v>0.8</v>
      </c>
      <c r="K83" s="9">
        <f t="shared" si="8"/>
        <v>36</v>
      </c>
      <c r="L83" s="9">
        <f t="shared" si="9"/>
        <v>9</v>
      </c>
      <c r="M83" s="9"/>
    </row>
    <row r="84" spans="1:13" s="11" customFormat="1" x14ac:dyDescent="0.25">
      <c r="A84" s="6" t="s">
        <v>50</v>
      </c>
      <c r="B84" s="6" t="s">
        <v>88</v>
      </c>
      <c r="C84" s="6">
        <v>700</v>
      </c>
      <c r="D84" s="82"/>
      <c r="E84" s="6"/>
      <c r="F84" s="9">
        <f t="shared" si="7"/>
        <v>0</v>
      </c>
      <c r="G84" s="6"/>
      <c r="H84" s="9">
        <f xml:space="preserve"> SUM(C84-F84)*G84</f>
        <v>0</v>
      </c>
      <c r="I84" s="9">
        <f xml:space="preserve"> SUM(C84-F84-H84)</f>
        <v>700</v>
      </c>
      <c r="J84" s="10">
        <v>0.9</v>
      </c>
      <c r="K84" s="9">
        <f t="shared" si="8"/>
        <v>630</v>
      </c>
      <c r="L84" s="9">
        <f t="shared" si="9"/>
        <v>70</v>
      </c>
      <c r="M84" s="6" t="s">
        <v>347</v>
      </c>
    </row>
    <row r="85" spans="1:13" s="19" customFormat="1" ht="13.8" thickBot="1" x14ac:dyDescent="0.3">
      <c r="A85" s="16" t="s">
        <v>50</v>
      </c>
      <c r="B85" s="16" t="s">
        <v>89</v>
      </c>
      <c r="C85" s="6">
        <v>0</v>
      </c>
      <c r="D85" s="6"/>
      <c r="E85" s="16"/>
      <c r="F85" s="17">
        <f t="shared" si="7"/>
        <v>0</v>
      </c>
      <c r="G85" s="16"/>
      <c r="H85" s="17">
        <f xml:space="preserve"> SUM(C85-F85)*G85</f>
        <v>0</v>
      </c>
      <c r="I85" s="17">
        <f xml:space="preserve"> SUM(C85-F85-H85)</f>
        <v>0</v>
      </c>
      <c r="J85" s="18">
        <v>0.9</v>
      </c>
      <c r="K85" s="17">
        <f t="shared" si="8"/>
        <v>0</v>
      </c>
      <c r="L85" s="17">
        <f t="shared" si="9"/>
        <v>0</v>
      </c>
      <c r="M85" s="16"/>
    </row>
    <row r="86" spans="1:13" s="3" customFormat="1" x14ac:dyDescent="0.25">
      <c r="A86" s="11"/>
      <c r="B86" s="11"/>
      <c r="C86" s="20">
        <f xml:space="preserve"> SUM(C11:C85)-C59-C60-C61-C62-C63</f>
        <v>466935</v>
      </c>
      <c r="D86" s="20"/>
      <c r="E86" s="20"/>
      <c r="F86" s="20">
        <f xml:space="preserve"> SUM(F11:F85)--F60-F61-F62-F63</f>
        <v>2922.7899999999995</v>
      </c>
      <c r="G86" s="11"/>
      <c r="H86" s="20">
        <f xml:space="preserve"> SUM(H11:H85)-H59-H60-H61-H62-H63</f>
        <v>48173.217055999994</v>
      </c>
      <c r="I86" s="20">
        <f xml:space="preserve"> SUM(I11:I85)-I59-I60-I61-I62-I63</f>
        <v>415838.99294400006</v>
      </c>
      <c r="J86" s="21"/>
      <c r="K86" s="20">
        <f>SUM(K11:K85)</f>
        <v>345867.52603520005</v>
      </c>
      <c r="L86" s="20">
        <f>SUM(L11:L85)</f>
        <v>69971.466908800023</v>
      </c>
      <c r="M86" s="11"/>
    </row>
    <row r="87" spans="1:13" s="3" customFormat="1" x14ac:dyDescent="0.25">
      <c r="I87" s="8" t="s">
        <v>347</v>
      </c>
      <c r="J87" s="5"/>
    </row>
    <row r="88" spans="1:13" x14ac:dyDescent="0.25">
      <c r="J88" s="22"/>
      <c r="L88" s="23"/>
    </row>
    <row r="89" spans="1:13" x14ac:dyDescent="0.25">
      <c r="J89" s="22"/>
    </row>
    <row r="90" spans="1:13" x14ac:dyDescent="0.25">
      <c r="J90" s="22"/>
    </row>
    <row r="91" spans="1:13" x14ac:dyDescent="0.25">
      <c r="J91" s="22"/>
    </row>
    <row r="92" spans="1:13" x14ac:dyDescent="0.25">
      <c r="J92" s="22"/>
    </row>
    <row r="93" spans="1:13" x14ac:dyDescent="0.25">
      <c r="B93" t="s">
        <v>347</v>
      </c>
      <c r="J93" s="22"/>
    </row>
    <row r="94" spans="1:13" x14ac:dyDescent="0.25">
      <c r="J94" s="22"/>
    </row>
    <row r="95" spans="1:13" x14ac:dyDescent="0.25">
      <c r="J95" s="22"/>
    </row>
    <row r="96" spans="1:13" x14ac:dyDescent="0.25">
      <c r="J96" s="22"/>
    </row>
    <row r="97" spans="10:10" x14ac:dyDescent="0.25">
      <c r="J97" s="22"/>
    </row>
    <row r="98" spans="10:10" x14ac:dyDescent="0.25">
      <c r="J98" s="22"/>
    </row>
    <row r="99" spans="10:10" x14ac:dyDescent="0.25">
      <c r="J99" s="22"/>
    </row>
    <row r="100" spans="10:10" x14ac:dyDescent="0.25">
      <c r="J100" s="22"/>
    </row>
    <row r="101" spans="10:10" x14ac:dyDescent="0.25">
      <c r="J101" s="22"/>
    </row>
    <row r="102" spans="10:10" x14ac:dyDescent="0.25">
      <c r="J102" s="22"/>
    </row>
    <row r="103" spans="10:10" x14ac:dyDescent="0.25">
      <c r="J103" s="22"/>
    </row>
    <row r="104" spans="10:10" x14ac:dyDescent="0.25">
      <c r="J104" s="22"/>
    </row>
    <row r="105" spans="10:10" x14ac:dyDescent="0.25">
      <c r="J105" s="22"/>
    </row>
    <row r="106" spans="10:10" x14ac:dyDescent="0.25">
      <c r="J106" s="22"/>
    </row>
    <row r="107" spans="10:10" x14ac:dyDescent="0.25">
      <c r="J107" s="22"/>
    </row>
    <row r="108" spans="10:10" x14ac:dyDescent="0.25">
      <c r="J108" s="22"/>
    </row>
    <row r="109" spans="10:10" x14ac:dyDescent="0.25">
      <c r="J109" s="22"/>
    </row>
    <row r="110" spans="10:10" x14ac:dyDescent="0.25">
      <c r="J110" s="22"/>
    </row>
    <row r="111" spans="10:10" x14ac:dyDescent="0.25">
      <c r="J111" s="22"/>
    </row>
    <row r="112" spans="10:10" x14ac:dyDescent="0.25">
      <c r="J112" s="22"/>
    </row>
    <row r="113" spans="10:10" x14ac:dyDescent="0.25">
      <c r="J113" s="22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1"/>
  <sheetViews>
    <sheetView topLeftCell="C142" zoomScale="75" workbookViewId="0">
      <selection activeCell="O136" sqref="O136"/>
    </sheetView>
  </sheetViews>
  <sheetFormatPr defaultRowHeight="13.2" x14ac:dyDescent="0.25"/>
  <cols>
    <col min="1" max="1" width="21" style="1" customWidth="1"/>
    <col min="2" max="2" width="40.109375" customWidth="1"/>
    <col min="3" max="4" width="12.6640625" customWidth="1"/>
    <col min="5" max="5" width="23.6640625" customWidth="1"/>
    <col min="6" max="6" width="11.33203125" style="24" customWidth="1"/>
    <col min="7" max="7" width="3.5546875" customWidth="1"/>
    <col min="8" max="8" width="11.33203125" style="24" customWidth="1"/>
    <col min="9" max="10" width="12.6640625" style="24" customWidth="1"/>
    <col min="11" max="13" width="8.6640625" style="24" customWidth="1"/>
    <col min="14" max="16" width="10.6640625" customWidth="1"/>
    <col min="17" max="19" width="12.6640625" customWidth="1"/>
  </cols>
  <sheetData>
    <row r="1" spans="1:33" x14ac:dyDescent="0.25">
      <c r="A1" s="1" t="s">
        <v>90</v>
      </c>
      <c r="C1" s="1" t="s">
        <v>91</v>
      </c>
      <c r="D1" t="s">
        <v>92</v>
      </c>
      <c r="E1" s="1" t="s">
        <v>94</v>
      </c>
      <c r="F1" t="s">
        <v>95</v>
      </c>
      <c r="I1" s="25" t="s">
        <v>93</v>
      </c>
      <c r="K1" s="74">
        <v>36923</v>
      </c>
      <c r="T1" s="1" t="s">
        <v>91</v>
      </c>
      <c r="U1" t="s">
        <v>92</v>
      </c>
      <c r="V1" s="1" t="s">
        <v>94</v>
      </c>
      <c r="W1" t="s">
        <v>95</v>
      </c>
      <c r="Y1" s="24"/>
      <c r="Z1" s="25" t="s">
        <v>93</v>
      </c>
      <c r="AA1" s="24"/>
      <c r="AB1" s="74" t="s">
        <v>348</v>
      </c>
      <c r="AC1" s="24"/>
      <c r="AD1" s="24"/>
    </row>
    <row r="2" spans="1:33" x14ac:dyDescent="0.25">
      <c r="A2" s="1" t="s">
        <v>323</v>
      </c>
      <c r="C2" s="1"/>
      <c r="D2" t="s">
        <v>335</v>
      </c>
      <c r="E2" s="1" t="s">
        <v>94</v>
      </c>
      <c r="F2" t="s">
        <v>95</v>
      </c>
      <c r="T2" s="1"/>
      <c r="U2" t="s">
        <v>335</v>
      </c>
      <c r="V2" s="1" t="s">
        <v>94</v>
      </c>
      <c r="W2" t="s">
        <v>95</v>
      </c>
      <c r="Y2" s="24"/>
      <c r="Z2" s="24"/>
      <c r="AA2" s="24"/>
      <c r="AB2" s="24"/>
      <c r="AC2" s="24"/>
      <c r="AD2" s="24"/>
    </row>
    <row r="3" spans="1:33" x14ac:dyDescent="0.25">
      <c r="A3" s="1" t="s">
        <v>336</v>
      </c>
      <c r="C3" s="1"/>
      <c r="D3" t="s">
        <v>337</v>
      </c>
      <c r="E3" s="1" t="s">
        <v>94</v>
      </c>
      <c r="F3" s="24" t="s">
        <v>338</v>
      </c>
      <c r="T3" s="1"/>
      <c r="U3" t="s">
        <v>349</v>
      </c>
      <c r="V3" s="1" t="s">
        <v>94</v>
      </c>
      <c r="W3" s="24" t="s">
        <v>350</v>
      </c>
      <c r="Y3" s="24"/>
      <c r="Z3" s="24"/>
      <c r="AA3" s="24"/>
      <c r="AB3" s="24"/>
      <c r="AC3" s="24"/>
      <c r="AD3" s="24"/>
    </row>
    <row r="4" spans="1:33" x14ac:dyDescent="0.25">
      <c r="C4" s="1"/>
      <c r="T4" s="1"/>
      <c r="W4" s="24"/>
      <c r="Y4" s="24"/>
      <c r="Z4" s="24"/>
      <c r="AA4" s="24"/>
      <c r="AB4" s="24"/>
      <c r="AC4" s="24"/>
      <c r="AD4" s="24"/>
    </row>
    <row r="5" spans="1:33" x14ac:dyDescent="0.25">
      <c r="C5" s="1"/>
      <c r="T5" s="1"/>
      <c r="W5" s="24"/>
      <c r="Y5" s="24"/>
      <c r="Z5" s="24"/>
      <c r="AA5" s="24"/>
      <c r="AB5" s="24"/>
      <c r="AC5" s="24"/>
      <c r="AD5" s="24"/>
    </row>
    <row r="6" spans="1:33" x14ac:dyDescent="0.25">
      <c r="A6" s="1" t="s">
        <v>329</v>
      </c>
      <c r="C6" s="1" t="s">
        <v>96</v>
      </c>
      <c r="D6" t="s">
        <v>97</v>
      </c>
      <c r="T6" s="1" t="s">
        <v>96</v>
      </c>
      <c r="U6" t="s">
        <v>97</v>
      </c>
      <c r="W6" s="24"/>
      <c r="Y6" s="24"/>
      <c r="Z6" s="24"/>
      <c r="AA6" s="24"/>
      <c r="AB6" s="24"/>
      <c r="AC6" s="24"/>
      <c r="AD6" s="24"/>
    </row>
    <row r="7" spans="1:33" ht="11.25" customHeight="1" x14ac:dyDescent="0.3">
      <c r="C7" s="1"/>
      <c r="D7" t="s">
        <v>339</v>
      </c>
      <c r="H7" s="68"/>
      <c r="T7" s="1"/>
      <c r="U7" t="s">
        <v>339</v>
      </c>
      <c r="W7" s="24"/>
      <c r="Y7" s="68"/>
      <c r="Z7" s="24"/>
      <c r="AA7" s="24"/>
      <c r="AB7" s="24"/>
      <c r="AC7" s="24"/>
      <c r="AD7" s="24"/>
    </row>
    <row r="8" spans="1:33" ht="12" customHeight="1" x14ac:dyDescent="0.3">
      <c r="C8" s="1"/>
      <c r="D8" t="s">
        <v>340</v>
      </c>
      <c r="H8" s="68"/>
      <c r="T8" s="1"/>
      <c r="U8" t="s">
        <v>340</v>
      </c>
      <c r="W8" s="24"/>
      <c r="Y8" s="68"/>
      <c r="Z8" s="24"/>
      <c r="AA8" s="24"/>
      <c r="AB8" s="24"/>
      <c r="AC8" s="24"/>
      <c r="AD8" s="24"/>
    </row>
    <row r="9" spans="1:33" ht="17.399999999999999" x14ac:dyDescent="0.3">
      <c r="C9" s="1"/>
      <c r="H9" s="68"/>
      <c r="T9" s="1"/>
      <c r="W9" s="24"/>
      <c r="Y9" s="68"/>
      <c r="Z9" s="24"/>
      <c r="AA9" s="24"/>
      <c r="AB9" s="24"/>
      <c r="AC9" s="24"/>
      <c r="AD9" s="24"/>
    </row>
    <row r="10" spans="1:33" ht="17.399999999999999" x14ac:dyDescent="0.3">
      <c r="C10" s="1"/>
      <c r="H10" s="68"/>
      <c r="T10" s="1"/>
      <c r="W10" s="24"/>
      <c r="Y10" s="68"/>
      <c r="Z10" s="24"/>
      <c r="AA10" s="24"/>
      <c r="AB10" s="24"/>
      <c r="AC10" s="24"/>
      <c r="AD10" s="24"/>
    </row>
    <row r="11" spans="1:33" ht="17.399999999999999" x14ac:dyDescent="0.3">
      <c r="C11" s="1"/>
      <c r="H11" s="68"/>
      <c r="T11" s="1"/>
      <c r="W11" s="24"/>
      <c r="Y11" s="68"/>
      <c r="Z11" s="24"/>
      <c r="AA11" s="24"/>
      <c r="AB11" s="24"/>
      <c r="AC11" s="24"/>
      <c r="AD11" s="24"/>
    </row>
    <row r="12" spans="1:33" x14ac:dyDescent="0.25">
      <c r="A12" s="1" t="s">
        <v>324</v>
      </c>
      <c r="C12" s="1" t="s">
        <v>91</v>
      </c>
      <c r="D12" t="s">
        <v>325</v>
      </c>
      <c r="T12" s="1" t="s">
        <v>91</v>
      </c>
      <c r="U12" t="s">
        <v>325</v>
      </c>
      <c r="W12" s="24"/>
      <c r="Y12" s="24"/>
      <c r="Z12" s="24"/>
      <c r="AA12" s="24"/>
      <c r="AB12" s="24"/>
      <c r="AC12" s="24"/>
      <c r="AD12" s="24"/>
    </row>
    <row r="13" spans="1:33" x14ac:dyDescent="0.25">
      <c r="A13" s="1" t="s">
        <v>341</v>
      </c>
      <c r="C13" s="1" t="s">
        <v>94</v>
      </c>
      <c r="D13" t="s">
        <v>98</v>
      </c>
      <c r="T13" s="1" t="s">
        <v>94</v>
      </c>
      <c r="U13" t="s">
        <v>98</v>
      </c>
      <c r="W13" s="24"/>
      <c r="Y13" s="24"/>
      <c r="Z13" s="24"/>
      <c r="AA13" s="24"/>
      <c r="AB13" s="24"/>
      <c r="AC13" s="24"/>
      <c r="AD13" s="24"/>
    </row>
    <row r="14" spans="1:33" x14ac:dyDescent="0.25">
      <c r="C14" s="1" t="s">
        <v>96</v>
      </c>
      <c r="D14" t="s">
        <v>326</v>
      </c>
      <c r="T14" s="1" t="s">
        <v>96</v>
      </c>
      <c r="U14" t="s">
        <v>326</v>
      </c>
      <c r="W14" s="24"/>
      <c r="Y14" s="24"/>
      <c r="Z14" s="24"/>
      <c r="AA14" s="24"/>
      <c r="AB14" s="24"/>
      <c r="AC14" s="24"/>
      <c r="AD14" s="24"/>
    </row>
    <row r="15" spans="1:33" x14ac:dyDescent="0.25">
      <c r="W15" s="24"/>
      <c r="Y15" s="24"/>
      <c r="Z15" s="24"/>
      <c r="AA15" s="24"/>
      <c r="AB15" s="24"/>
      <c r="AC15" s="24"/>
      <c r="AD15" s="24"/>
    </row>
    <row r="16" spans="1:33" ht="39.9" customHeight="1" x14ac:dyDescent="0.25">
      <c r="A16" s="26" t="s">
        <v>99</v>
      </c>
      <c r="B16" s="27" t="s">
        <v>100</v>
      </c>
      <c r="C16" s="28" t="s">
        <v>1</v>
      </c>
      <c r="D16" s="28" t="s">
        <v>101</v>
      </c>
      <c r="E16" s="28" t="s">
        <v>102</v>
      </c>
      <c r="F16" s="28" t="s">
        <v>103</v>
      </c>
      <c r="G16" s="27" t="s">
        <v>104</v>
      </c>
      <c r="H16" s="28" t="s">
        <v>105</v>
      </c>
      <c r="I16" s="29" t="s">
        <v>106</v>
      </c>
      <c r="J16" s="29" t="s">
        <v>107</v>
      </c>
      <c r="K16" s="28" t="s">
        <v>108</v>
      </c>
      <c r="L16" s="28" t="s">
        <v>109</v>
      </c>
      <c r="M16" s="28" t="s">
        <v>110</v>
      </c>
      <c r="N16" s="28" t="s">
        <v>111</v>
      </c>
      <c r="O16" s="28" t="s">
        <v>109</v>
      </c>
      <c r="P16" s="28" t="s">
        <v>112</v>
      </c>
      <c r="T16" s="28" t="s">
        <v>1</v>
      </c>
      <c r="U16" s="28" t="s">
        <v>101</v>
      </c>
      <c r="V16" s="28" t="s">
        <v>102</v>
      </c>
      <c r="W16" s="28" t="s">
        <v>103</v>
      </c>
      <c r="X16" s="27" t="s">
        <v>104</v>
      </c>
      <c r="Y16" s="28" t="s">
        <v>105</v>
      </c>
      <c r="Z16" s="29" t="s">
        <v>106</v>
      </c>
      <c r="AA16" s="29" t="s">
        <v>107</v>
      </c>
      <c r="AB16" s="28" t="s">
        <v>108</v>
      </c>
      <c r="AC16" s="28" t="s">
        <v>109</v>
      </c>
      <c r="AD16" s="28" t="s">
        <v>110</v>
      </c>
      <c r="AE16" s="28" t="s">
        <v>111</v>
      </c>
      <c r="AF16" s="28" t="s">
        <v>109</v>
      </c>
      <c r="AG16" s="28" t="s">
        <v>112</v>
      </c>
    </row>
    <row r="17" spans="1:34" x14ac:dyDescent="0.25">
      <c r="C17" s="24"/>
      <c r="D17" s="24"/>
      <c r="E17" s="24"/>
      <c r="T17" s="24"/>
      <c r="U17" s="24"/>
      <c r="V17" s="24"/>
      <c r="W17" s="24"/>
      <c r="Y17" s="24"/>
      <c r="Z17" s="24"/>
      <c r="AA17" s="24"/>
      <c r="AB17" s="24"/>
      <c r="AC17" s="24"/>
      <c r="AD17" s="24"/>
    </row>
    <row r="18" spans="1:34" ht="14.1" customHeight="1" x14ac:dyDescent="0.25">
      <c r="A18" s="1" t="s">
        <v>113</v>
      </c>
      <c r="B18" t="s">
        <v>114</v>
      </c>
      <c r="C18" s="58" t="s">
        <v>351</v>
      </c>
      <c r="D18" s="24">
        <v>901526</v>
      </c>
      <c r="E18" s="30" t="s">
        <v>115</v>
      </c>
      <c r="F18" s="24" t="s">
        <v>116</v>
      </c>
      <c r="G18" t="s">
        <v>117</v>
      </c>
      <c r="H18" s="24" t="s">
        <v>118</v>
      </c>
      <c r="I18" s="31">
        <v>1</v>
      </c>
      <c r="J18" s="31">
        <v>1</v>
      </c>
      <c r="K18" s="24">
        <v>295</v>
      </c>
      <c r="L18" s="58">
        <v>1.377</v>
      </c>
      <c r="M18" s="69">
        <f t="shared" ref="M18:M29" si="0">K18*L18</f>
        <v>406.21499999999997</v>
      </c>
      <c r="N18" s="35">
        <f>K18*31</f>
        <v>9145</v>
      </c>
      <c r="O18" s="33">
        <f>L18</f>
        <v>1.377</v>
      </c>
      <c r="P18" s="36">
        <f>N18*O18</f>
        <v>12592.665000000001</v>
      </c>
      <c r="T18" s="58" t="s">
        <v>351</v>
      </c>
      <c r="U18" s="24">
        <v>901526</v>
      </c>
      <c r="V18" s="30" t="s">
        <v>115</v>
      </c>
      <c r="W18" s="24" t="s">
        <v>116</v>
      </c>
      <c r="X18" t="s">
        <v>117</v>
      </c>
      <c r="Y18" s="24" t="s">
        <v>118</v>
      </c>
      <c r="Z18" s="31">
        <v>107.877</v>
      </c>
      <c r="AA18" s="31">
        <v>129.2901</v>
      </c>
      <c r="AB18" s="24">
        <v>150.70320000000001</v>
      </c>
      <c r="AC18" s="58">
        <v>172.1163</v>
      </c>
      <c r="AD18" s="69">
        <f t="shared" ref="AD18:AD29" si="1">AB18*AC18</f>
        <v>25938.477182160001</v>
      </c>
      <c r="AE18" s="35">
        <f>AB18*31</f>
        <v>4671.7992000000004</v>
      </c>
      <c r="AF18" s="33">
        <f>AC18</f>
        <v>172.1163</v>
      </c>
      <c r="AG18" s="36">
        <f>AE18*AF18</f>
        <v>804092.79264696001</v>
      </c>
    </row>
    <row r="19" spans="1:34" ht="12.9" customHeight="1" x14ac:dyDescent="0.25">
      <c r="A19" s="1" t="s">
        <v>113</v>
      </c>
      <c r="B19" t="s">
        <v>119</v>
      </c>
      <c r="C19" s="58" t="s">
        <v>351</v>
      </c>
      <c r="D19" s="24">
        <v>901553</v>
      </c>
      <c r="E19" s="30" t="s">
        <v>120</v>
      </c>
      <c r="F19" s="24" t="s">
        <v>116</v>
      </c>
      <c r="G19" t="s">
        <v>117</v>
      </c>
      <c r="H19" s="24" t="s">
        <v>118</v>
      </c>
      <c r="I19" s="31">
        <v>1</v>
      </c>
      <c r="J19" s="31">
        <v>1</v>
      </c>
      <c r="K19" s="24">
        <v>0</v>
      </c>
      <c r="L19" s="58">
        <v>1.4359999999999999</v>
      </c>
      <c r="M19" s="69">
        <f t="shared" si="0"/>
        <v>0</v>
      </c>
      <c r="N19" s="37">
        <f t="shared" ref="N19:N29" si="2">K19*31</f>
        <v>0</v>
      </c>
      <c r="O19" s="38">
        <f t="shared" ref="O19:O29" si="3">L19</f>
        <v>1.4359999999999999</v>
      </c>
      <c r="P19" s="36">
        <f t="shared" ref="P19:P29" si="4">N19*O19</f>
        <v>0</v>
      </c>
      <c r="T19" s="58" t="s">
        <v>351</v>
      </c>
      <c r="U19" s="24">
        <v>901553</v>
      </c>
      <c r="V19" s="30" t="s">
        <v>120</v>
      </c>
      <c r="W19" s="24" t="s">
        <v>116</v>
      </c>
      <c r="X19" t="s">
        <v>117</v>
      </c>
      <c r="Y19" s="24" t="s">
        <v>118</v>
      </c>
      <c r="Z19" s="31">
        <v>0.93600000000000105</v>
      </c>
      <c r="AA19" s="31">
        <v>0.96680000000000099</v>
      </c>
      <c r="AB19" s="24">
        <v>0.99760000000000104</v>
      </c>
      <c r="AC19" s="58">
        <v>1.0284</v>
      </c>
      <c r="AD19" s="69">
        <f t="shared" si="1"/>
        <v>1.025931840000001</v>
      </c>
      <c r="AE19" s="37">
        <f t="shared" ref="AE19:AE29" si="5">AB19*31</f>
        <v>30.925600000000031</v>
      </c>
      <c r="AF19" s="38">
        <f t="shared" ref="AF19:AF29" si="6">AC19</f>
        <v>1.0284</v>
      </c>
      <c r="AG19" s="36">
        <f t="shared" ref="AG19:AG29" si="7">AE19*AF19</f>
        <v>31.803887040000031</v>
      </c>
    </row>
    <row r="20" spans="1:34" ht="12.9" customHeight="1" x14ac:dyDescent="0.25">
      <c r="A20" s="1" t="s">
        <v>113</v>
      </c>
      <c r="B20" t="s">
        <v>121</v>
      </c>
      <c r="C20" s="58" t="s">
        <v>351</v>
      </c>
      <c r="D20" s="24">
        <v>901534</v>
      </c>
      <c r="E20" s="30" t="s">
        <v>122</v>
      </c>
      <c r="F20" s="24" t="s">
        <v>116</v>
      </c>
      <c r="G20" t="s">
        <v>117</v>
      </c>
      <c r="H20" s="24" t="s">
        <v>118</v>
      </c>
      <c r="I20" s="31">
        <v>1</v>
      </c>
      <c r="J20" s="31">
        <v>1</v>
      </c>
      <c r="K20" s="24">
        <v>175</v>
      </c>
      <c r="L20" s="58">
        <v>1.155</v>
      </c>
      <c r="M20" s="69">
        <f t="shared" si="0"/>
        <v>202.125</v>
      </c>
      <c r="N20" s="37">
        <f t="shared" si="2"/>
        <v>5425</v>
      </c>
      <c r="O20" s="38">
        <f t="shared" si="3"/>
        <v>1.155</v>
      </c>
      <c r="P20" s="36">
        <f t="shared" si="4"/>
        <v>6265.875</v>
      </c>
      <c r="T20" s="58" t="s">
        <v>351</v>
      </c>
      <c r="U20" s="24">
        <v>901534</v>
      </c>
      <c r="V20" s="30" t="s">
        <v>122</v>
      </c>
      <c r="W20" s="24" t="s">
        <v>116</v>
      </c>
      <c r="X20" t="s">
        <v>117</v>
      </c>
      <c r="Y20" s="24" t="s">
        <v>118</v>
      </c>
      <c r="Z20" s="31">
        <v>55.655000000000001</v>
      </c>
      <c r="AA20" s="31">
        <v>66.601500000000001</v>
      </c>
      <c r="AB20" s="24">
        <v>77.548000000000002</v>
      </c>
      <c r="AC20" s="58">
        <v>88.494500000000002</v>
      </c>
      <c r="AD20" s="69">
        <f t="shared" si="1"/>
        <v>6862.5714860000007</v>
      </c>
      <c r="AE20" s="37">
        <f t="shared" si="5"/>
        <v>2403.9880000000003</v>
      </c>
      <c r="AF20" s="38">
        <f t="shared" si="6"/>
        <v>88.494500000000002</v>
      </c>
      <c r="AG20" s="36">
        <f t="shared" si="7"/>
        <v>212739.71606600002</v>
      </c>
    </row>
    <row r="21" spans="1:34" ht="12.9" customHeight="1" x14ac:dyDescent="0.25">
      <c r="A21" s="1" t="s">
        <v>113</v>
      </c>
      <c r="B21" t="s">
        <v>123</v>
      </c>
      <c r="C21" s="58" t="s">
        <v>351</v>
      </c>
      <c r="D21" s="24">
        <v>901535</v>
      </c>
      <c r="E21" s="30" t="s">
        <v>124</v>
      </c>
      <c r="F21" s="24" t="s">
        <v>116</v>
      </c>
      <c r="G21" t="s">
        <v>117</v>
      </c>
      <c r="H21" s="24" t="s">
        <v>118</v>
      </c>
      <c r="I21" s="31">
        <v>1</v>
      </c>
      <c r="J21" s="31">
        <v>1</v>
      </c>
      <c r="K21" s="24">
        <v>139</v>
      </c>
      <c r="L21" s="58">
        <v>1.288</v>
      </c>
      <c r="M21" s="69">
        <f t="shared" si="0"/>
        <v>179.03200000000001</v>
      </c>
      <c r="N21" s="37">
        <f t="shared" si="2"/>
        <v>4309</v>
      </c>
      <c r="O21" s="38">
        <f t="shared" si="3"/>
        <v>1.288</v>
      </c>
      <c r="P21" s="36">
        <f t="shared" si="4"/>
        <v>5549.9920000000002</v>
      </c>
      <c r="T21" s="58" t="s">
        <v>351</v>
      </c>
      <c r="U21" s="24">
        <v>901535</v>
      </c>
      <c r="V21" s="30" t="s">
        <v>124</v>
      </c>
      <c r="W21" s="24" t="s">
        <v>116</v>
      </c>
      <c r="X21" t="s">
        <v>117</v>
      </c>
      <c r="Y21" s="24" t="s">
        <v>118</v>
      </c>
      <c r="Z21" s="31">
        <v>49.787999999999997</v>
      </c>
      <c r="AA21" s="31">
        <v>59.574399999999997</v>
      </c>
      <c r="AB21" s="24">
        <v>69.360799999999998</v>
      </c>
      <c r="AC21" s="58">
        <v>79.147199999999998</v>
      </c>
      <c r="AD21" s="69">
        <f t="shared" si="1"/>
        <v>5489.7131097599995</v>
      </c>
      <c r="AE21" s="37">
        <f t="shared" si="5"/>
        <v>2150.1848</v>
      </c>
      <c r="AF21" s="38">
        <f t="shared" si="6"/>
        <v>79.147199999999998</v>
      </c>
      <c r="AG21" s="36">
        <f t="shared" si="7"/>
        <v>170181.10640255999</v>
      </c>
    </row>
    <row r="22" spans="1:34" ht="12.9" customHeight="1" x14ac:dyDescent="0.25">
      <c r="A22" s="1" t="s">
        <v>113</v>
      </c>
      <c r="B22" t="s">
        <v>125</v>
      </c>
      <c r="C22" s="58" t="s">
        <v>351</v>
      </c>
      <c r="D22" s="24">
        <v>901531</v>
      </c>
      <c r="E22" s="30" t="s">
        <v>126</v>
      </c>
      <c r="F22" s="24" t="s">
        <v>116</v>
      </c>
      <c r="G22" t="s">
        <v>117</v>
      </c>
      <c r="H22" s="24" t="s">
        <v>118</v>
      </c>
      <c r="I22" s="31">
        <v>1</v>
      </c>
      <c r="J22" s="31">
        <v>1</v>
      </c>
      <c r="K22" s="24">
        <v>291</v>
      </c>
      <c r="L22" s="58">
        <v>1.353</v>
      </c>
      <c r="M22" s="69">
        <f t="shared" si="0"/>
        <v>393.72300000000001</v>
      </c>
      <c r="N22" s="37">
        <f t="shared" si="2"/>
        <v>9021</v>
      </c>
      <c r="O22" s="38">
        <f t="shared" si="3"/>
        <v>1.353</v>
      </c>
      <c r="P22" s="36">
        <f t="shared" si="4"/>
        <v>12205.413</v>
      </c>
      <c r="T22" s="58" t="s">
        <v>351</v>
      </c>
      <c r="U22" s="24">
        <v>901531</v>
      </c>
      <c r="V22" s="30" t="s">
        <v>126</v>
      </c>
      <c r="W22" s="24" t="s">
        <v>116</v>
      </c>
      <c r="X22" t="s">
        <v>117</v>
      </c>
      <c r="Y22" s="24" t="s">
        <v>118</v>
      </c>
      <c r="Z22" s="31">
        <v>116.85299999999999</v>
      </c>
      <c r="AA22" s="31">
        <v>140.05889999999999</v>
      </c>
      <c r="AB22" s="24">
        <v>163.26480000000001</v>
      </c>
      <c r="AC22" s="58">
        <v>186.47069999999999</v>
      </c>
      <c r="AD22" s="69">
        <f t="shared" si="1"/>
        <v>30444.10154136</v>
      </c>
      <c r="AE22" s="37">
        <f t="shared" si="5"/>
        <v>5061.2088000000003</v>
      </c>
      <c r="AF22" s="38">
        <f t="shared" si="6"/>
        <v>186.47069999999999</v>
      </c>
      <c r="AG22" s="36">
        <f t="shared" si="7"/>
        <v>943767.14778216009</v>
      </c>
    </row>
    <row r="23" spans="1:34" ht="12.9" customHeight="1" x14ac:dyDescent="0.25">
      <c r="A23" s="1" t="s">
        <v>113</v>
      </c>
      <c r="B23" t="s">
        <v>127</v>
      </c>
      <c r="C23" s="58" t="s">
        <v>351</v>
      </c>
      <c r="D23" s="24">
        <v>901532</v>
      </c>
      <c r="E23" s="30" t="s">
        <v>128</v>
      </c>
      <c r="F23" s="24" t="s">
        <v>116</v>
      </c>
      <c r="G23" t="s">
        <v>117</v>
      </c>
      <c r="H23" s="24" t="s">
        <v>118</v>
      </c>
      <c r="I23" s="31">
        <v>1</v>
      </c>
      <c r="J23" s="31">
        <v>1</v>
      </c>
      <c r="K23" s="24">
        <v>21</v>
      </c>
      <c r="L23" s="58">
        <v>1.1339999999999999</v>
      </c>
      <c r="M23" s="69">
        <f t="shared" si="0"/>
        <v>23.813999999999997</v>
      </c>
      <c r="N23" s="37">
        <f t="shared" si="2"/>
        <v>651</v>
      </c>
      <c r="O23" s="38">
        <f t="shared" si="3"/>
        <v>1.1339999999999999</v>
      </c>
      <c r="P23" s="36">
        <f t="shared" si="4"/>
        <v>738.23399999999992</v>
      </c>
      <c r="T23" s="58" t="s">
        <v>351</v>
      </c>
      <c r="U23" s="24">
        <v>901532</v>
      </c>
      <c r="V23" s="30" t="s">
        <v>128</v>
      </c>
      <c r="W23" s="24" t="s">
        <v>116</v>
      </c>
      <c r="X23" t="s">
        <v>117</v>
      </c>
      <c r="Y23" s="24" t="s">
        <v>118</v>
      </c>
      <c r="Z23" s="31">
        <v>7.6340000000000003</v>
      </c>
      <c r="AA23" s="31">
        <v>8.9742000000000104</v>
      </c>
      <c r="AB23" s="24">
        <v>10.314399999999999</v>
      </c>
      <c r="AC23" s="58">
        <v>11.6546</v>
      </c>
      <c r="AD23" s="69">
        <f t="shared" si="1"/>
        <v>120.21020623999999</v>
      </c>
      <c r="AE23" s="37">
        <f t="shared" si="5"/>
        <v>319.74639999999999</v>
      </c>
      <c r="AF23" s="38">
        <f t="shared" si="6"/>
        <v>11.6546</v>
      </c>
      <c r="AG23" s="36">
        <f t="shared" si="7"/>
        <v>3726.5163934400002</v>
      </c>
    </row>
    <row r="24" spans="1:34" ht="12.9" customHeight="1" x14ac:dyDescent="0.25">
      <c r="A24" s="1" t="s">
        <v>113</v>
      </c>
      <c r="B24" t="s">
        <v>129</v>
      </c>
      <c r="C24" s="58" t="s">
        <v>351</v>
      </c>
      <c r="D24" s="24">
        <v>901536</v>
      </c>
      <c r="E24" s="30" t="s">
        <v>130</v>
      </c>
      <c r="F24" s="24" t="s">
        <v>116</v>
      </c>
      <c r="G24" t="s">
        <v>117</v>
      </c>
      <c r="H24" s="24" t="s">
        <v>118</v>
      </c>
      <c r="I24" s="31">
        <v>1</v>
      </c>
      <c r="J24" s="31">
        <v>1</v>
      </c>
      <c r="K24" s="24">
        <v>35</v>
      </c>
      <c r="L24" s="58">
        <v>1.163</v>
      </c>
      <c r="M24" s="69">
        <f t="shared" si="0"/>
        <v>40.704999999999998</v>
      </c>
      <c r="N24" s="37">
        <f t="shared" si="2"/>
        <v>1085</v>
      </c>
      <c r="O24" s="38">
        <f t="shared" si="3"/>
        <v>1.163</v>
      </c>
      <c r="P24" s="36">
        <f t="shared" si="4"/>
        <v>1261.855</v>
      </c>
      <c r="T24" s="58" t="s">
        <v>351</v>
      </c>
      <c r="U24" s="24">
        <v>901536</v>
      </c>
      <c r="V24" s="30" t="s">
        <v>130</v>
      </c>
      <c r="W24" s="24" t="s">
        <v>116</v>
      </c>
      <c r="X24" t="s">
        <v>117</v>
      </c>
      <c r="Y24" s="24" t="s">
        <v>118</v>
      </c>
      <c r="Z24" s="31">
        <v>14.163</v>
      </c>
      <c r="AA24" s="31">
        <v>16.811900000000001</v>
      </c>
      <c r="AB24" s="24">
        <v>19.460799999999999</v>
      </c>
      <c r="AC24" s="58">
        <v>22.1097</v>
      </c>
      <c r="AD24" s="69">
        <f t="shared" si="1"/>
        <v>430.27244975999997</v>
      </c>
      <c r="AE24" s="37">
        <f t="shared" si="5"/>
        <v>603.28480000000002</v>
      </c>
      <c r="AF24" s="38">
        <f t="shared" si="6"/>
        <v>22.1097</v>
      </c>
      <c r="AG24" s="36">
        <f t="shared" si="7"/>
        <v>13338.44594256</v>
      </c>
    </row>
    <row r="25" spans="1:34" ht="12.9" customHeight="1" x14ac:dyDescent="0.25">
      <c r="A25" s="1" t="s">
        <v>113</v>
      </c>
      <c r="B25" t="s">
        <v>131</v>
      </c>
      <c r="C25" s="58" t="s">
        <v>351</v>
      </c>
      <c r="D25" s="24">
        <v>901537</v>
      </c>
      <c r="E25" s="30" t="s">
        <v>130</v>
      </c>
      <c r="F25" s="24" t="s">
        <v>116</v>
      </c>
      <c r="G25" t="s">
        <v>117</v>
      </c>
      <c r="H25" s="24" t="s">
        <v>118</v>
      </c>
      <c r="I25" s="31">
        <v>1</v>
      </c>
      <c r="J25" s="31">
        <v>1</v>
      </c>
      <c r="K25" s="24">
        <v>129</v>
      </c>
      <c r="L25" s="58">
        <v>1.4910000000000001</v>
      </c>
      <c r="M25" s="69">
        <f t="shared" si="0"/>
        <v>192.33900000000003</v>
      </c>
      <c r="N25" s="37">
        <f t="shared" si="2"/>
        <v>3999</v>
      </c>
      <c r="O25" s="38">
        <f t="shared" si="3"/>
        <v>1.4910000000000001</v>
      </c>
      <c r="P25" s="36">
        <f t="shared" si="4"/>
        <v>5962.509</v>
      </c>
      <c r="T25" s="58" t="s">
        <v>351</v>
      </c>
      <c r="U25" s="24">
        <v>901537</v>
      </c>
      <c r="V25" s="30" t="s">
        <v>130</v>
      </c>
      <c r="W25" s="24" t="s">
        <v>116</v>
      </c>
      <c r="X25" t="s">
        <v>117</v>
      </c>
      <c r="Y25" s="24" t="s">
        <v>118</v>
      </c>
      <c r="Z25" s="31">
        <v>24.991</v>
      </c>
      <c r="AA25" s="31">
        <v>29.8383</v>
      </c>
      <c r="AB25" s="24">
        <v>34.685600000000001</v>
      </c>
      <c r="AC25" s="58">
        <v>39.532899999999998</v>
      </c>
      <c r="AD25" s="69">
        <f t="shared" si="1"/>
        <v>1371.22235624</v>
      </c>
      <c r="AE25" s="37">
        <f t="shared" si="5"/>
        <v>1075.2536</v>
      </c>
      <c r="AF25" s="38">
        <f t="shared" si="6"/>
        <v>39.532899999999998</v>
      </c>
      <c r="AG25" s="36">
        <f t="shared" si="7"/>
        <v>42507.893043439995</v>
      </c>
    </row>
    <row r="26" spans="1:34" ht="12.9" customHeight="1" x14ac:dyDescent="0.25">
      <c r="A26" s="1" t="s">
        <v>113</v>
      </c>
      <c r="B26" t="s">
        <v>132</v>
      </c>
      <c r="C26" s="58" t="s">
        <v>351</v>
      </c>
      <c r="D26" s="24">
        <v>901538</v>
      </c>
      <c r="E26" s="30" t="s">
        <v>133</v>
      </c>
      <c r="F26" s="24" t="s">
        <v>116</v>
      </c>
      <c r="G26" t="s">
        <v>117</v>
      </c>
      <c r="H26" s="24" t="s">
        <v>118</v>
      </c>
      <c r="I26" s="31">
        <v>1</v>
      </c>
      <c r="J26" s="31">
        <v>1</v>
      </c>
      <c r="K26" s="24">
        <v>27</v>
      </c>
      <c r="L26" s="72">
        <v>1.38</v>
      </c>
      <c r="M26" s="69">
        <f t="shared" si="0"/>
        <v>37.26</v>
      </c>
      <c r="N26" s="37">
        <f t="shared" si="2"/>
        <v>837</v>
      </c>
      <c r="O26" s="38">
        <f t="shared" si="3"/>
        <v>1.38</v>
      </c>
      <c r="P26" s="36">
        <f t="shared" si="4"/>
        <v>1155.06</v>
      </c>
      <c r="T26" s="58" t="s">
        <v>351</v>
      </c>
      <c r="U26" s="24">
        <v>901538</v>
      </c>
      <c r="V26" s="30" t="s">
        <v>133</v>
      </c>
      <c r="W26" s="24" t="s">
        <v>116</v>
      </c>
      <c r="X26" t="s">
        <v>117</v>
      </c>
      <c r="Y26" s="24" t="s">
        <v>118</v>
      </c>
      <c r="Z26" s="31">
        <v>6.88</v>
      </c>
      <c r="AA26" s="31">
        <v>8.0939999999999994</v>
      </c>
      <c r="AB26" s="24">
        <v>9.3079999999999998</v>
      </c>
      <c r="AC26" s="72">
        <v>10.522</v>
      </c>
      <c r="AD26" s="69">
        <f t="shared" si="1"/>
        <v>97.938776000000004</v>
      </c>
      <c r="AE26" s="37">
        <f t="shared" si="5"/>
        <v>288.548</v>
      </c>
      <c r="AF26" s="38">
        <f t="shared" si="6"/>
        <v>10.522</v>
      </c>
      <c r="AG26" s="36">
        <f t="shared" si="7"/>
        <v>3036.1020560000002</v>
      </c>
    </row>
    <row r="27" spans="1:34" ht="12.9" customHeight="1" x14ac:dyDescent="0.25">
      <c r="A27" s="1" t="s">
        <v>113</v>
      </c>
      <c r="B27" t="s">
        <v>134</v>
      </c>
      <c r="C27" s="58" t="s">
        <v>351</v>
      </c>
      <c r="D27" s="24">
        <v>900993</v>
      </c>
      <c r="E27" s="30" t="s">
        <v>135</v>
      </c>
      <c r="F27" s="24" t="s">
        <v>116</v>
      </c>
      <c r="G27" t="s">
        <v>117</v>
      </c>
      <c r="H27" s="24" t="s">
        <v>118</v>
      </c>
      <c r="I27" s="31">
        <v>1</v>
      </c>
      <c r="J27" s="31">
        <v>1</v>
      </c>
      <c r="K27" s="24">
        <v>0</v>
      </c>
      <c r="L27" s="58">
        <v>1.4490000000000001</v>
      </c>
      <c r="M27" s="69">
        <f t="shared" si="0"/>
        <v>0</v>
      </c>
      <c r="N27" s="37">
        <f t="shared" si="2"/>
        <v>0</v>
      </c>
      <c r="O27" s="38">
        <f t="shared" si="3"/>
        <v>1.4490000000000001</v>
      </c>
      <c r="P27" s="36">
        <f t="shared" si="4"/>
        <v>0</v>
      </c>
      <c r="T27" s="58" t="s">
        <v>351</v>
      </c>
      <c r="U27" s="24">
        <v>900993</v>
      </c>
      <c r="V27" s="30" t="s">
        <v>135</v>
      </c>
      <c r="W27" s="24" t="s">
        <v>116</v>
      </c>
      <c r="X27" t="s">
        <v>117</v>
      </c>
      <c r="Y27" s="24" t="s">
        <v>118</v>
      </c>
      <c r="Z27" s="31">
        <v>0.94899999999999995</v>
      </c>
      <c r="AA27" s="31">
        <v>0.98370000000000002</v>
      </c>
      <c r="AB27" s="24">
        <v>1.0184</v>
      </c>
      <c r="AC27" s="58">
        <v>1.0530999999999999</v>
      </c>
      <c r="AD27" s="69">
        <f t="shared" si="1"/>
        <v>1.0724770399999999</v>
      </c>
      <c r="AE27" s="37">
        <f t="shared" si="5"/>
        <v>31.570399999999999</v>
      </c>
      <c r="AF27" s="38">
        <f t="shared" si="6"/>
        <v>1.0530999999999999</v>
      </c>
      <c r="AG27" s="36">
        <f t="shared" si="7"/>
        <v>33.246788239999994</v>
      </c>
    </row>
    <row r="28" spans="1:34" ht="12.9" customHeight="1" x14ac:dyDescent="0.25">
      <c r="A28" s="1" t="s">
        <v>113</v>
      </c>
      <c r="B28" t="s">
        <v>136</v>
      </c>
      <c r="C28" s="58" t="s">
        <v>351</v>
      </c>
      <c r="D28" s="24">
        <v>901540</v>
      </c>
      <c r="E28" s="30" t="s">
        <v>137</v>
      </c>
      <c r="F28" s="24" t="s">
        <v>116</v>
      </c>
      <c r="G28" t="s">
        <v>117</v>
      </c>
      <c r="H28" s="24" t="s">
        <v>118</v>
      </c>
      <c r="I28" s="31">
        <v>1</v>
      </c>
      <c r="J28" s="31">
        <v>1</v>
      </c>
      <c r="K28" s="24">
        <v>238</v>
      </c>
      <c r="L28" s="58">
        <v>1.494</v>
      </c>
      <c r="M28" s="69">
        <f t="shared" si="0"/>
        <v>355.572</v>
      </c>
      <c r="N28" s="37">
        <f t="shared" si="2"/>
        <v>7378</v>
      </c>
      <c r="O28" s="38">
        <f t="shared" si="3"/>
        <v>1.494</v>
      </c>
      <c r="P28" s="36">
        <f t="shared" si="4"/>
        <v>11022.732</v>
      </c>
      <c r="T28" s="58" t="s">
        <v>351</v>
      </c>
      <c r="U28" s="24">
        <v>901540</v>
      </c>
      <c r="V28" s="30" t="s">
        <v>137</v>
      </c>
      <c r="W28" s="24" t="s">
        <v>116</v>
      </c>
      <c r="X28" t="s">
        <v>117</v>
      </c>
      <c r="Y28" s="24" t="s">
        <v>118</v>
      </c>
      <c r="Z28" s="31">
        <v>82.994</v>
      </c>
      <c r="AA28" s="31">
        <v>99.4422</v>
      </c>
      <c r="AB28" s="24">
        <v>115.8904</v>
      </c>
      <c r="AC28" s="58">
        <v>132.33860000000001</v>
      </c>
      <c r="AD28" s="69">
        <f t="shared" si="1"/>
        <v>15336.773289440001</v>
      </c>
      <c r="AE28" s="37">
        <f t="shared" si="5"/>
        <v>3592.6023999999998</v>
      </c>
      <c r="AF28" s="38">
        <f t="shared" si="6"/>
        <v>132.33860000000001</v>
      </c>
      <c r="AG28" s="36">
        <f t="shared" si="7"/>
        <v>475439.97197264002</v>
      </c>
    </row>
    <row r="29" spans="1:34" ht="12.9" customHeight="1" x14ac:dyDescent="0.25">
      <c r="A29" s="39" t="s">
        <v>113</v>
      </c>
      <c r="B29" s="40" t="s">
        <v>138</v>
      </c>
      <c r="C29" s="58" t="s">
        <v>351</v>
      </c>
      <c r="D29" s="41">
        <v>901539</v>
      </c>
      <c r="E29" s="30" t="s">
        <v>137</v>
      </c>
      <c r="F29" s="41" t="s">
        <v>116</v>
      </c>
      <c r="G29" s="40" t="s">
        <v>117</v>
      </c>
      <c r="H29" s="41" t="s">
        <v>118</v>
      </c>
      <c r="I29" s="42">
        <v>1</v>
      </c>
      <c r="J29" s="42">
        <v>1</v>
      </c>
      <c r="K29" s="24">
        <v>106</v>
      </c>
      <c r="L29" s="58">
        <v>1.484</v>
      </c>
      <c r="M29" s="69">
        <f t="shared" si="0"/>
        <v>157.304</v>
      </c>
      <c r="N29" s="70">
        <f t="shared" si="2"/>
        <v>3286</v>
      </c>
      <c r="O29" s="43">
        <f t="shared" si="3"/>
        <v>1.484</v>
      </c>
      <c r="P29" s="45">
        <f t="shared" si="4"/>
        <v>4876.424</v>
      </c>
      <c r="T29" s="58" t="s">
        <v>351</v>
      </c>
      <c r="U29" s="41">
        <v>901539</v>
      </c>
      <c r="V29" s="30" t="s">
        <v>137</v>
      </c>
      <c r="W29" s="41" t="s">
        <v>116</v>
      </c>
      <c r="X29" s="40" t="s">
        <v>117</v>
      </c>
      <c r="Y29" s="41" t="s">
        <v>118</v>
      </c>
      <c r="Z29" s="42">
        <v>47.984000000000002</v>
      </c>
      <c r="AA29" s="42">
        <v>57.429200000000002</v>
      </c>
      <c r="AB29" s="24">
        <v>66.874399999999994</v>
      </c>
      <c r="AC29" s="58">
        <v>76.319599999999994</v>
      </c>
      <c r="AD29" s="69">
        <f t="shared" si="1"/>
        <v>5103.827458239999</v>
      </c>
      <c r="AE29" s="70">
        <f t="shared" si="5"/>
        <v>2073.1063999999997</v>
      </c>
      <c r="AF29" s="43">
        <f t="shared" si="6"/>
        <v>76.319599999999994</v>
      </c>
      <c r="AG29" s="45">
        <f t="shared" si="7"/>
        <v>158218.65120543996</v>
      </c>
    </row>
    <row r="30" spans="1:34" ht="12.9" customHeight="1" x14ac:dyDescent="0.25">
      <c r="A30" s="46"/>
      <c r="B30" s="47"/>
      <c r="C30" s="30"/>
      <c r="D30" s="30"/>
      <c r="E30" s="30"/>
      <c r="F30" s="30"/>
      <c r="G30" s="47"/>
      <c r="H30" s="30"/>
      <c r="I30" s="48"/>
      <c r="J30" s="48"/>
      <c r="K30" s="49"/>
      <c r="L30" s="30"/>
      <c r="M30" s="50"/>
      <c r="N30" s="37"/>
      <c r="O30" s="30"/>
      <c r="P30" s="51"/>
      <c r="Q30" s="2" t="s">
        <v>139</v>
      </c>
      <c r="R30" s="2" t="s">
        <v>10</v>
      </c>
      <c r="S30" s="2" t="s">
        <v>372</v>
      </c>
      <c r="T30" s="30"/>
      <c r="U30" s="30"/>
      <c r="V30" s="30"/>
      <c r="W30" s="30"/>
      <c r="X30" s="47"/>
      <c r="Y30" s="30"/>
      <c r="Z30" s="48"/>
      <c r="AA30" s="48"/>
      <c r="AB30" s="49"/>
      <c r="AC30" s="30"/>
      <c r="AD30" s="50"/>
      <c r="AE30" s="37"/>
      <c r="AF30" s="30"/>
      <c r="AG30" s="51"/>
      <c r="AH30" s="2" t="s">
        <v>139</v>
      </c>
    </row>
    <row r="31" spans="1:34" ht="12.9" customHeight="1" x14ac:dyDescent="0.3">
      <c r="A31" s="83" t="s">
        <v>140</v>
      </c>
      <c r="B31" s="83"/>
      <c r="C31" s="52"/>
      <c r="D31" s="52"/>
      <c r="E31" s="30"/>
      <c r="K31" s="35">
        <f>SUM(K18:K29)</f>
        <v>1456</v>
      </c>
      <c r="L31" s="53"/>
      <c r="M31" s="35">
        <f>SUM(M18:M29)</f>
        <v>1988.0889999999999</v>
      </c>
      <c r="N31" s="35">
        <f>SUM(N18:N29)</f>
        <v>45136</v>
      </c>
      <c r="O31" s="53"/>
      <c r="P31" s="54">
        <f>SUM(P18:P30)</f>
        <v>61630.758999999991</v>
      </c>
      <c r="Q31" s="55">
        <v>0.85</v>
      </c>
      <c r="R31" s="51">
        <f>M31*Q31</f>
        <v>1689.87565</v>
      </c>
      <c r="S31" s="51">
        <f>M31-R31</f>
        <v>298.21334999999999</v>
      </c>
      <c r="T31" s="52"/>
      <c r="U31" s="52"/>
      <c r="V31" s="30"/>
      <c r="W31" s="24"/>
      <c r="Y31" s="24"/>
      <c r="Z31" s="24"/>
      <c r="AA31" s="24"/>
      <c r="AB31" s="35">
        <f>SUM(AB18:AB29)</f>
        <v>719.42640000000006</v>
      </c>
      <c r="AC31" s="53"/>
      <c r="AD31" s="35">
        <f>SUM(AD18:AD29)</f>
        <v>91197.206264079985</v>
      </c>
      <c r="AE31" s="35">
        <f>SUM(AE18:AE29)</f>
        <v>22302.218400000002</v>
      </c>
      <c r="AF31" s="53"/>
      <c r="AG31" s="54">
        <f>SUM(AG18:AG30)</f>
        <v>2827113.39418648</v>
      </c>
      <c r="AH31" s="55">
        <v>1.85</v>
      </c>
    </row>
    <row r="32" spans="1:34" ht="12.9" customHeight="1" x14ac:dyDescent="0.3">
      <c r="A32" s="52"/>
      <c r="B32" s="52"/>
      <c r="C32" s="52"/>
      <c r="D32" s="52"/>
      <c r="E32" s="30"/>
      <c r="K32" s="35"/>
      <c r="L32" s="53"/>
      <c r="M32" s="35"/>
      <c r="N32" s="35"/>
      <c r="O32" s="53"/>
      <c r="P32" s="56"/>
      <c r="T32" s="52"/>
      <c r="U32" s="52"/>
      <c r="V32" s="30"/>
      <c r="W32" s="24"/>
      <c r="Y32" s="24"/>
      <c r="Z32" s="24"/>
      <c r="AA32" s="24"/>
      <c r="AB32" s="35"/>
      <c r="AC32" s="53"/>
      <c r="AD32" s="35"/>
      <c r="AE32" s="35"/>
      <c r="AF32" s="53"/>
      <c r="AG32" s="56"/>
    </row>
    <row r="33" spans="1:34" ht="12.9" customHeight="1" x14ac:dyDescent="0.25">
      <c r="E33" s="30"/>
      <c r="K33" s="32"/>
      <c r="M33" s="32"/>
      <c r="N33" s="35"/>
      <c r="O33" s="24"/>
      <c r="P33" s="36"/>
      <c r="V33" s="30"/>
      <c r="W33" s="24"/>
      <c r="Y33" s="24"/>
      <c r="Z33" s="24"/>
      <c r="AA33" s="24"/>
      <c r="AB33" s="32"/>
      <c r="AC33" s="24"/>
      <c r="AD33" s="32"/>
      <c r="AE33" s="35"/>
      <c r="AF33" s="24"/>
      <c r="AG33" s="36"/>
    </row>
    <row r="34" spans="1:34" ht="12.9" customHeight="1" x14ac:dyDescent="0.25">
      <c r="A34" s="1" t="s">
        <v>141</v>
      </c>
      <c r="B34" t="s">
        <v>142</v>
      </c>
      <c r="C34" s="24" t="s">
        <v>143</v>
      </c>
      <c r="D34" s="24">
        <v>27869</v>
      </c>
      <c r="E34" s="30"/>
      <c r="F34" s="24" t="s">
        <v>144</v>
      </c>
      <c r="G34" t="s">
        <v>145</v>
      </c>
      <c r="H34" s="24" t="s">
        <v>146</v>
      </c>
      <c r="I34" s="31">
        <v>0.2109</v>
      </c>
      <c r="J34" s="31">
        <v>0.21590000000000001</v>
      </c>
      <c r="K34" s="32">
        <v>88</v>
      </c>
      <c r="L34" s="33">
        <v>1.0189999999999999</v>
      </c>
      <c r="M34" s="34">
        <f t="shared" ref="M34:M42" si="8">K34*L34*J34</f>
        <v>19.360184799999999</v>
      </c>
      <c r="N34" s="37">
        <f t="shared" ref="N34:N42" si="9">K34*31</f>
        <v>2728</v>
      </c>
      <c r="O34" s="38">
        <f t="shared" ref="O34:O42" si="10">L34</f>
        <v>1.0189999999999999</v>
      </c>
      <c r="P34" s="36">
        <f t="shared" ref="P34:P42" si="11">N34*O34</f>
        <v>2779.8319999999999</v>
      </c>
      <c r="T34" s="24" t="s">
        <v>143</v>
      </c>
      <c r="U34" s="24">
        <v>27869</v>
      </c>
      <c r="V34" s="30"/>
      <c r="W34" s="24" t="s">
        <v>144</v>
      </c>
      <c r="X34" t="s">
        <v>145</v>
      </c>
      <c r="Y34" s="24" t="s">
        <v>146</v>
      </c>
      <c r="Z34" s="31">
        <v>50.913550000000001</v>
      </c>
      <c r="AA34" s="31">
        <v>61.134979999999999</v>
      </c>
      <c r="AB34" s="32">
        <v>71.356409999999997</v>
      </c>
      <c r="AC34" s="33">
        <v>81.577839999999995</v>
      </c>
      <c r="AD34" s="34">
        <f t="shared" ref="AD34:AD42" si="12">AB34*AC34*AA34</f>
        <v>355872.94199590624</v>
      </c>
      <c r="AE34" s="37">
        <f t="shared" ref="AE34:AE42" si="13">AB34*31</f>
        <v>2212.04871</v>
      </c>
      <c r="AF34" s="38">
        <f t="shared" ref="AF34:AF42" si="14">AC34</f>
        <v>81.577839999999995</v>
      </c>
      <c r="AG34" s="36">
        <f t="shared" ref="AG34:AG42" si="15">AE34*AF34</f>
        <v>180454.1557365864</v>
      </c>
    </row>
    <row r="35" spans="1:34" ht="12.9" customHeight="1" x14ac:dyDescent="0.25">
      <c r="A35" s="1" t="s">
        <v>141</v>
      </c>
      <c r="B35" t="s">
        <v>147</v>
      </c>
      <c r="C35" s="24" t="s">
        <v>143</v>
      </c>
      <c r="D35" s="24">
        <v>28941</v>
      </c>
      <c r="E35" s="30"/>
      <c r="F35" s="24" t="s">
        <v>144</v>
      </c>
      <c r="G35" t="s">
        <v>145</v>
      </c>
      <c r="H35" s="24" t="s">
        <v>146</v>
      </c>
      <c r="I35" s="31">
        <v>0.2109</v>
      </c>
      <c r="J35" s="31">
        <v>0.1111</v>
      </c>
      <c r="K35" s="32">
        <v>90</v>
      </c>
      <c r="L35" s="33">
        <v>1.028</v>
      </c>
      <c r="M35" s="34">
        <f t="shared" si="8"/>
        <v>10.278972</v>
      </c>
      <c r="N35" s="37">
        <f t="shared" si="9"/>
        <v>2790</v>
      </c>
      <c r="O35" s="38">
        <f t="shared" si="10"/>
        <v>1.028</v>
      </c>
      <c r="P35" s="36">
        <f t="shared" si="11"/>
        <v>2868.12</v>
      </c>
      <c r="T35" s="24" t="s">
        <v>143</v>
      </c>
      <c r="U35" s="24">
        <v>28941</v>
      </c>
      <c r="V35" s="30"/>
      <c r="W35" s="24" t="s">
        <v>144</v>
      </c>
      <c r="X35" t="s">
        <v>145</v>
      </c>
      <c r="Y35" s="24" t="s">
        <v>146</v>
      </c>
      <c r="Z35" s="31">
        <v>45.922550000000001</v>
      </c>
      <c r="AA35" s="31">
        <v>55.156570000000002</v>
      </c>
      <c r="AB35" s="32">
        <v>64.390590000000003</v>
      </c>
      <c r="AC35" s="33">
        <v>73.624610000000004</v>
      </c>
      <c r="AD35" s="34">
        <f t="shared" si="12"/>
        <v>261482.52062429959</v>
      </c>
      <c r="AE35" s="37">
        <f t="shared" si="13"/>
        <v>1996.1082900000001</v>
      </c>
      <c r="AF35" s="38">
        <f t="shared" si="14"/>
        <v>73.624610000000004</v>
      </c>
      <c r="AG35" s="36">
        <f t="shared" si="15"/>
        <v>146962.69436901691</v>
      </c>
    </row>
    <row r="36" spans="1:34" ht="12.9" customHeight="1" x14ac:dyDescent="0.25">
      <c r="A36" s="1" t="s">
        <v>141</v>
      </c>
      <c r="B36" t="s">
        <v>148</v>
      </c>
      <c r="C36" s="24" t="s">
        <v>143</v>
      </c>
      <c r="D36" s="24">
        <v>29254</v>
      </c>
      <c r="E36" s="30"/>
      <c r="F36" s="24" t="s">
        <v>144</v>
      </c>
      <c r="G36" t="s">
        <v>145</v>
      </c>
      <c r="H36" s="24" t="s">
        <v>146</v>
      </c>
      <c r="I36" s="31">
        <v>0.2109</v>
      </c>
      <c r="J36" s="31">
        <v>0.1045</v>
      </c>
      <c r="K36" s="32">
        <v>220</v>
      </c>
      <c r="L36" s="33">
        <v>1.0169999999999999</v>
      </c>
      <c r="M36" s="34">
        <f t="shared" si="8"/>
        <v>23.380829999999996</v>
      </c>
      <c r="N36" s="37">
        <f t="shared" si="9"/>
        <v>6820</v>
      </c>
      <c r="O36" s="38">
        <f t="shared" si="10"/>
        <v>1.0169999999999999</v>
      </c>
      <c r="P36" s="36">
        <f t="shared" si="11"/>
        <v>6935.94</v>
      </c>
      <c r="T36" s="24" t="s">
        <v>143</v>
      </c>
      <c r="U36" s="24">
        <v>29254</v>
      </c>
      <c r="V36" s="30"/>
      <c r="W36" s="24" t="s">
        <v>144</v>
      </c>
      <c r="X36" t="s">
        <v>145</v>
      </c>
      <c r="Y36" s="24" t="s">
        <v>146</v>
      </c>
      <c r="Z36" s="31">
        <v>110.91155000000001</v>
      </c>
      <c r="AA36" s="31">
        <v>133.14293000000001</v>
      </c>
      <c r="AB36" s="32">
        <v>155.37431000000001</v>
      </c>
      <c r="AC36" s="33">
        <v>177.60569000000001</v>
      </c>
      <c r="AD36" s="34">
        <f t="shared" si="12"/>
        <v>3674127.2892888947</v>
      </c>
      <c r="AE36" s="37">
        <f t="shared" si="13"/>
        <v>4816.6036100000001</v>
      </c>
      <c r="AF36" s="38">
        <f t="shared" si="14"/>
        <v>177.60569000000001</v>
      </c>
      <c r="AG36" s="36">
        <f t="shared" si="15"/>
        <v>855456.20761054102</v>
      </c>
    </row>
    <row r="37" spans="1:34" ht="12.9" customHeight="1" x14ac:dyDescent="0.25">
      <c r="A37" s="1" t="s">
        <v>141</v>
      </c>
      <c r="B37" t="s">
        <v>149</v>
      </c>
      <c r="C37" s="24" t="s">
        <v>143</v>
      </c>
      <c r="D37" s="24">
        <v>27964</v>
      </c>
      <c r="E37" s="30"/>
      <c r="F37" s="24" t="s">
        <v>144</v>
      </c>
      <c r="G37" t="s">
        <v>145</v>
      </c>
      <c r="H37" s="24" t="s">
        <v>146</v>
      </c>
      <c r="I37" s="31">
        <v>0.5</v>
      </c>
      <c r="J37" s="31">
        <v>0.50680000000000003</v>
      </c>
      <c r="K37" s="32">
        <v>73</v>
      </c>
      <c r="L37" s="33">
        <v>1.016</v>
      </c>
      <c r="M37" s="34">
        <f>(K37*L37*J37)-1</f>
        <v>36.588342400000002</v>
      </c>
      <c r="N37" s="37">
        <f t="shared" si="9"/>
        <v>2263</v>
      </c>
      <c r="O37" s="38">
        <f t="shared" si="10"/>
        <v>1.016</v>
      </c>
      <c r="P37" s="36">
        <f t="shared" si="11"/>
        <v>2299.2080000000001</v>
      </c>
      <c r="T37" s="24" t="s">
        <v>143</v>
      </c>
      <c r="U37" s="24">
        <v>27964</v>
      </c>
      <c r="V37" s="30"/>
      <c r="W37" s="24" t="s">
        <v>144</v>
      </c>
      <c r="X37" t="s">
        <v>145</v>
      </c>
      <c r="Y37" s="24" t="s">
        <v>146</v>
      </c>
      <c r="Z37" s="31">
        <v>37.265999999999998</v>
      </c>
      <c r="AA37" s="31">
        <v>44.670119999999997</v>
      </c>
      <c r="AB37" s="32">
        <v>52.074240000000003</v>
      </c>
      <c r="AC37" s="33">
        <v>59.478360000000002</v>
      </c>
      <c r="AD37" s="34">
        <f t="shared" si="12"/>
        <v>138356.33355009792</v>
      </c>
      <c r="AE37" s="37">
        <f t="shared" si="13"/>
        <v>1614.3014400000002</v>
      </c>
      <c r="AF37" s="38">
        <f t="shared" si="14"/>
        <v>59.478360000000002</v>
      </c>
      <c r="AG37" s="36">
        <f t="shared" si="15"/>
        <v>96016.00219683841</v>
      </c>
    </row>
    <row r="38" spans="1:34" ht="12.9" customHeight="1" x14ac:dyDescent="0.25">
      <c r="A38" s="1" t="s">
        <v>141</v>
      </c>
      <c r="B38" t="s">
        <v>150</v>
      </c>
      <c r="C38" s="24" t="s">
        <v>143</v>
      </c>
      <c r="D38" s="24">
        <v>28979</v>
      </c>
      <c r="E38" s="30"/>
      <c r="F38" s="24" t="s">
        <v>144</v>
      </c>
      <c r="G38" t="s">
        <v>145</v>
      </c>
      <c r="H38" s="24" t="s">
        <v>146</v>
      </c>
      <c r="I38" s="31">
        <v>0.5</v>
      </c>
      <c r="J38" s="31">
        <v>0.37890000000000001</v>
      </c>
      <c r="K38" s="32">
        <v>95</v>
      </c>
      <c r="L38" s="33">
        <v>1.0149999999999999</v>
      </c>
      <c r="M38" s="34">
        <f>(K38*L38*J38)-1</f>
        <v>35.535432499999999</v>
      </c>
      <c r="N38" s="37">
        <f t="shared" si="9"/>
        <v>2945</v>
      </c>
      <c r="O38" s="38">
        <f t="shared" si="10"/>
        <v>1.0149999999999999</v>
      </c>
      <c r="P38" s="36">
        <f t="shared" si="11"/>
        <v>2989.1749999999997</v>
      </c>
      <c r="T38" s="24" t="s">
        <v>143</v>
      </c>
      <c r="U38" s="24">
        <v>28979</v>
      </c>
      <c r="V38" s="30"/>
      <c r="W38" s="24" t="s">
        <v>144</v>
      </c>
      <c r="X38" t="s">
        <v>145</v>
      </c>
      <c r="Y38" s="24" t="s">
        <v>146</v>
      </c>
      <c r="Z38" s="31">
        <v>48.265000000000001</v>
      </c>
      <c r="AA38" s="31">
        <v>57.893180000000001</v>
      </c>
      <c r="AB38" s="32">
        <v>67.521360000000001</v>
      </c>
      <c r="AC38" s="33">
        <v>77.149540000000002</v>
      </c>
      <c r="AD38" s="34">
        <f t="shared" si="12"/>
        <v>301579.57690618408</v>
      </c>
      <c r="AE38" s="37">
        <f t="shared" si="13"/>
        <v>2093.1621599999999</v>
      </c>
      <c r="AF38" s="38">
        <f t="shared" si="14"/>
        <v>77.149540000000002</v>
      </c>
      <c r="AG38" s="36">
        <f t="shared" si="15"/>
        <v>161486.49778940639</v>
      </c>
    </row>
    <row r="39" spans="1:34" ht="12.9" customHeight="1" x14ac:dyDescent="0.25">
      <c r="A39" s="1" t="s">
        <v>141</v>
      </c>
      <c r="B39" t="s">
        <v>151</v>
      </c>
      <c r="C39" s="24" t="s">
        <v>143</v>
      </c>
      <c r="D39" s="24">
        <v>29795</v>
      </c>
      <c r="E39" s="30"/>
      <c r="F39" s="24" t="s">
        <v>144</v>
      </c>
      <c r="G39" t="s">
        <v>145</v>
      </c>
      <c r="H39" s="24" t="s">
        <v>146</v>
      </c>
      <c r="I39" s="31">
        <v>0.5</v>
      </c>
      <c r="J39" s="31">
        <v>0.5</v>
      </c>
      <c r="K39" s="32">
        <v>90</v>
      </c>
      <c r="L39" s="33">
        <v>1.014</v>
      </c>
      <c r="M39" s="34">
        <f>(K39*L39*J39)-1</f>
        <v>44.63</v>
      </c>
      <c r="N39" s="37">
        <f t="shared" si="9"/>
        <v>2790</v>
      </c>
      <c r="O39" s="38">
        <f t="shared" si="10"/>
        <v>1.014</v>
      </c>
      <c r="P39" s="36">
        <f t="shared" si="11"/>
        <v>2829.06</v>
      </c>
      <c r="T39" s="24" t="s">
        <v>143</v>
      </c>
      <c r="U39" s="24">
        <v>29795</v>
      </c>
      <c r="V39" s="30"/>
      <c r="W39" s="24" t="s">
        <v>144</v>
      </c>
      <c r="X39" t="s">
        <v>145</v>
      </c>
      <c r="Y39" s="24" t="s">
        <v>146</v>
      </c>
      <c r="Z39" s="31">
        <v>45.764000000000003</v>
      </c>
      <c r="AA39" s="31">
        <v>54.868200000000002</v>
      </c>
      <c r="AB39" s="32">
        <v>63.9724</v>
      </c>
      <c r="AC39" s="33">
        <v>73.076599999999999</v>
      </c>
      <c r="AD39" s="34">
        <f t="shared" si="12"/>
        <v>256502.55181416631</v>
      </c>
      <c r="AE39" s="37">
        <f t="shared" si="13"/>
        <v>1983.1443999999999</v>
      </c>
      <c r="AF39" s="38">
        <f t="shared" si="14"/>
        <v>73.076599999999999</v>
      </c>
      <c r="AG39" s="36">
        <f t="shared" si="15"/>
        <v>144921.45006104</v>
      </c>
    </row>
    <row r="40" spans="1:34" ht="12.9" customHeight="1" x14ac:dyDescent="0.25">
      <c r="A40" s="1" t="s">
        <v>141</v>
      </c>
      <c r="B40" t="s">
        <v>152</v>
      </c>
      <c r="C40" s="24" t="s">
        <v>143</v>
      </c>
      <c r="D40" s="24">
        <v>27965</v>
      </c>
      <c r="E40" s="30"/>
      <c r="F40" s="24" t="s">
        <v>144</v>
      </c>
      <c r="G40" t="s">
        <v>145</v>
      </c>
      <c r="H40" s="24" t="s">
        <v>146</v>
      </c>
      <c r="I40" s="31">
        <v>0.5</v>
      </c>
      <c r="J40" s="31">
        <v>0.5</v>
      </c>
      <c r="K40" s="32">
        <v>140</v>
      </c>
      <c r="L40" s="33">
        <v>0.998</v>
      </c>
      <c r="M40" s="34">
        <f>(K40*L40*J40)-1</f>
        <v>68.86</v>
      </c>
      <c r="N40" s="37">
        <f t="shared" si="9"/>
        <v>4340</v>
      </c>
      <c r="O40" s="38">
        <f t="shared" si="10"/>
        <v>0.998</v>
      </c>
      <c r="P40" s="36">
        <f t="shared" si="11"/>
        <v>4331.32</v>
      </c>
      <c r="T40" s="24" t="s">
        <v>143</v>
      </c>
      <c r="U40" s="24">
        <v>27965</v>
      </c>
      <c r="V40" s="30"/>
      <c r="W40" s="24" t="s">
        <v>144</v>
      </c>
      <c r="X40" t="s">
        <v>145</v>
      </c>
      <c r="Y40" s="24" t="s">
        <v>146</v>
      </c>
      <c r="Z40" s="31">
        <v>70.748000000000104</v>
      </c>
      <c r="AA40" s="31">
        <v>84.847400000000107</v>
      </c>
      <c r="AB40" s="32">
        <v>98.946800000000096</v>
      </c>
      <c r="AC40" s="33">
        <v>113.0462</v>
      </c>
      <c r="AD40" s="34">
        <f t="shared" si="12"/>
        <v>949065.66166694846</v>
      </c>
      <c r="AE40" s="37">
        <f t="shared" si="13"/>
        <v>3067.3508000000029</v>
      </c>
      <c r="AF40" s="38">
        <f t="shared" si="14"/>
        <v>113.0462</v>
      </c>
      <c r="AG40" s="36">
        <f t="shared" si="15"/>
        <v>346752.35200696031</v>
      </c>
    </row>
    <row r="41" spans="1:34" ht="12.9" customHeight="1" x14ac:dyDescent="0.25">
      <c r="A41" s="1" t="s">
        <v>141</v>
      </c>
      <c r="B41" t="s">
        <v>153</v>
      </c>
      <c r="C41" s="24" t="s">
        <v>143</v>
      </c>
      <c r="D41" s="24">
        <v>29079</v>
      </c>
      <c r="E41" s="30"/>
      <c r="F41" s="24" t="s">
        <v>144</v>
      </c>
      <c r="G41" t="s">
        <v>145</v>
      </c>
      <c r="H41" s="24" t="s">
        <v>146</v>
      </c>
      <c r="I41" s="31">
        <v>0.5</v>
      </c>
      <c r="J41" s="31">
        <v>0.5</v>
      </c>
      <c r="K41" s="32">
        <v>0</v>
      </c>
      <c r="L41" s="33">
        <v>1</v>
      </c>
      <c r="M41" s="34">
        <f t="shared" si="8"/>
        <v>0</v>
      </c>
      <c r="N41" s="37">
        <f t="shared" si="9"/>
        <v>0</v>
      </c>
      <c r="O41" s="38">
        <f t="shared" si="10"/>
        <v>1</v>
      </c>
      <c r="P41" s="36">
        <f t="shared" si="11"/>
        <v>0</v>
      </c>
      <c r="T41" s="24" t="s">
        <v>143</v>
      </c>
      <c r="U41" s="24">
        <v>29079</v>
      </c>
      <c r="V41" s="30"/>
      <c r="W41" s="24" t="s">
        <v>144</v>
      </c>
      <c r="X41" t="s">
        <v>145</v>
      </c>
      <c r="Y41" s="24" t="s">
        <v>146</v>
      </c>
      <c r="Z41" s="31">
        <v>0.75</v>
      </c>
      <c r="AA41" s="31">
        <v>0.85</v>
      </c>
      <c r="AB41" s="32">
        <v>0.95000000000000095</v>
      </c>
      <c r="AC41" s="33">
        <v>1.05</v>
      </c>
      <c r="AD41" s="34">
        <f t="shared" si="12"/>
        <v>0.84787500000000082</v>
      </c>
      <c r="AE41" s="37">
        <f t="shared" si="13"/>
        <v>29.450000000000031</v>
      </c>
      <c r="AF41" s="38">
        <f t="shared" si="14"/>
        <v>1.05</v>
      </c>
      <c r="AG41" s="36">
        <f t="shared" si="15"/>
        <v>30.922500000000035</v>
      </c>
    </row>
    <row r="42" spans="1:34" ht="12.9" customHeight="1" x14ac:dyDescent="0.25">
      <c r="A42" s="39" t="s">
        <v>141</v>
      </c>
      <c r="B42" s="40" t="s">
        <v>154</v>
      </c>
      <c r="C42" s="41" t="s">
        <v>143</v>
      </c>
      <c r="D42" s="41">
        <v>29525</v>
      </c>
      <c r="E42" s="30"/>
      <c r="F42" s="41" t="s">
        <v>144</v>
      </c>
      <c r="G42" s="40" t="s">
        <v>145</v>
      </c>
      <c r="H42" s="41" t="s">
        <v>146</v>
      </c>
      <c r="I42" s="42">
        <v>0.5</v>
      </c>
      <c r="J42" s="42">
        <v>0.5</v>
      </c>
      <c r="K42" s="71">
        <v>150</v>
      </c>
      <c r="L42" s="43">
        <v>0.999</v>
      </c>
      <c r="M42" s="44">
        <f t="shared" si="8"/>
        <v>74.924999999999997</v>
      </c>
      <c r="N42" s="70">
        <f t="shared" si="9"/>
        <v>4650</v>
      </c>
      <c r="O42" s="43">
        <f t="shared" si="10"/>
        <v>0.999</v>
      </c>
      <c r="P42" s="45">
        <f t="shared" si="11"/>
        <v>4645.3500000000004</v>
      </c>
      <c r="T42" s="41" t="s">
        <v>143</v>
      </c>
      <c r="U42" s="41">
        <v>29525</v>
      </c>
      <c r="V42" s="30"/>
      <c r="W42" s="41" t="s">
        <v>144</v>
      </c>
      <c r="X42" s="40" t="s">
        <v>145</v>
      </c>
      <c r="Y42" s="41" t="s">
        <v>146</v>
      </c>
      <c r="Z42" s="42">
        <v>75.748999999999995</v>
      </c>
      <c r="AA42" s="42">
        <v>90.848699999999994</v>
      </c>
      <c r="AB42" s="71">
        <v>105.94840000000001</v>
      </c>
      <c r="AC42" s="43">
        <v>121.04810000000001</v>
      </c>
      <c r="AD42" s="44">
        <f t="shared" si="12"/>
        <v>1165121.1789556607</v>
      </c>
      <c r="AE42" s="70">
        <f t="shared" si="13"/>
        <v>3284.4004</v>
      </c>
      <c r="AF42" s="43">
        <f t="shared" si="14"/>
        <v>121.04810000000001</v>
      </c>
      <c r="AG42" s="45">
        <f t="shared" si="15"/>
        <v>397570.42805923999</v>
      </c>
    </row>
    <row r="43" spans="1:34" ht="12.9" customHeight="1" x14ac:dyDescent="0.25">
      <c r="C43" s="24"/>
      <c r="D43" s="24"/>
      <c r="E43" s="30"/>
      <c r="I43" s="31"/>
      <c r="J43" s="31"/>
      <c r="K43" s="32"/>
      <c r="L43" s="33"/>
      <c r="M43" s="34"/>
      <c r="N43" s="35"/>
      <c r="O43" s="33"/>
      <c r="P43" s="51"/>
      <c r="Q43" s="2" t="s">
        <v>139</v>
      </c>
      <c r="R43" s="2" t="s">
        <v>10</v>
      </c>
      <c r="S43" s="2" t="s">
        <v>372</v>
      </c>
      <c r="T43" s="24"/>
      <c r="U43" s="24"/>
      <c r="V43" s="30"/>
      <c r="W43" s="24"/>
      <c r="Y43" s="24"/>
      <c r="Z43" s="31"/>
      <c r="AA43" s="31"/>
      <c r="AB43" s="32"/>
      <c r="AC43" s="33"/>
      <c r="AD43" s="34"/>
      <c r="AE43" s="35"/>
      <c r="AF43" s="33"/>
      <c r="AG43" s="51"/>
      <c r="AH43" s="2" t="s">
        <v>139</v>
      </c>
    </row>
    <row r="44" spans="1:34" ht="12.9" customHeight="1" x14ac:dyDescent="0.25">
      <c r="A44" s="84" t="s">
        <v>155</v>
      </c>
      <c r="B44" s="84"/>
      <c r="E44" s="30"/>
      <c r="K44" s="32">
        <f>SUM(K34:K43)</f>
        <v>946</v>
      </c>
      <c r="M44" s="34">
        <f>SUM(M34:M43)</f>
        <v>313.55876169999999</v>
      </c>
      <c r="N44" s="35">
        <f>SUM(N34:N43)</f>
        <v>29326</v>
      </c>
      <c r="O44" s="24"/>
      <c r="P44" s="54">
        <f>SUM(P34:P43)</f>
        <v>29678.005000000005</v>
      </c>
      <c r="Q44" s="55">
        <v>0.75</v>
      </c>
      <c r="R44" s="51">
        <f>M44*Q44</f>
        <v>235.16907127499999</v>
      </c>
      <c r="S44" s="51">
        <f>M44-R44</f>
        <v>78.389690424999998</v>
      </c>
      <c r="V44" s="30"/>
      <c r="W44" s="24"/>
      <c r="Y44" s="24"/>
      <c r="Z44" s="24"/>
      <c r="AA44" s="24"/>
      <c r="AB44" s="32">
        <f>SUM(AB34:AB43)</f>
        <v>680.53451000000018</v>
      </c>
      <c r="AC44" s="24"/>
      <c r="AD44" s="34">
        <f>SUM(AD34:AD43)</f>
        <v>7102108.9026771579</v>
      </c>
      <c r="AE44" s="35">
        <f>SUM(AE34:AE43)</f>
        <v>21096.569810000001</v>
      </c>
      <c r="AF44" s="24"/>
      <c r="AG44" s="54">
        <f>SUM(AG34:AG43)</f>
        <v>2329650.7103296295</v>
      </c>
      <c r="AH44" s="55">
        <v>1.75</v>
      </c>
    </row>
    <row r="45" spans="1:34" ht="12.9" customHeight="1" x14ac:dyDescent="0.25">
      <c r="A45" s="2"/>
      <c r="B45" s="2"/>
      <c r="E45" s="30"/>
      <c r="K45" s="32"/>
      <c r="M45" s="34"/>
      <c r="N45" s="35"/>
      <c r="O45" s="24"/>
      <c r="P45" s="56"/>
      <c r="V45" s="30"/>
      <c r="W45" s="24"/>
      <c r="Y45" s="24"/>
      <c r="Z45" s="24"/>
      <c r="AA45" s="24"/>
      <c r="AB45" s="32"/>
      <c r="AC45" s="24"/>
      <c r="AD45" s="34"/>
      <c r="AE45" s="35"/>
      <c r="AF45" s="24"/>
      <c r="AG45" s="56"/>
    </row>
    <row r="46" spans="1:34" ht="12.9" customHeight="1" x14ac:dyDescent="0.25">
      <c r="E46" s="30"/>
      <c r="K46" s="32"/>
      <c r="M46" s="32"/>
      <c r="N46" s="35"/>
      <c r="O46" s="24"/>
      <c r="P46" s="36"/>
      <c r="V46" s="30"/>
      <c r="W46" s="24"/>
      <c r="Y46" s="24"/>
      <c r="Z46" s="24"/>
      <c r="AA46" s="24"/>
      <c r="AB46" s="32"/>
      <c r="AC46" s="24"/>
      <c r="AD46" s="32"/>
      <c r="AE46" s="35"/>
      <c r="AF46" s="24"/>
      <c r="AG46" s="36"/>
    </row>
    <row r="47" spans="1:34" ht="12.9" customHeight="1" x14ac:dyDescent="0.25">
      <c r="A47" s="1" t="s">
        <v>141</v>
      </c>
      <c r="B47" t="s">
        <v>156</v>
      </c>
      <c r="C47" s="58" t="s">
        <v>352</v>
      </c>
      <c r="D47" s="24">
        <v>147008</v>
      </c>
      <c r="E47" s="30" t="s">
        <v>157</v>
      </c>
      <c r="F47" s="24" t="s">
        <v>158</v>
      </c>
      <c r="G47" t="s">
        <v>145</v>
      </c>
      <c r="H47" s="24" t="s">
        <v>118</v>
      </c>
      <c r="I47" s="31">
        <v>1</v>
      </c>
      <c r="J47" s="31">
        <v>1</v>
      </c>
      <c r="K47" s="58">
        <v>62</v>
      </c>
      <c r="L47" s="58">
        <v>0.88570000000000004</v>
      </c>
      <c r="M47" s="75">
        <f t="shared" ref="M47:M110" si="16">K47*L47</f>
        <v>54.913400000000003</v>
      </c>
      <c r="N47" s="37">
        <f t="shared" ref="N47:N112" si="17">K47*31</f>
        <v>1922</v>
      </c>
      <c r="O47" s="38">
        <f t="shared" ref="O47:O112" si="18">L47</f>
        <v>0.88570000000000004</v>
      </c>
      <c r="P47" s="36">
        <f t="shared" ref="P47:P110" si="19">N47*O47</f>
        <v>1702.3154000000002</v>
      </c>
      <c r="T47" s="58" t="s">
        <v>352</v>
      </c>
      <c r="U47" s="24">
        <v>147008</v>
      </c>
      <c r="V47" s="30" t="s">
        <v>157</v>
      </c>
      <c r="W47" s="24" t="s">
        <v>158</v>
      </c>
      <c r="X47" t="s">
        <v>145</v>
      </c>
      <c r="Y47" s="24" t="s">
        <v>118</v>
      </c>
      <c r="Z47" s="31">
        <v>30.3857</v>
      </c>
      <c r="AA47" s="31">
        <v>36.25141</v>
      </c>
      <c r="AB47" s="58">
        <v>42.11712</v>
      </c>
      <c r="AC47" s="58">
        <v>47.98283</v>
      </c>
      <c r="AD47" s="75">
        <f t="shared" ref="AD47:AD110" si="20">AB47*AC47</f>
        <v>2020.8986090496001</v>
      </c>
      <c r="AE47" s="37">
        <f>AB47*31</f>
        <v>1305.6307200000001</v>
      </c>
      <c r="AF47" s="38">
        <f>AC47</f>
        <v>47.98283</v>
      </c>
      <c r="AG47" s="36">
        <f>AE47*AF47</f>
        <v>62647.856880537605</v>
      </c>
    </row>
    <row r="48" spans="1:34" ht="12.9" customHeight="1" x14ac:dyDescent="0.25">
      <c r="A48" s="1" t="s">
        <v>141</v>
      </c>
      <c r="B48" t="s">
        <v>159</v>
      </c>
      <c r="C48" s="58" t="s">
        <v>352</v>
      </c>
      <c r="D48" s="24">
        <v>514019</v>
      </c>
      <c r="E48" s="30" t="s">
        <v>157</v>
      </c>
      <c r="F48" s="24" t="s">
        <v>158</v>
      </c>
      <c r="G48" t="s">
        <v>145</v>
      </c>
      <c r="H48" s="24" t="s">
        <v>118</v>
      </c>
      <c r="I48" s="31">
        <v>1</v>
      </c>
      <c r="J48" s="31">
        <v>1</v>
      </c>
      <c r="K48" s="58">
        <v>0</v>
      </c>
      <c r="L48" s="73">
        <v>1</v>
      </c>
      <c r="M48" s="75">
        <f t="shared" si="16"/>
        <v>0</v>
      </c>
      <c r="N48" s="37">
        <f t="shared" si="17"/>
        <v>0</v>
      </c>
      <c r="O48" s="38">
        <f t="shared" si="18"/>
        <v>1</v>
      </c>
      <c r="P48" s="36">
        <f t="shared" si="19"/>
        <v>0</v>
      </c>
      <c r="T48" s="58" t="s">
        <v>352</v>
      </c>
      <c r="U48" s="24">
        <v>514019</v>
      </c>
      <c r="V48" s="30" t="s">
        <v>157</v>
      </c>
      <c r="W48" s="24" t="s">
        <v>158</v>
      </c>
      <c r="X48" t="s">
        <v>145</v>
      </c>
      <c r="Y48" s="24" t="s">
        <v>118</v>
      </c>
      <c r="Z48" s="31">
        <v>0.500000000000001</v>
      </c>
      <c r="AA48" s="31">
        <v>0.40000000000000102</v>
      </c>
      <c r="AB48" s="58">
        <v>0.30000000000000099</v>
      </c>
      <c r="AC48" s="73">
        <v>0.20000000000000101</v>
      </c>
      <c r="AD48" s="75">
        <f t="shared" si="20"/>
        <v>6.0000000000000497E-2</v>
      </c>
      <c r="AE48" s="37">
        <f>AB48*31</f>
        <v>9.3000000000000309</v>
      </c>
      <c r="AF48" s="38">
        <f>AC48</f>
        <v>0.20000000000000101</v>
      </c>
      <c r="AG48" s="36">
        <f>AE48*AF48</f>
        <v>1.8600000000000156</v>
      </c>
    </row>
    <row r="49" spans="1:33" ht="12.9" customHeight="1" x14ac:dyDescent="0.25">
      <c r="A49" s="1" t="s">
        <v>141</v>
      </c>
      <c r="B49" t="s">
        <v>160</v>
      </c>
      <c r="C49" s="58" t="s">
        <v>352</v>
      </c>
      <c r="D49" s="24">
        <v>147015</v>
      </c>
      <c r="E49" s="30" t="s">
        <v>161</v>
      </c>
      <c r="F49" s="24" t="s">
        <v>158</v>
      </c>
      <c r="G49" t="s">
        <v>145</v>
      </c>
      <c r="H49" s="24" t="s">
        <v>118</v>
      </c>
      <c r="I49" s="31">
        <v>1</v>
      </c>
      <c r="J49" s="31">
        <v>1</v>
      </c>
      <c r="K49" s="58">
        <v>6</v>
      </c>
      <c r="L49" s="58">
        <v>0.85809999999999997</v>
      </c>
      <c r="M49" s="75">
        <f t="shared" si="16"/>
        <v>5.1486000000000001</v>
      </c>
      <c r="N49" s="37">
        <f t="shared" si="17"/>
        <v>186</v>
      </c>
      <c r="O49" s="38">
        <f t="shared" si="18"/>
        <v>0.85809999999999997</v>
      </c>
      <c r="P49" s="36">
        <f t="shared" si="19"/>
        <v>159.60659999999999</v>
      </c>
      <c r="T49" s="58" t="s">
        <v>352</v>
      </c>
      <c r="U49" s="24">
        <v>147015</v>
      </c>
      <c r="V49" s="30" t="s">
        <v>161</v>
      </c>
      <c r="W49" s="24" t="s">
        <v>158</v>
      </c>
      <c r="X49" t="s">
        <v>145</v>
      </c>
      <c r="Y49" s="24" t="s">
        <v>118</v>
      </c>
      <c r="Z49" s="31">
        <v>7.8581000000000003</v>
      </c>
      <c r="AA49" s="31">
        <v>9.2155299999999993</v>
      </c>
      <c r="AB49" s="58">
        <v>10.57296</v>
      </c>
      <c r="AC49" s="58">
        <v>11.930389999999999</v>
      </c>
      <c r="AD49" s="75">
        <f t="shared" si="20"/>
        <v>126.1395362544</v>
      </c>
      <c r="AE49" s="37">
        <f>AB49*31</f>
        <v>327.76175999999998</v>
      </c>
      <c r="AF49" s="38">
        <f>AC49</f>
        <v>11.930389999999999</v>
      </c>
      <c r="AG49" s="36">
        <f>AE49*AF49</f>
        <v>3910.3256238863996</v>
      </c>
    </row>
    <row r="50" spans="1:33" ht="12.9" customHeight="1" x14ac:dyDescent="0.25">
      <c r="A50" s="1" t="s">
        <v>141</v>
      </c>
      <c r="B50" t="s">
        <v>330</v>
      </c>
      <c r="C50" s="58" t="s">
        <v>352</v>
      </c>
      <c r="D50" s="24">
        <v>37392</v>
      </c>
      <c r="E50" s="30" t="s">
        <v>161</v>
      </c>
      <c r="F50" s="24" t="s">
        <v>158</v>
      </c>
      <c r="G50" t="s">
        <v>145</v>
      </c>
      <c r="H50" s="24" t="s">
        <v>118</v>
      </c>
      <c r="I50" s="31">
        <v>1</v>
      </c>
      <c r="J50" s="31">
        <v>1</v>
      </c>
      <c r="K50" s="58">
        <v>53</v>
      </c>
      <c r="L50" s="58"/>
      <c r="M50" s="75">
        <f t="shared" si="16"/>
        <v>0</v>
      </c>
      <c r="N50" s="37">
        <f>K50*31</f>
        <v>1643</v>
      </c>
      <c r="O50" s="38">
        <f>L50</f>
        <v>0</v>
      </c>
      <c r="P50" s="36">
        <f>N50*O50</f>
        <v>0</v>
      </c>
      <c r="T50" s="58" t="s">
        <v>352</v>
      </c>
      <c r="U50" s="24">
        <v>37392</v>
      </c>
      <c r="V50" s="30" t="s">
        <v>161</v>
      </c>
      <c r="W50" s="24" t="s">
        <v>158</v>
      </c>
      <c r="X50" t="s">
        <v>145</v>
      </c>
      <c r="Y50" s="24" t="s">
        <v>118</v>
      </c>
      <c r="Z50" s="31">
        <v>66.3333333333333</v>
      </c>
      <c r="AA50" s="31">
        <v>90.8333333333333</v>
      </c>
      <c r="AB50" s="58">
        <v>115.333333333333</v>
      </c>
      <c r="AC50" s="58"/>
      <c r="AD50" s="75">
        <f t="shared" si="20"/>
        <v>0</v>
      </c>
      <c r="AE50" s="37">
        <f>AB50*31</f>
        <v>3575.333333333323</v>
      </c>
      <c r="AF50" s="38">
        <f>AC50</f>
        <v>0</v>
      </c>
      <c r="AG50" s="36">
        <f>AE50*AF50</f>
        <v>0</v>
      </c>
    </row>
    <row r="51" spans="1:33" ht="12.9" customHeight="1" x14ac:dyDescent="0.25">
      <c r="A51" s="1" t="s">
        <v>141</v>
      </c>
      <c r="B51" t="s">
        <v>162</v>
      </c>
      <c r="C51" s="58" t="s">
        <v>352</v>
      </c>
      <c r="D51" s="24">
        <v>147016</v>
      </c>
      <c r="E51" s="30" t="s">
        <v>163</v>
      </c>
      <c r="F51" s="24" t="s">
        <v>144</v>
      </c>
      <c r="G51" t="s">
        <v>145</v>
      </c>
      <c r="H51" s="24" t="s">
        <v>118</v>
      </c>
      <c r="I51" s="31">
        <v>1</v>
      </c>
      <c r="J51" s="31">
        <v>1</v>
      </c>
      <c r="K51" s="58">
        <v>16</v>
      </c>
      <c r="L51" s="58">
        <v>0.95450000000000002</v>
      </c>
      <c r="M51" s="75">
        <f t="shared" si="16"/>
        <v>15.272</v>
      </c>
      <c r="N51" s="37">
        <f t="shared" si="17"/>
        <v>496</v>
      </c>
      <c r="O51" s="38">
        <f t="shared" si="18"/>
        <v>0.95450000000000002</v>
      </c>
      <c r="P51" s="36">
        <f t="shared" si="19"/>
        <v>473.43200000000002</v>
      </c>
      <c r="T51" s="58" t="s">
        <v>352</v>
      </c>
      <c r="U51" s="24">
        <v>147016</v>
      </c>
      <c r="V51" s="30" t="s">
        <v>163</v>
      </c>
      <c r="W51" s="24" t="s">
        <v>144</v>
      </c>
      <c r="X51" t="s">
        <v>145</v>
      </c>
      <c r="Y51" s="24" t="s">
        <v>118</v>
      </c>
      <c r="Z51" s="31">
        <v>8.4544999999999995</v>
      </c>
      <c r="AA51" s="31">
        <v>9.9408499999999993</v>
      </c>
      <c r="AB51" s="58">
        <v>11.427199999999999</v>
      </c>
      <c r="AC51" s="58">
        <v>12.913550000000001</v>
      </c>
      <c r="AD51" s="75">
        <f t="shared" si="20"/>
        <v>147.56571855999999</v>
      </c>
      <c r="AE51" s="37">
        <f t="shared" ref="AE51:AE95" si="21">AB51*31</f>
        <v>354.2432</v>
      </c>
      <c r="AF51" s="38">
        <f t="shared" ref="AF51:AF95" si="22">AC51</f>
        <v>12.913550000000001</v>
      </c>
      <c r="AG51" s="36">
        <f t="shared" ref="AG51:AG95" si="23">AE51*AF51</f>
        <v>4574.5372753600004</v>
      </c>
    </row>
    <row r="52" spans="1:33" ht="12.9" customHeight="1" x14ac:dyDescent="0.25">
      <c r="A52" s="1" t="s">
        <v>141</v>
      </c>
      <c r="B52" t="s">
        <v>164</v>
      </c>
      <c r="C52" s="58" t="s">
        <v>352</v>
      </c>
      <c r="D52" s="24">
        <v>514013</v>
      </c>
      <c r="E52" s="30" t="s">
        <v>163</v>
      </c>
      <c r="F52" s="24" t="s">
        <v>144</v>
      </c>
      <c r="G52" t="s">
        <v>145</v>
      </c>
      <c r="H52" s="24" t="s">
        <v>118</v>
      </c>
      <c r="I52" s="31">
        <v>1</v>
      </c>
      <c r="J52" s="31">
        <v>1</v>
      </c>
      <c r="K52" s="58">
        <v>91</v>
      </c>
      <c r="L52" s="58">
        <v>0.93669999999999998</v>
      </c>
      <c r="M52" s="75">
        <f t="shared" si="16"/>
        <v>85.239699999999999</v>
      </c>
      <c r="N52" s="37">
        <f t="shared" si="17"/>
        <v>2821</v>
      </c>
      <c r="O52" s="38">
        <f t="shared" si="18"/>
        <v>0.93669999999999998</v>
      </c>
      <c r="P52" s="36">
        <f t="shared" si="19"/>
        <v>2642.4306999999999</v>
      </c>
      <c r="T52" s="58" t="s">
        <v>352</v>
      </c>
      <c r="U52" s="24">
        <v>514013</v>
      </c>
      <c r="V52" s="30" t="s">
        <v>163</v>
      </c>
      <c r="W52" s="24" t="s">
        <v>144</v>
      </c>
      <c r="X52" t="s">
        <v>145</v>
      </c>
      <c r="Y52" s="24" t="s">
        <v>118</v>
      </c>
      <c r="Z52" s="31">
        <v>46.936700000000002</v>
      </c>
      <c r="AA52" s="31">
        <v>56.117710000000002</v>
      </c>
      <c r="AB52" s="58">
        <v>65.298720000000003</v>
      </c>
      <c r="AC52" s="58">
        <v>74.479730000000004</v>
      </c>
      <c r="AD52" s="75">
        <f t="shared" si="20"/>
        <v>4863.4310349456</v>
      </c>
      <c r="AE52" s="37">
        <f t="shared" si="21"/>
        <v>2024.2603200000001</v>
      </c>
      <c r="AF52" s="38">
        <f t="shared" si="22"/>
        <v>74.479730000000004</v>
      </c>
      <c r="AG52" s="36">
        <f t="shared" si="23"/>
        <v>150766.36208331361</v>
      </c>
    </row>
    <row r="53" spans="1:33" ht="12.9" customHeight="1" x14ac:dyDescent="0.25">
      <c r="A53" s="1" t="s">
        <v>141</v>
      </c>
      <c r="B53" t="s">
        <v>165</v>
      </c>
      <c r="C53" s="58" t="s">
        <v>352</v>
      </c>
      <c r="D53" s="24">
        <v>147017</v>
      </c>
      <c r="E53" s="30" t="s">
        <v>166</v>
      </c>
      <c r="F53" s="24" t="s">
        <v>158</v>
      </c>
      <c r="G53" t="s">
        <v>145</v>
      </c>
      <c r="H53" s="24" t="s">
        <v>118</v>
      </c>
      <c r="I53" s="31">
        <v>1</v>
      </c>
      <c r="J53" s="31">
        <v>1</v>
      </c>
      <c r="K53" s="58">
        <v>6</v>
      </c>
      <c r="L53" s="58">
        <v>0.86409999999999998</v>
      </c>
      <c r="M53" s="75">
        <f t="shared" si="16"/>
        <v>5.1845999999999997</v>
      </c>
      <c r="N53" s="37">
        <f t="shared" si="17"/>
        <v>186</v>
      </c>
      <c r="O53" s="38">
        <f t="shared" si="18"/>
        <v>0.86409999999999998</v>
      </c>
      <c r="P53" s="36">
        <f t="shared" si="19"/>
        <v>160.7226</v>
      </c>
      <c r="T53" s="58" t="s">
        <v>352</v>
      </c>
      <c r="U53" s="24">
        <v>147017</v>
      </c>
      <c r="V53" s="30" t="s">
        <v>166</v>
      </c>
      <c r="W53" s="24" t="s">
        <v>158</v>
      </c>
      <c r="X53" t="s">
        <v>145</v>
      </c>
      <c r="Y53" s="24" t="s">
        <v>118</v>
      </c>
      <c r="Z53" s="31">
        <v>8.3641000000000094</v>
      </c>
      <c r="AA53" s="31">
        <v>9.8233300000000092</v>
      </c>
      <c r="AB53" s="58">
        <v>11.28256</v>
      </c>
      <c r="AC53" s="58">
        <v>12.74179</v>
      </c>
      <c r="AD53" s="75">
        <f t="shared" si="20"/>
        <v>143.76001018240001</v>
      </c>
      <c r="AE53" s="37">
        <f t="shared" si="21"/>
        <v>349.75936000000002</v>
      </c>
      <c r="AF53" s="38">
        <f t="shared" si="22"/>
        <v>12.74179</v>
      </c>
      <c r="AG53" s="36">
        <f t="shared" si="23"/>
        <v>4456.5603156544003</v>
      </c>
    </row>
    <row r="54" spans="1:33" ht="12.9" customHeight="1" x14ac:dyDescent="0.25">
      <c r="A54" s="1" t="s">
        <v>141</v>
      </c>
      <c r="B54" t="s">
        <v>167</v>
      </c>
      <c r="C54" s="58" t="s">
        <v>352</v>
      </c>
      <c r="D54" s="24">
        <v>514079</v>
      </c>
      <c r="E54" s="30" t="s">
        <v>166</v>
      </c>
      <c r="F54" s="24" t="s">
        <v>158</v>
      </c>
      <c r="G54" t="s">
        <v>145</v>
      </c>
      <c r="H54" s="24" t="s">
        <v>118</v>
      </c>
      <c r="I54" s="31">
        <v>1</v>
      </c>
      <c r="J54" s="31">
        <v>1</v>
      </c>
      <c r="K54" s="58">
        <v>92</v>
      </c>
      <c r="L54" s="58">
        <v>0.85240000000000005</v>
      </c>
      <c r="M54" s="75">
        <f t="shared" si="16"/>
        <v>78.4208</v>
      </c>
      <c r="N54" s="37">
        <f t="shared" si="17"/>
        <v>2852</v>
      </c>
      <c r="O54" s="38">
        <f t="shared" si="18"/>
        <v>0.85240000000000005</v>
      </c>
      <c r="P54" s="36">
        <f t="shared" si="19"/>
        <v>2431.0448000000001</v>
      </c>
      <c r="T54" s="58" t="s">
        <v>352</v>
      </c>
      <c r="U54" s="24">
        <v>514079</v>
      </c>
      <c r="V54" s="30" t="s">
        <v>166</v>
      </c>
      <c r="W54" s="24" t="s">
        <v>158</v>
      </c>
      <c r="X54" t="s">
        <v>145</v>
      </c>
      <c r="Y54" s="24" t="s">
        <v>118</v>
      </c>
      <c r="Z54" s="31">
        <v>15.852399999999999</v>
      </c>
      <c r="AA54" s="31">
        <v>18.808119999999999</v>
      </c>
      <c r="AB54" s="58">
        <v>21.763839999999998</v>
      </c>
      <c r="AC54" s="58">
        <v>24.719560000000001</v>
      </c>
      <c r="AD54" s="75">
        <f t="shared" si="20"/>
        <v>537.9925487104</v>
      </c>
      <c r="AE54" s="37">
        <f t="shared" si="21"/>
        <v>674.67903999999999</v>
      </c>
      <c r="AF54" s="38">
        <f t="shared" si="22"/>
        <v>24.719560000000001</v>
      </c>
      <c r="AG54" s="36">
        <f t="shared" si="23"/>
        <v>16677.769010022399</v>
      </c>
    </row>
    <row r="55" spans="1:33" ht="12.9" customHeight="1" x14ac:dyDescent="0.25">
      <c r="A55" s="1" t="s">
        <v>141</v>
      </c>
      <c r="B55" t="s">
        <v>168</v>
      </c>
      <c r="C55" s="58" t="s">
        <v>352</v>
      </c>
      <c r="D55" s="24">
        <v>147018</v>
      </c>
      <c r="E55" s="30" t="s">
        <v>169</v>
      </c>
      <c r="F55" s="24" t="s">
        <v>158</v>
      </c>
      <c r="G55" t="s">
        <v>145</v>
      </c>
      <c r="H55" s="24" t="s">
        <v>118</v>
      </c>
      <c r="I55" s="31">
        <v>0.74299999999999999</v>
      </c>
      <c r="J55" s="31">
        <v>0.74299999999999999</v>
      </c>
      <c r="K55" s="58">
        <v>41</v>
      </c>
      <c r="L55" s="58">
        <v>0.87909999999999999</v>
      </c>
      <c r="M55" s="75">
        <f t="shared" si="16"/>
        <v>36.043100000000003</v>
      </c>
      <c r="N55" s="37">
        <f t="shared" si="17"/>
        <v>1271</v>
      </c>
      <c r="O55" s="38">
        <f t="shared" si="18"/>
        <v>0.87909999999999999</v>
      </c>
      <c r="P55" s="36">
        <f t="shared" si="19"/>
        <v>1117.3361</v>
      </c>
      <c r="T55" s="58" t="s">
        <v>352</v>
      </c>
      <c r="U55" s="24">
        <v>147018</v>
      </c>
      <c r="V55" s="30" t="s">
        <v>169</v>
      </c>
      <c r="W55" s="24" t="s">
        <v>158</v>
      </c>
      <c r="X55" t="s">
        <v>145</v>
      </c>
      <c r="Y55" s="24" t="s">
        <v>118</v>
      </c>
      <c r="Z55" s="31">
        <v>33.007599999999996</v>
      </c>
      <c r="AA55" s="31">
        <v>39.474130000000002</v>
      </c>
      <c r="AB55" s="58">
        <v>45.940660000000001</v>
      </c>
      <c r="AC55" s="58">
        <v>52.40719</v>
      </c>
      <c r="AD55" s="75">
        <f t="shared" si="20"/>
        <v>2407.6208973454</v>
      </c>
      <c r="AE55" s="37">
        <f t="shared" si="21"/>
        <v>1424.1604600000001</v>
      </c>
      <c r="AF55" s="38">
        <f t="shared" si="22"/>
        <v>52.40719</v>
      </c>
      <c r="AG55" s="36">
        <f t="shared" si="23"/>
        <v>74636.247817707408</v>
      </c>
    </row>
    <row r="56" spans="1:33" ht="12.9" customHeight="1" x14ac:dyDescent="0.25">
      <c r="A56" s="1" t="s">
        <v>141</v>
      </c>
      <c r="B56" t="s">
        <v>170</v>
      </c>
      <c r="C56" s="58" t="s">
        <v>352</v>
      </c>
      <c r="D56" s="24">
        <v>514076</v>
      </c>
      <c r="E56" s="30" t="s">
        <v>169</v>
      </c>
      <c r="F56" s="24" t="s">
        <v>158</v>
      </c>
      <c r="G56" t="s">
        <v>145</v>
      </c>
      <c r="H56" s="24" t="s">
        <v>118</v>
      </c>
      <c r="I56" s="31">
        <v>0.74299999999999999</v>
      </c>
      <c r="J56" s="31">
        <v>0.74299999999999999</v>
      </c>
      <c r="K56" s="58">
        <v>48</v>
      </c>
      <c r="L56" s="73">
        <v>0.86399999999999999</v>
      </c>
      <c r="M56" s="75">
        <f t="shared" si="16"/>
        <v>41.472000000000001</v>
      </c>
      <c r="N56" s="37">
        <f t="shared" si="17"/>
        <v>1488</v>
      </c>
      <c r="O56" s="38">
        <f t="shared" si="18"/>
        <v>0.86399999999999999</v>
      </c>
      <c r="P56" s="36">
        <f t="shared" si="19"/>
        <v>1285.6320000000001</v>
      </c>
      <c r="T56" s="58" t="s">
        <v>352</v>
      </c>
      <c r="U56" s="24">
        <v>514076</v>
      </c>
      <c r="V56" s="30" t="s">
        <v>169</v>
      </c>
      <c r="W56" s="24" t="s">
        <v>158</v>
      </c>
      <c r="X56" t="s">
        <v>145</v>
      </c>
      <c r="Y56" s="24" t="s">
        <v>118</v>
      </c>
      <c r="Z56" s="31">
        <v>27.9925</v>
      </c>
      <c r="AA56" s="31">
        <v>33.454500000000003</v>
      </c>
      <c r="AB56" s="58">
        <v>38.916499999999999</v>
      </c>
      <c r="AC56" s="73">
        <v>44.378500000000003</v>
      </c>
      <c r="AD56" s="75">
        <f t="shared" si="20"/>
        <v>1727.05589525</v>
      </c>
      <c r="AE56" s="37">
        <f t="shared" si="21"/>
        <v>1206.4114999999999</v>
      </c>
      <c r="AF56" s="38">
        <f t="shared" si="22"/>
        <v>44.378500000000003</v>
      </c>
      <c r="AG56" s="36">
        <f t="shared" si="23"/>
        <v>53538.732752750002</v>
      </c>
    </row>
    <row r="57" spans="1:33" ht="12.9" customHeight="1" x14ac:dyDescent="0.25">
      <c r="A57" s="1" t="s">
        <v>141</v>
      </c>
      <c r="B57" t="s">
        <v>171</v>
      </c>
      <c r="C57" s="58" t="s">
        <v>352</v>
      </c>
      <c r="D57" s="24">
        <v>147019</v>
      </c>
      <c r="E57" s="30" t="s">
        <v>172</v>
      </c>
      <c r="F57" s="24" t="s">
        <v>144</v>
      </c>
      <c r="G57" t="s">
        <v>145</v>
      </c>
      <c r="H57" s="24" t="s">
        <v>118</v>
      </c>
      <c r="I57" s="31">
        <v>1</v>
      </c>
      <c r="J57" s="31">
        <v>1</v>
      </c>
      <c r="K57" s="58">
        <v>24</v>
      </c>
      <c r="L57" s="58">
        <v>0.9869</v>
      </c>
      <c r="M57" s="75">
        <f t="shared" si="16"/>
        <v>23.685600000000001</v>
      </c>
      <c r="N57" s="37">
        <f t="shared" si="17"/>
        <v>744</v>
      </c>
      <c r="O57" s="38">
        <f t="shared" si="18"/>
        <v>0.9869</v>
      </c>
      <c r="P57" s="36">
        <f t="shared" si="19"/>
        <v>734.25360000000001</v>
      </c>
      <c r="T57" s="58" t="s">
        <v>352</v>
      </c>
      <c r="U57" s="24">
        <v>147019</v>
      </c>
      <c r="V57" s="30" t="s">
        <v>172</v>
      </c>
      <c r="W57" s="24" t="s">
        <v>144</v>
      </c>
      <c r="X57" t="s">
        <v>145</v>
      </c>
      <c r="Y57" s="24" t="s">
        <v>118</v>
      </c>
      <c r="Z57" s="31">
        <v>12.9869</v>
      </c>
      <c r="AA57" s="31">
        <v>15.38297</v>
      </c>
      <c r="AB57" s="58">
        <v>17.779039999999998</v>
      </c>
      <c r="AC57" s="58">
        <v>20.17511</v>
      </c>
      <c r="AD57" s="75">
        <f t="shared" si="20"/>
        <v>358.69408769439997</v>
      </c>
      <c r="AE57" s="37">
        <f t="shared" si="21"/>
        <v>551.15023999999994</v>
      </c>
      <c r="AF57" s="38">
        <f t="shared" si="22"/>
        <v>20.17511</v>
      </c>
      <c r="AG57" s="36">
        <f t="shared" si="23"/>
        <v>11119.516718526398</v>
      </c>
    </row>
    <row r="58" spans="1:33" ht="12.9" customHeight="1" x14ac:dyDescent="0.25">
      <c r="A58" s="1" t="s">
        <v>141</v>
      </c>
      <c r="B58" t="s">
        <v>173</v>
      </c>
      <c r="C58" s="58" t="s">
        <v>352</v>
      </c>
      <c r="D58" s="24">
        <v>514053</v>
      </c>
      <c r="E58" s="30" t="s">
        <v>172</v>
      </c>
      <c r="F58" s="24" t="s">
        <v>144</v>
      </c>
      <c r="G58" t="s">
        <v>145</v>
      </c>
      <c r="H58" s="24" t="s">
        <v>118</v>
      </c>
      <c r="I58" s="31">
        <v>1</v>
      </c>
      <c r="J58" s="31">
        <v>1</v>
      </c>
      <c r="K58" s="58">
        <v>45</v>
      </c>
      <c r="L58" s="58">
        <v>0.98409999999999997</v>
      </c>
      <c r="M58" s="75">
        <f t="shared" si="16"/>
        <v>44.284500000000001</v>
      </c>
      <c r="N58" s="37">
        <f t="shared" si="17"/>
        <v>1395</v>
      </c>
      <c r="O58" s="38">
        <f t="shared" si="18"/>
        <v>0.98409999999999997</v>
      </c>
      <c r="P58" s="36">
        <f t="shared" si="19"/>
        <v>1372.8195000000001</v>
      </c>
      <c r="T58" s="58" t="s">
        <v>352</v>
      </c>
      <c r="U58" s="24">
        <v>514053</v>
      </c>
      <c r="V58" s="30" t="s">
        <v>172</v>
      </c>
      <c r="W58" s="24" t="s">
        <v>144</v>
      </c>
      <c r="X58" t="s">
        <v>145</v>
      </c>
      <c r="Y58" s="24" t="s">
        <v>118</v>
      </c>
      <c r="Z58" s="31">
        <v>25.484100000000002</v>
      </c>
      <c r="AA58" s="31">
        <v>30.37933</v>
      </c>
      <c r="AB58" s="58">
        <v>35.274560000000001</v>
      </c>
      <c r="AC58" s="58">
        <v>40.169789999999999</v>
      </c>
      <c r="AD58" s="75">
        <f t="shared" si="20"/>
        <v>1416.9716675423999</v>
      </c>
      <c r="AE58" s="37">
        <f t="shared" si="21"/>
        <v>1093.51136</v>
      </c>
      <c r="AF58" s="38">
        <f t="shared" si="22"/>
        <v>40.169789999999999</v>
      </c>
      <c r="AG58" s="36">
        <f t="shared" si="23"/>
        <v>43926.121693814399</v>
      </c>
    </row>
    <row r="59" spans="1:33" ht="12.9" customHeight="1" x14ac:dyDescent="0.25">
      <c r="A59" s="1" t="s">
        <v>141</v>
      </c>
      <c r="B59" t="s">
        <v>174</v>
      </c>
      <c r="C59" s="58" t="s">
        <v>352</v>
      </c>
      <c r="D59" s="24">
        <v>147020</v>
      </c>
      <c r="E59" s="30" t="s">
        <v>175</v>
      </c>
      <c r="F59" s="24" t="s">
        <v>144</v>
      </c>
      <c r="G59" t="s">
        <v>145</v>
      </c>
      <c r="H59" s="24" t="s">
        <v>118</v>
      </c>
      <c r="I59" s="31">
        <v>1</v>
      </c>
      <c r="J59" s="31">
        <v>1</v>
      </c>
      <c r="K59" s="58">
        <v>39</v>
      </c>
      <c r="L59" s="73">
        <v>0.98029999999999995</v>
      </c>
      <c r="M59" s="75">
        <f t="shared" si="16"/>
        <v>38.231699999999996</v>
      </c>
      <c r="N59" s="37">
        <f t="shared" si="17"/>
        <v>1209</v>
      </c>
      <c r="O59" s="38">
        <f t="shared" si="18"/>
        <v>0.98029999999999995</v>
      </c>
      <c r="P59" s="36">
        <f t="shared" si="19"/>
        <v>1185.1826999999998</v>
      </c>
      <c r="T59" s="58" t="s">
        <v>352</v>
      </c>
      <c r="U59" s="24">
        <v>147020</v>
      </c>
      <c r="V59" s="30" t="s">
        <v>175</v>
      </c>
      <c r="W59" s="24" t="s">
        <v>144</v>
      </c>
      <c r="X59" t="s">
        <v>145</v>
      </c>
      <c r="Y59" s="24" t="s">
        <v>118</v>
      </c>
      <c r="Z59" s="31">
        <v>17.9803</v>
      </c>
      <c r="AA59" s="31">
        <v>21.374389999999998</v>
      </c>
      <c r="AB59" s="58">
        <v>24.76848</v>
      </c>
      <c r="AC59" s="73">
        <v>28.162569999999999</v>
      </c>
      <c r="AD59" s="75">
        <f t="shared" si="20"/>
        <v>697.54405179360003</v>
      </c>
      <c r="AE59" s="37">
        <f t="shared" si="21"/>
        <v>767.82288000000005</v>
      </c>
      <c r="AF59" s="38">
        <f t="shared" si="22"/>
        <v>28.162569999999999</v>
      </c>
      <c r="AG59" s="36">
        <f t="shared" si="23"/>
        <v>21623.865605601601</v>
      </c>
    </row>
    <row r="60" spans="1:33" ht="12.9" customHeight="1" x14ac:dyDescent="0.25">
      <c r="A60" s="1" t="s">
        <v>141</v>
      </c>
      <c r="B60" t="s">
        <v>176</v>
      </c>
      <c r="C60" s="58" t="s">
        <v>352</v>
      </c>
      <c r="D60" s="24">
        <v>514083</v>
      </c>
      <c r="E60" s="30" t="s">
        <v>175</v>
      </c>
      <c r="F60" s="24" t="s">
        <v>144</v>
      </c>
      <c r="G60" t="s">
        <v>145</v>
      </c>
      <c r="H60" s="24" t="s">
        <v>118</v>
      </c>
      <c r="I60" s="31">
        <v>1</v>
      </c>
      <c r="J60" s="31">
        <v>1</v>
      </c>
      <c r="K60" s="58">
        <v>62</v>
      </c>
      <c r="L60" s="58">
        <v>0.97660000000000002</v>
      </c>
      <c r="M60" s="75">
        <f t="shared" si="16"/>
        <v>60.549199999999999</v>
      </c>
      <c r="N60" s="37">
        <f t="shared" si="17"/>
        <v>1922</v>
      </c>
      <c r="O60" s="38">
        <f t="shared" si="18"/>
        <v>0.97660000000000002</v>
      </c>
      <c r="P60" s="36">
        <f t="shared" si="19"/>
        <v>1877.0252</v>
      </c>
      <c r="T60" s="58" t="s">
        <v>352</v>
      </c>
      <c r="U60" s="24">
        <v>514083</v>
      </c>
      <c r="V60" s="30" t="s">
        <v>175</v>
      </c>
      <c r="W60" s="24" t="s">
        <v>144</v>
      </c>
      <c r="X60" t="s">
        <v>145</v>
      </c>
      <c r="Y60" s="24" t="s">
        <v>118</v>
      </c>
      <c r="Z60" s="31">
        <v>17.976600000000001</v>
      </c>
      <c r="AA60" s="31">
        <v>21.369579999999999</v>
      </c>
      <c r="AB60" s="58">
        <v>24.762560000000001</v>
      </c>
      <c r="AC60" s="58">
        <v>28.155539999999998</v>
      </c>
      <c r="AD60" s="75">
        <f t="shared" si="20"/>
        <v>697.20324858239997</v>
      </c>
      <c r="AE60" s="37">
        <f t="shared" si="21"/>
        <v>767.63936000000001</v>
      </c>
      <c r="AF60" s="38">
        <f t="shared" si="22"/>
        <v>28.155539999999998</v>
      </c>
      <c r="AG60" s="36">
        <f t="shared" si="23"/>
        <v>21613.300706054401</v>
      </c>
    </row>
    <row r="61" spans="1:33" ht="12.9" customHeight="1" x14ac:dyDescent="0.25">
      <c r="A61" s="1" t="s">
        <v>141</v>
      </c>
      <c r="B61" t="s">
        <v>177</v>
      </c>
      <c r="C61" s="58" t="s">
        <v>352</v>
      </c>
      <c r="D61" s="24">
        <v>147023</v>
      </c>
      <c r="E61" s="30" t="s">
        <v>178</v>
      </c>
      <c r="F61" s="24" t="s">
        <v>144</v>
      </c>
      <c r="G61" t="s">
        <v>145</v>
      </c>
      <c r="H61" s="24" t="s">
        <v>118</v>
      </c>
      <c r="I61" s="31">
        <v>1</v>
      </c>
      <c r="J61" s="31">
        <v>1</v>
      </c>
      <c r="K61" s="58">
        <v>34</v>
      </c>
      <c r="L61" s="58">
        <v>0.94850000000000001</v>
      </c>
      <c r="M61" s="75">
        <f t="shared" si="16"/>
        <v>32.249000000000002</v>
      </c>
      <c r="N61" s="37">
        <f t="shared" si="17"/>
        <v>1054</v>
      </c>
      <c r="O61" s="38">
        <f t="shared" si="18"/>
        <v>0.94850000000000001</v>
      </c>
      <c r="P61" s="36">
        <f t="shared" si="19"/>
        <v>999.71900000000005</v>
      </c>
      <c r="T61" s="58" t="s">
        <v>352</v>
      </c>
      <c r="U61" s="24">
        <v>147023</v>
      </c>
      <c r="V61" s="30" t="s">
        <v>178</v>
      </c>
      <c r="W61" s="24" t="s">
        <v>144</v>
      </c>
      <c r="X61" t="s">
        <v>145</v>
      </c>
      <c r="Y61" s="24" t="s">
        <v>118</v>
      </c>
      <c r="Z61" s="31">
        <v>8.4484999999999992</v>
      </c>
      <c r="AA61" s="31">
        <v>9.9330499999999997</v>
      </c>
      <c r="AB61" s="58">
        <v>11.4176</v>
      </c>
      <c r="AC61" s="58">
        <v>12.902150000000001</v>
      </c>
      <c r="AD61" s="75">
        <f t="shared" si="20"/>
        <v>147.31158784000002</v>
      </c>
      <c r="AE61" s="37">
        <f t="shared" si="21"/>
        <v>353.94560000000001</v>
      </c>
      <c r="AF61" s="38">
        <f t="shared" si="22"/>
        <v>12.902150000000001</v>
      </c>
      <c r="AG61" s="36">
        <f t="shared" si="23"/>
        <v>4566.6592230400001</v>
      </c>
    </row>
    <row r="62" spans="1:33" ht="12.9" customHeight="1" x14ac:dyDescent="0.25">
      <c r="A62" s="1" t="s">
        <v>141</v>
      </c>
      <c r="B62" t="s">
        <v>179</v>
      </c>
      <c r="C62" s="58" t="s">
        <v>352</v>
      </c>
      <c r="D62" s="24">
        <v>514086</v>
      </c>
      <c r="E62" s="30" t="s">
        <v>178</v>
      </c>
      <c r="F62" s="24" t="s">
        <v>144</v>
      </c>
      <c r="G62" t="s">
        <v>145</v>
      </c>
      <c r="H62" s="24" t="s">
        <v>118</v>
      </c>
      <c r="I62" s="31">
        <v>1</v>
      </c>
      <c r="J62" s="31">
        <v>1</v>
      </c>
      <c r="K62" s="58">
        <v>64</v>
      </c>
      <c r="L62" s="58">
        <v>0.95120000000000005</v>
      </c>
      <c r="M62" s="75">
        <f t="shared" si="16"/>
        <v>60.876800000000003</v>
      </c>
      <c r="N62" s="37">
        <f t="shared" si="17"/>
        <v>1984</v>
      </c>
      <c r="O62" s="38">
        <f t="shared" si="18"/>
        <v>0.95120000000000005</v>
      </c>
      <c r="P62" s="36">
        <f t="shared" si="19"/>
        <v>1887.1808000000001</v>
      </c>
      <c r="T62" s="58" t="s">
        <v>352</v>
      </c>
      <c r="U62" s="24">
        <v>514086</v>
      </c>
      <c r="V62" s="30" t="s">
        <v>178</v>
      </c>
      <c r="W62" s="24" t="s">
        <v>144</v>
      </c>
      <c r="X62" t="s">
        <v>145</v>
      </c>
      <c r="Y62" s="24" t="s">
        <v>118</v>
      </c>
      <c r="Z62" s="31">
        <v>39.4512</v>
      </c>
      <c r="AA62" s="31">
        <v>47.136560000000003</v>
      </c>
      <c r="AB62" s="58">
        <v>54.821919999999999</v>
      </c>
      <c r="AC62" s="58">
        <v>62.507280000000002</v>
      </c>
      <c r="AD62" s="75">
        <f t="shared" si="20"/>
        <v>3426.7691035776002</v>
      </c>
      <c r="AE62" s="37">
        <f t="shared" si="21"/>
        <v>1699.4795199999999</v>
      </c>
      <c r="AF62" s="38">
        <f t="shared" si="22"/>
        <v>62.507280000000002</v>
      </c>
      <c r="AG62" s="36">
        <f t="shared" si="23"/>
        <v>106229.8422109056</v>
      </c>
    </row>
    <row r="63" spans="1:33" ht="12.9" customHeight="1" x14ac:dyDescent="0.25">
      <c r="A63" s="1" t="s">
        <v>141</v>
      </c>
      <c r="B63" t="s">
        <v>180</v>
      </c>
      <c r="C63" s="58" t="s">
        <v>352</v>
      </c>
      <c r="D63" s="24"/>
      <c r="E63" s="30" t="s">
        <v>181</v>
      </c>
      <c r="F63" s="24" t="s">
        <v>144</v>
      </c>
      <c r="G63" t="s">
        <v>145</v>
      </c>
      <c r="H63" s="24" t="s">
        <v>118</v>
      </c>
      <c r="I63" s="31">
        <v>1</v>
      </c>
      <c r="J63" s="31">
        <v>1</v>
      </c>
      <c r="K63" s="58">
        <v>0</v>
      </c>
      <c r="L63" s="73">
        <v>0.93600000000000005</v>
      </c>
      <c r="M63" s="75">
        <f t="shared" si="16"/>
        <v>0</v>
      </c>
      <c r="N63" s="37">
        <f t="shared" si="17"/>
        <v>0</v>
      </c>
      <c r="O63" s="38">
        <f t="shared" si="18"/>
        <v>0.93600000000000005</v>
      </c>
      <c r="P63" s="36">
        <f t="shared" si="19"/>
        <v>0</v>
      </c>
      <c r="T63" s="58" t="s">
        <v>352</v>
      </c>
      <c r="U63" s="24"/>
      <c r="V63" s="30" t="s">
        <v>181</v>
      </c>
      <c r="W63" s="24" t="s">
        <v>144</v>
      </c>
      <c r="X63" t="s">
        <v>145</v>
      </c>
      <c r="Y63" s="24" t="s">
        <v>118</v>
      </c>
      <c r="Z63" s="31">
        <v>0.436</v>
      </c>
      <c r="AA63" s="31">
        <v>0.31680000000000003</v>
      </c>
      <c r="AB63" s="58">
        <v>0.1976</v>
      </c>
      <c r="AC63" s="73">
        <v>7.8399999999999803E-2</v>
      </c>
      <c r="AD63" s="75">
        <f t="shared" si="20"/>
        <v>1.5491839999999962E-2</v>
      </c>
      <c r="AE63" s="37">
        <f t="shared" si="21"/>
        <v>6.1256000000000004</v>
      </c>
      <c r="AF63" s="38">
        <f t="shared" si="22"/>
        <v>7.8399999999999803E-2</v>
      </c>
      <c r="AG63" s="36">
        <f t="shared" si="23"/>
        <v>0.48024703999999885</v>
      </c>
    </row>
    <row r="64" spans="1:33" ht="12.9" customHeight="1" x14ac:dyDescent="0.25">
      <c r="A64" s="1" t="s">
        <v>141</v>
      </c>
      <c r="B64" t="s">
        <v>182</v>
      </c>
      <c r="C64" s="58" t="s">
        <v>352</v>
      </c>
      <c r="D64" s="24">
        <v>514082</v>
      </c>
      <c r="E64" s="30" t="s">
        <v>181</v>
      </c>
      <c r="F64" s="24" t="s">
        <v>144</v>
      </c>
      <c r="G64" t="s">
        <v>145</v>
      </c>
      <c r="H64" s="24" t="s">
        <v>118</v>
      </c>
      <c r="I64" s="31">
        <v>1</v>
      </c>
      <c r="J64" s="31">
        <v>1</v>
      </c>
      <c r="K64" s="58">
        <v>44</v>
      </c>
      <c r="L64" s="58">
        <v>0.9365</v>
      </c>
      <c r="M64" s="75">
        <f t="shared" si="16"/>
        <v>41.206000000000003</v>
      </c>
      <c r="N64" s="37">
        <f t="shared" si="17"/>
        <v>1364</v>
      </c>
      <c r="O64" s="38">
        <f t="shared" si="18"/>
        <v>0.9365</v>
      </c>
      <c r="P64" s="36">
        <f t="shared" si="19"/>
        <v>1277.386</v>
      </c>
      <c r="T64" s="58" t="s">
        <v>352</v>
      </c>
      <c r="U64" s="24">
        <v>514082</v>
      </c>
      <c r="V64" s="30" t="s">
        <v>181</v>
      </c>
      <c r="W64" s="24" t="s">
        <v>144</v>
      </c>
      <c r="X64" t="s">
        <v>145</v>
      </c>
      <c r="Y64" s="24" t="s">
        <v>118</v>
      </c>
      <c r="Z64" s="31">
        <v>17.436499999999999</v>
      </c>
      <c r="AA64" s="31">
        <v>20.717449999999999</v>
      </c>
      <c r="AB64" s="58">
        <v>23.9984</v>
      </c>
      <c r="AC64" s="58">
        <v>27.279350000000001</v>
      </c>
      <c r="AD64" s="75">
        <f t="shared" si="20"/>
        <v>654.66075304000003</v>
      </c>
      <c r="AE64" s="37">
        <f t="shared" si="21"/>
        <v>743.95040000000006</v>
      </c>
      <c r="AF64" s="38">
        <f t="shared" si="22"/>
        <v>27.279350000000001</v>
      </c>
      <c r="AG64" s="36">
        <f t="shared" si="23"/>
        <v>20294.483344240001</v>
      </c>
    </row>
    <row r="65" spans="1:33" ht="12.9" customHeight="1" x14ac:dyDescent="0.25">
      <c r="A65" s="1" t="s">
        <v>141</v>
      </c>
      <c r="B65" t="s">
        <v>183</v>
      </c>
      <c r="C65" s="58" t="s">
        <v>352</v>
      </c>
      <c r="D65" s="24">
        <v>147025</v>
      </c>
      <c r="E65" s="30" t="s">
        <v>184</v>
      </c>
      <c r="F65" s="24" t="s">
        <v>144</v>
      </c>
      <c r="G65" t="s">
        <v>145</v>
      </c>
      <c r="H65" s="24" t="s">
        <v>118</v>
      </c>
      <c r="I65" s="31">
        <v>1</v>
      </c>
      <c r="J65" s="31">
        <v>1</v>
      </c>
      <c r="K65" s="58">
        <v>22</v>
      </c>
      <c r="L65" s="58">
        <v>0.92789999999999995</v>
      </c>
      <c r="M65" s="75">
        <f t="shared" si="16"/>
        <v>20.413799999999998</v>
      </c>
      <c r="N65" s="37">
        <f t="shared" si="17"/>
        <v>682</v>
      </c>
      <c r="O65" s="38">
        <f t="shared" si="18"/>
        <v>0.92789999999999995</v>
      </c>
      <c r="P65" s="36">
        <f t="shared" si="19"/>
        <v>632.82779999999991</v>
      </c>
      <c r="T65" s="58" t="s">
        <v>352</v>
      </c>
      <c r="U65" s="24">
        <v>147025</v>
      </c>
      <c r="V65" s="30" t="s">
        <v>184</v>
      </c>
      <c r="W65" s="24" t="s">
        <v>144</v>
      </c>
      <c r="X65" t="s">
        <v>145</v>
      </c>
      <c r="Y65" s="24" t="s">
        <v>118</v>
      </c>
      <c r="Z65" s="31">
        <v>5.9279000000000002</v>
      </c>
      <c r="AA65" s="31">
        <v>6.9062700000000001</v>
      </c>
      <c r="AB65" s="58">
        <v>7.8846400000000001</v>
      </c>
      <c r="AC65" s="58">
        <v>8.8630099999999992</v>
      </c>
      <c r="AD65" s="75">
        <f t="shared" si="20"/>
        <v>69.881643166399996</v>
      </c>
      <c r="AE65" s="37">
        <f t="shared" si="21"/>
        <v>244.42384000000001</v>
      </c>
      <c r="AF65" s="38">
        <f t="shared" si="22"/>
        <v>8.8630099999999992</v>
      </c>
      <c r="AG65" s="36">
        <f t="shared" si="23"/>
        <v>2166.3309381583999</v>
      </c>
    </row>
    <row r="66" spans="1:33" ht="12.9" customHeight="1" x14ac:dyDescent="0.25">
      <c r="A66" s="1" t="s">
        <v>141</v>
      </c>
      <c r="B66" t="s">
        <v>185</v>
      </c>
      <c r="C66" s="58" t="s">
        <v>352</v>
      </c>
      <c r="D66" s="24">
        <v>514092</v>
      </c>
      <c r="E66" s="30" t="s">
        <v>184</v>
      </c>
      <c r="F66" s="24" t="s">
        <v>144</v>
      </c>
      <c r="G66" t="s">
        <v>145</v>
      </c>
      <c r="H66" s="24" t="s">
        <v>118</v>
      </c>
      <c r="I66" s="31">
        <v>1</v>
      </c>
      <c r="J66" s="31">
        <v>1</v>
      </c>
      <c r="K66" s="58">
        <v>40</v>
      </c>
      <c r="L66" s="58">
        <v>0.92849999999999999</v>
      </c>
      <c r="M66" s="75">
        <f t="shared" si="16"/>
        <v>37.14</v>
      </c>
      <c r="N66" s="37">
        <f t="shared" si="17"/>
        <v>1240</v>
      </c>
      <c r="O66" s="38">
        <f t="shared" si="18"/>
        <v>0.92849999999999999</v>
      </c>
      <c r="P66" s="36">
        <f t="shared" si="19"/>
        <v>1151.3399999999999</v>
      </c>
      <c r="T66" s="58" t="s">
        <v>352</v>
      </c>
      <c r="U66" s="24">
        <v>514092</v>
      </c>
      <c r="V66" s="30" t="s">
        <v>184</v>
      </c>
      <c r="W66" s="24" t="s">
        <v>144</v>
      </c>
      <c r="X66" t="s">
        <v>145</v>
      </c>
      <c r="Y66" s="24" t="s">
        <v>118</v>
      </c>
      <c r="Z66" s="31">
        <v>5.9284999999999997</v>
      </c>
      <c r="AA66" s="31">
        <v>6.9070499999999999</v>
      </c>
      <c r="AB66" s="58">
        <v>7.8856000000000002</v>
      </c>
      <c r="AC66" s="58">
        <v>8.8641500000000004</v>
      </c>
      <c r="AD66" s="75">
        <f t="shared" si="20"/>
        <v>69.899141240000006</v>
      </c>
      <c r="AE66" s="37">
        <f t="shared" si="21"/>
        <v>244.45359999999999</v>
      </c>
      <c r="AF66" s="38">
        <f t="shared" si="22"/>
        <v>8.8641500000000004</v>
      </c>
      <c r="AG66" s="36">
        <f t="shared" si="23"/>
        <v>2166.8733784400001</v>
      </c>
    </row>
    <row r="67" spans="1:33" ht="12.9" customHeight="1" x14ac:dyDescent="0.25">
      <c r="A67" s="1" t="s">
        <v>141</v>
      </c>
      <c r="B67" t="s">
        <v>186</v>
      </c>
      <c r="C67" s="58" t="s">
        <v>352</v>
      </c>
      <c r="D67" s="24">
        <v>147026</v>
      </c>
      <c r="E67" s="30" t="s">
        <v>187</v>
      </c>
      <c r="F67" s="24" t="s">
        <v>158</v>
      </c>
      <c r="G67" t="s">
        <v>145</v>
      </c>
      <c r="H67" s="24" t="s">
        <v>118</v>
      </c>
      <c r="I67" s="31">
        <v>1</v>
      </c>
      <c r="J67" s="31">
        <v>1</v>
      </c>
      <c r="K67" s="58">
        <v>11</v>
      </c>
      <c r="L67" s="73">
        <v>0.92469999999999997</v>
      </c>
      <c r="M67" s="75">
        <f t="shared" si="16"/>
        <v>10.1717</v>
      </c>
      <c r="N67" s="37">
        <f t="shared" si="17"/>
        <v>341</v>
      </c>
      <c r="O67" s="38">
        <f t="shared" si="18"/>
        <v>0.92469999999999997</v>
      </c>
      <c r="P67" s="36">
        <f t="shared" si="19"/>
        <v>315.3227</v>
      </c>
      <c r="T67" s="58" t="s">
        <v>352</v>
      </c>
      <c r="U67" s="24">
        <v>147026</v>
      </c>
      <c r="V67" s="30" t="s">
        <v>187</v>
      </c>
      <c r="W67" s="24" t="s">
        <v>158</v>
      </c>
      <c r="X67" t="s">
        <v>145</v>
      </c>
      <c r="Y67" s="24" t="s">
        <v>118</v>
      </c>
      <c r="Z67" s="31">
        <v>7.4246999999999996</v>
      </c>
      <c r="AA67" s="31">
        <v>8.7021099999999993</v>
      </c>
      <c r="AB67" s="58">
        <v>9.9795200000000008</v>
      </c>
      <c r="AC67" s="73">
        <v>11.256930000000001</v>
      </c>
      <c r="AD67" s="75">
        <f t="shared" si="20"/>
        <v>112.33875807360002</v>
      </c>
      <c r="AE67" s="37">
        <f t="shared" si="21"/>
        <v>309.36512000000005</v>
      </c>
      <c r="AF67" s="38">
        <f t="shared" si="22"/>
        <v>11.256930000000001</v>
      </c>
      <c r="AG67" s="36">
        <f t="shared" si="23"/>
        <v>3482.5015002816008</v>
      </c>
    </row>
    <row r="68" spans="1:33" ht="12.9" customHeight="1" x14ac:dyDescent="0.25">
      <c r="A68" s="1" t="s">
        <v>141</v>
      </c>
      <c r="B68" t="s">
        <v>188</v>
      </c>
      <c r="C68" s="58" t="s">
        <v>352</v>
      </c>
      <c r="D68" s="24">
        <v>514074</v>
      </c>
      <c r="E68" s="30" t="s">
        <v>187</v>
      </c>
      <c r="F68" s="24" t="s">
        <v>158</v>
      </c>
      <c r="G68" t="s">
        <v>145</v>
      </c>
      <c r="H68" s="24" t="s">
        <v>118</v>
      </c>
      <c r="I68" s="31">
        <v>1</v>
      </c>
      <c r="J68" s="31">
        <v>1</v>
      </c>
      <c r="K68" s="58">
        <v>60</v>
      </c>
      <c r="L68" s="58">
        <v>0.92849999999999999</v>
      </c>
      <c r="M68" s="75">
        <f t="shared" si="16"/>
        <v>55.71</v>
      </c>
      <c r="N68" s="37">
        <f t="shared" si="17"/>
        <v>1860</v>
      </c>
      <c r="O68" s="38">
        <f t="shared" si="18"/>
        <v>0.92849999999999999</v>
      </c>
      <c r="P68" s="36">
        <f t="shared" si="19"/>
        <v>1727.01</v>
      </c>
      <c r="T68" s="58" t="s">
        <v>352</v>
      </c>
      <c r="U68" s="24">
        <v>514074</v>
      </c>
      <c r="V68" s="30" t="s">
        <v>187</v>
      </c>
      <c r="W68" s="24" t="s">
        <v>158</v>
      </c>
      <c r="X68" t="s">
        <v>145</v>
      </c>
      <c r="Y68" s="24" t="s">
        <v>118</v>
      </c>
      <c r="Z68" s="31">
        <v>26.9285</v>
      </c>
      <c r="AA68" s="31">
        <v>32.107050000000001</v>
      </c>
      <c r="AB68" s="58">
        <v>37.285600000000002</v>
      </c>
      <c r="AC68" s="58">
        <v>42.464149999999997</v>
      </c>
      <c r="AD68" s="75">
        <f t="shared" si="20"/>
        <v>1583.3013112399999</v>
      </c>
      <c r="AE68" s="37">
        <f t="shared" si="21"/>
        <v>1155.8536000000001</v>
      </c>
      <c r="AF68" s="38">
        <f t="shared" si="22"/>
        <v>42.464149999999997</v>
      </c>
      <c r="AG68" s="36">
        <f t="shared" si="23"/>
        <v>49082.340648440004</v>
      </c>
    </row>
    <row r="69" spans="1:33" ht="12.9" customHeight="1" x14ac:dyDescent="0.25">
      <c r="A69" s="1" t="s">
        <v>141</v>
      </c>
      <c r="B69" t="s">
        <v>189</v>
      </c>
      <c r="C69" s="58" t="s">
        <v>352</v>
      </c>
      <c r="D69" s="24">
        <v>147027</v>
      </c>
      <c r="E69" s="30" t="s">
        <v>190</v>
      </c>
      <c r="F69" s="24" t="s">
        <v>144</v>
      </c>
      <c r="G69" t="s">
        <v>145</v>
      </c>
      <c r="H69" s="24" t="s">
        <v>118</v>
      </c>
      <c r="I69" s="31">
        <v>1</v>
      </c>
      <c r="J69" s="31">
        <v>1</v>
      </c>
      <c r="K69" s="58">
        <v>23</v>
      </c>
      <c r="L69" s="58">
        <v>0.98219999999999996</v>
      </c>
      <c r="M69" s="75">
        <f t="shared" si="16"/>
        <v>22.590599999999998</v>
      </c>
      <c r="N69" s="37">
        <f t="shared" si="17"/>
        <v>713</v>
      </c>
      <c r="O69" s="38">
        <f t="shared" si="18"/>
        <v>0.98219999999999996</v>
      </c>
      <c r="P69" s="36">
        <f t="shared" si="19"/>
        <v>700.30859999999996</v>
      </c>
      <c r="T69" s="58" t="s">
        <v>352</v>
      </c>
      <c r="U69" s="24">
        <v>147027</v>
      </c>
      <c r="V69" s="30" t="s">
        <v>190</v>
      </c>
      <c r="W69" s="24" t="s">
        <v>144</v>
      </c>
      <c r="X69" t="s">
        <v>145</v>
      </c>
      <c r="Y69" s="24" t="s">
        <v>118</v>
      </c>
      <c r="Z69" s="31">
        <v>6.4821999999999997</v>
      </c>
      <c r="AA69" s="31">
        <v>7.5768599999999999</v>
      </c>
      <c r="AB69" s="58">
        <v>8.6715199999999992</v>
      </c>
      <c r="AC69" s="58">
        <v>9.7661800000000003</v>
      </c>
      <c r="AD69" s="75">
        <f t="shared" si="20"/>
        <v>84.687625193599999</v>
      </c>
      <c r="AE69" s="37">
        <f t="shared" si="21"/>
        <v>268.81711999999999</v>
      </c>
      <c r="AF69" s="38">
        <f t="shared" si="22"/>
        <v>9.7661800000000003</v>
      </c>
      <c r="AG69" s="36">
        <f t="shared" si="23"/>
        <v>2625.3163810015999</v>
      </c>
    </row>
    <row r="70" spans="1:33" ht="12.9" customHeight="1" x14ac:dyDescent="0.25">
      <c r="A70" s="1" t="s">
        <v>141</v>
      </c>
      <c r="B70" t="s">
        <v>191</v>
      </c>
      <c r="C70" s="58" t="s">
        <v>352</v>
      </c>
      <c r="D70" s="24">
        <v>814011</v>
      </c>
      <c r="E70" s="30" t="s">
        <v>190</v>
      </c>
      <c r="F70" s="24" t="s">
        <v>144</v>
      </c>
      <c r="G70" t="s">
        <v>145</v>
      </c>
      <c r="H70" s="24" t="s">
        <v>118</v>
      </c>
      <c r="I70" s="31">
        <v>1</v>
      </c>
      <c r="J70" s="31">
        <v>1</v>
      </c>
      <c r="K70" s="58">
        <v>57</v>
      </c>
      <c r="L70" s="58">
        <v>0.98470000000000002</v>
      </c>
      <c r="M70" s="75">
        <f t="shared" si="16"/>
        <v>56.127900000000004</v>
      </c>
      <c r="N70" s="37">
        <f t="shared" si="17"/>
        <v>1767</v>
      </c>
      <c r="O70" s="38">
        <f t="shared" si="18"/>
        <v>0.98470000000000002</v>
      </c>
      <c r="P70" s="36">
        <f t="shared" si="19"/>
        <v>1739.9648999999999</v>
      </c>
      <c r="T70" s="58" t="s">
        <v>352</v>
      </c>
      <c r="U70" s="24">
        <v>814011</v>
      </c>
      <c r="V70" s="30" t="s">
        <v>190</v>
      </c>
      <c r="W70" s="24" t="s">
        <v>144</v>
      </c>
      <c r="X70" t="s">
        <v>145</v>
      </c>
      <c r="Y70" s="24" t="s">
        <v>118</v>
      </c>
      <c r="Z70" s="31">
        <v>14.4847</v>
      </c>
      <c r="AA70" s="31">
        <v>17.180109999999999</v>
      </c>
      <c r="AB70" s="58">
        <v>19.875520000000002</v>
      </c>
      <c r="AC70" s="58">
        <v>22.570930000000001</v>
      </c>
      <c r="AD70" s="75">
        <f t="shared" si="20"/>
        <v>448.60897063360005</v>
      </c>
      <c r="AE70" s="37">
        <f t="shared" si="21"/>
        <v>616.14112</v>
      </c>
      <c r="AF70" s="38">
        <f t="shared" si="22"/>
        <v>22.570930000000001</v>
      </c>
      <c r="AG70" s="36">
        <f t="shared" si="23"/>
        <v>13906.878089641601</v>
      </c>
    </row>
    <row r="71" spans="1:33" ht="12.9" customHeight="1" x14ac:dyDescent="0.25">
      <c r="A71" s="1" t="s">
        <v>141</v>
      </c>
      <c r="B71" t="s">
        <v>192</v>
      </c>
      <c r="C71" s="58" t="s">
        <v>352</v>
      </c>
      <c r="D71" s="24">
        <v>147028</v>
      </c>
      <c r="E71" s="30" t="s">
        <v>193</v>
      </c>
      <c r="F71" s="24" t="s">
        <v>144</v>
      </c>
      <c r="G71" t="s">
        <v>145</v>
      </c>
      <c r="H71" s="24" t="s">
        <v>118</v>
      </c>
      <c r="I71" s="31">
        <v>1</v>
      </c>
      <c r="J71" s="31">
        <v>1</v>
      </c>
      <c r="K71" s="58">
        <v>41</v>
      </c>
      <c r="L71" s="58">
        <v>0.99270000000000003</v>
      </c>
      <c r="M71" s="75">
        <f t="shared" si="16"/>
        <v>40.700699999999998</v>
      </c>
      <c r="N71" s="37">
        <f t="shared" si="17"/>
        <v>1271</v>
      </c>
      <c r="O71" s="38">
        <f t="shared" si="18"/>
        <v>0.99270000000000003</v>
      </c>
      <c r="P71" s="36">
        <f t="shared" si="19"/>
        <v>1261.7217000000001</v>
      </c>
      <c r="T71" s="58" t="s">
        <v>352</v>
      </c>
      <c r="U71" s="24">
        <v>147028</v>
      </c>
      <c r="V71" s="30" t="s">
        <v>193</v>
      </c>
      <c r="W71" s="24" t="s">
        <v>144</v>
      </c>
      <c r="X71" t="s">
        <v>145</v>
      </c>
      <c r="Y71" s="24" t="s">
        <v>118</v>
      </c>
      <c r="Z71" s="31">
        <v>14.992699999999999</v>
      </c>
      <c r="AA71" s="31">
        <v>17.790510000000001</v>
      </c>
      <c r="AB71" s="58">
        <v>20.58832</v>
      </c>
      <c r="AC71" s="58">
        <v>23.386130000000001</v>
      </c>
      <c r="AD71" s="75">
        <f t="shared" si="20"/>
        <v>481.48112800160004</v>
      </c>
      <c r="AE71" s="37">
        <f t="shared" si="21"/>
        <v>638.23792000000003</v>
      </c>
      <c r="AF71" s="38">
        <f t="shared" si="22"/>
        <v>23.386130000000001</v>
      </c>
      <c r="AG71" s="36">
        <f t="shared" si="23"/>
        <v>14925.914968049601</v>
      </c>
    </row>
    <row r="72" spans="1:33" ht="12.9" customHeight="1" x14ac:dyDescent="0.25">
      <c r="A72" s="1" t="s">
        <v>141</v>
      </c>
      <c r="B72" t="s">
        <v>194</v>
      </c>
      <c r="C72" s="58" t="s">
        <v>352</v>
      </c>
      <c r="D72" s="24">
        <v>814010</v>
      </c>
      <c r="E72" s="30" t="s">
        <v>193</v>
      </c>
      <c r="F72" s="24" t="s">
        <v>144</v>
      </c>
      <c r="G72" t="s">
        <v>145</v>
      </c>
      <c r="H72" s="24" t="s">
        <v>118</v>
      </c>
      <c r="I72" s="31">
        <v>1</v>
      </c>
      <c r="J72" s="31">
        <v>1</v>
      </c>
      <c r="K72" s="58">
        <v>49</v>
      </c>
      <c r="L72" s="58">
        <v>0.98760000000000003</v>
      </c>
      <c r="M72" s="75">
        <f t="shared" si="16"/>
        <v>48.392400000000002</v>
      </c>
      <c r="N72" s="37">
        <f t="shared" si="17"/>
        <v>1519</v>
      </c>
      <c r="O72" s="38">
        <f t="shared" si="18"/>
        <v>0.98760000000000003</v>
      </c>
      <c r="P72" s="36">
        <f t="shared" si="19"/>
        <v>1500.1644000000001</v>
      </c>
      <c r="T72" s="58" t="s">
        <v>352</v>
      </c>
      <c r="U72" s="24">
        <v>814010</v>
      </c>
      <c r="V72" s="30" t="s">
        <v>193</v>
      </c>
      <c r="W72" s="24" t="s">
        <v>144</v>
      </c>
      <c r="X72" t="s">
        <v>145</v>
      </c>
      <c r="Y72" s="24" t="s">
        <v>118</v>
      </c>
      <c r="Z72" s="31">
        <v>11.9876</v>
      </c>
      <c r="AA72" s="31">
        <v>14.18388</v>
      </c>
      <c r="AB72" s="58">
        <v>16.38016</v>
      </c>
      <c r="AC72" s="58">
        <v>18.576440000000002</v>
      </c>
      <c r="AD72" s="75">
        <f t="shared" si="20"/>
        <v>304.28505943040005</v>
      </c>
      <c r="AE72" s="37">
        <f t="shared" si="21"/>
        <v>507.78496000000001</v>
      </c>
      <c r="AF72" s="38">
        <f t="shared" si="22"/>
        <v>18.576440000000002</v>
      </c>
      <c r="AG72" s="36">
        <f t="shared" si="23"/>
        <v>9432.8368423424017</v>
      </c>
    </row>
    <row r="73" spans="1:33" ht="12.9" customHeight="1" x14ac:dyDescent="0.25">
      <c r="A73" s="1" t="s">
        <v>141</v>
      </c>
      <c r="B73" t="s">
        <v>195</v>
      </c>
      <c r="C73" s="58" t="s">
        <v>352</v>
      </c>
      <c r="D73" s="24">
        <v>147035</v>
      </c>
      <c r="E73" s="30" t="s">
        <v>175</v>
      </c>
      <c r="F73" s="24" t="s">
        <v>144</v>
      </c>
      <c r="G73" t="s">
        <v>145</v>
      </c>
      <c r="H73" s="24" t="s">
        <v>118</v>
      </c>
      <c r="I73" s="31">
        <v>1</v>
      </c>
      <c r="J73" s="31">
        <v>1</v>
      </c>
      <c r="K73" s="58">
        <v>39</v>
      </c>
      <c r="L73" s="58">
        <v>0.96779999999999999</v>
      </c>
      <c r="M73" s="75">
        <f t="shared" si="16"/>
        <v>37.744199999999999</v>
      </c>
      <c r="N73" s="37">
        <f t="shared" si="17"/>
        <v>1209</v>
      </c>
      <c r="O73" s="38">
        <f t="shared" si="18"/>
        <v>0.96779999999999999</v>
      </c>
      <c r="P73" s="36">
        <f t="shared" si="19"/>
        <v>1170.0701999999999</v>
      </c>
      <c r="T73" s="58" t="s">
        <v>352</v>
      </c>
      <c r="U73" s="24">
        <v>147035</v>
      </c>
      <c r="V73" s="30" t="s">
        <v>175</v>
      </c>
      <c r="W73" s="24" t="s">
        <v>144</v>
      </c>
      <c r="X73" t="s">
        <v>145</v>
      </c>
      <c r="Y73" s="24" t="s">
        <v>118</v>
      </c>
      <c r="Z73" s="31">
        <v>8.4678000000000093</v>
      </c>
      <c r="AA73" s="31">
        <v>9.9581400000000109</v>
      </c>
      <c r="AB73" s="58">
        <v>11.44848</v>
      </c>
      <c r="AC73" s="58">
        <v>12.93882</v>
      </c>
      <c r="AD73" s="75">
        <f t="shared" si="20"/>
        <v>148.12982199359999</v>
      </c>
      <c r="AE73" s="37">
        <f t="shared" si="21"/>
        <v>354.90287999999998</v>
      </c>
      <c r="AF73" s="38">
        <f t="shared" si="22"/>
        <v>12.93882</v>
      </c>
      <c r="AG73" s="36">
        <f t="shared" si="23"/>
        <v>4592.0244818015999</v>
      </c>
    </row>
    <row r="74" spans="1:33" ht="12.9" customHeight="1" x14ac:dyDescent="0.25">
      <c r="A74" s="1" t="s">
        <v>141</v>
      </c>
      <c r="B74" t="s">
        <v>196</v>
      </c>
      <c r="C74" s="58" t="s">
        <v>352</v>
      </c>
      <c r="D74" s="24">
        <v>814014</v>
      </c>
      <c r="E74" s="30" t="s">
        <v>175</v>
      </c>
      <c r="F74" s="24" t="s">
        <v>144</v>
      </c>
      <c r="G74" t="s">
        <v>145</v>
      </c>
      <c r="H74" s="24" t="s">
        <v>118</v>
      </c>
      <c r="I74" s="31">
        <v>1</v>
      </c>
      <c r="J74" s="31">
        <v>1</v>
      </c>
      <c r="K74" s="58">
        <v>83</v>
      </c>
      <c r="L74" s="58">
        <v>0.96930000000000005</v>
      </c>
      <c r="M74" s="75">
        <f t="shared" si="16"/>
        <v>80.451900000000009</v>
      </c>
      <c r="N74" s="37">
        <f t="shared" si="17"/>
        <v>2573</v>
      </c>
      <c r="O74" s="38">
        <f t="shared" si="18"/>
        <v>0.96930000000000005</v>
      </c>
      <c r="P74" s="36">
        <f t="shared" si="19"/>
        <v>2494.0089000000003</v>
      </c>
      <c r="T74" s="58" t="s">
        <v>352</v>
      </c>
      <c r="U74" s="24">
        <v>814014</v>
      </c>
      <c r="V74" s="30" t="s">
        <v>175</v>
      </c>
      <c r="W74" s="24" t="s">
        <v>144</v>
      </c>
      <c r="X74" t="s">
        <v>145</v>
      </c>
      <c r="Y74" s="24" t="s">
        <v>118</v>
      </c>
      <c r="Z74" s="31">
        <v>52.969299999999997</v>
      </c>
      <c r="AA74" s="31">
        <v>63.36009</v>
      </c>
      <c r="AB74" s="58">
        <v>73.750880000000095</v>
      </c>
      <c r="AC74" s="58">
        <v>84.141670000000104</v>
      </c>
      <c r="AD74" s="75">
        <f t="shared" si="20"/>
        <v>6205.5222071696153</v>
      </c>
      <c r="AE74" s="37">
        <f t="shared" si="21"/>
        <v>2286.277280000003</v>
      </c>
      <c r="AF74" s="38">
        <f t="shared" si="22"/>
        <v>84.141670000000104</v>
      </c>
      <c r="AG74" s="36">
        <f t="shared" si="23"/>
        <v>192371.1884222581</v>
      </c>
    </row>
    <row r="75" spans="1:33" ht="12.9" customHeight="1" x14ac:dyDescent="0.25">
      <c r="A75" s="1" t="s">
        <v>141</v>
      </c>
      <c r="B75" t="s">
        <v>197</v>
      </c>
      <c r="C75" s="58" t="s">
        <v>352</v>
      </c>
      <c r="D75" s="24">
        <v>147036</v>
      </c>
      <c r="E75" s="30" t="s">
        <v>198</v>
      </c>
      <c r="F75" s="24" t="s">
        <v>158</v>
      </c>
      <c r="G75" t="s">
        <v>145</v>
      </c>
      <c r="H75" s="24" t="s">
        <v>118</v>
      </c>
      <c r="I75" s="31">
        <v>1</v>
      </c>
      <c r="J75" s="31">
        <v>1</v>
      </c>
      <c r="K75" s="58">
        <v>43</v>
      </c>
      <c r="L75" s="58">
        <v>0.94589999999999996</v>
      </c>
      <c r="M75" s="75">
        <f t="shared" si="16"/>
        <v>40.673699999999997</v>
      </c>
      <c r="N75" s="37">
        <f t="shared" si="17"/>
        <v>1333</v>
      </c>
      <c r="O75" s="38">
        <f t="shared" si="18"/>
        <v>0.94589999999999996</v>
      </c>
      <c r="P75" s="36">
        <f t="shared" si="19"/>
        <v>1260.8846999999998</v>
      </c>
      <c r="T75" s="58" t="s">
        <v>352</v>
      </c>
      <c r="U75" s="24">
        <v>147036</v>
      </c>
      <c r="V75" s="30" t="s">
        <v>198</v>
      </c>
      <c r="W75" s="24" t="s">
        <v>158</v>
      </c>
      <c r="X75" t="s">
        <v>145</v>
      </c>
      <c r="Y75" s="24" t="s">
        <v>118</v>
      </c>
      <c r="Z75" s="31">
        <v>12.4459</v>
      </c>
      <c r="AA75" s="31">
        <v>14.72967</v>
      </c>
      <c r="AB75" s="58">
        <v>17.013439999999999</v>
      </c>
      <c r="AC75" s="58">
        <v>19.29721</v>
      </c>
      <c r="AD75" s="75">
        <f t="shared" si="20"/>
        <v>328.31192450239996</v>
      </c>
      <c r="AE75" s="37">
        <f t="shared" si="21"/>
        <v>527.41664000000003</v>
      </c>
      <c r="AF75" s="38">
        <f t="shared" si="22"/>
        <v>19.29721</v>
      </c>
      <c r="AG75" s="36">
        <f t="shared" si="23"/>
        <v>10177.6696595744</v>
      </c>
    </row>
    <row r="76" spans="1:33" ht="12.9" customHeight="1" x14ac:dyDescent="0.25">
      <c r="A76" s="1" t="s">
        <v>141</v>
      </c>
      <c r="B76" t="s">
        <v>199</v>
      </c>
      <c r="C76" s="58" t="s">
        <v>352</v>
      </c>
      <c r="D76" s="24">
        <v>514056</v>
      </c>
      <c r="E76" s="30" t="s">
        <v>198</v>
      </c>
      <c r="F76" s="24" t="s">
        <v>158</v>
      </c>
      <c r="G76" t="s">
        <v>145</v>
      </c>
      <c r="H76" s="24" t="s">
        <v>118</v>
      </c>
      <c r="I76" s="31">
        <v>1</v>
      </c>
      <c r="J76" s="31">
        <v>1</v>
      </c>
      <c r="K76" s="58">
        <v>55</v>
      </c>
      <c r="L76" s="58">
        <v>0.94469999999999998</v>
      </c>
      <c r="M76" s="75">
        <f t="shared" si="16"/>
        <v>51.958500000000001</v>
      </c>
      <c r="N76" s="37">
        <f t="shared" si="17"/>
        <v>1705</v>
      </c>
      <c r="O76" s="38">
        <f t="shared" si="18"/>
        <v>0.94469999999999998</v>
      </c>
      <c r="P76" s="36">
        <f t="shared" si="19"/>
        <v>1610.7135000000001</v>
      </c>
      <c r="T76" s="58" t="s">
        <v>352</v>
      </c>
      <c r="U76" s="24">
        <v>514056</v>
      </c>
      <c r="V76" s="30" t="s">
        <v>198</v>
      </c>
      <c r="W76" s="24" t="s">
        <v>158</v>
      </c>
      <c r="X76" t="s">
        <v>145</v>
      </c>
      <c r="Y76" s="24" t="s">
        <v>118</v>
      </c>
      <c r="Z76" s="31">
        <v>11.444699999999999</v>
      </c>
      <c r="AA76" s="31">
        <v>13.52811</v>
      </c>
      <c r="AB76" s="58">
        <v>15.611520000000001</v>
      </c>
      <c r="AC76" s="58">
        <v>17.694929999999999</v>
      </c>
      <c r="AD76" s="75">
        <f t="shared" si="20"/>
        <v>276.24475359360002</v>
      </c>
      <c r="AE76" s="37">
        <f t="shared" si="21"/>
        <v>483.95712000000003</v>
      </c>
      <c r="AF76" s="38">
        <f t="shared" si="22"/>
        <v>17.694929999999999</v>
      </c>
      <c r="AG76" s="36">
        <f t="shared" si="23"/>
        <v>8563.5873614016</v>
      </c>
    </row>
    <row r="77" spans="1:33" ht="12.9" customHeight="1" x14ac:dyDescent="0.25">
      <c r="A77" s="1" t="s">
        <v>141</v>
      </c>
      <c r="B77" t="s">
        <v>200</v>
      </c>
      <c r="C77" s="58" t="s">
        <v>352</v>
      </c>
      <c r="D77" s="24">
        <v>514081</v>
      </c>
      <c r="E77" s="30" t="s">
        <v>201</v>
      </c>
      <c r="F77" s="24" t="s">
        <v>144</v>
      </c>
      <c r="G77" t="s">
        <v>145</v>
      </c>
      <c r="H77" s="24" t="s">
        <v>118</v>
      </c>
      <c r="I77" s="31">
        <v>1</v>
      </c>
      <c r="J77" s="31">
        <v>1</v>
      </c>
      <c r="K77" s="58">
        <v>14</v>
      </c>
      <c r="L77" s="58">
        <v>0.90849999999999997</v>
      </c>
      <c r="M77" s="75">
        <f t="shared" si="16"/>
        <v>12.718999999999999</v>
      </c>
      <c r="N77" s="37">
        <f t="shared" si="17"/>
        <v>434</v>
      </c>
      <c r="O77" s="38">
        <f t="shared" si="18"/>
        <v>0.90849999999999997</v>
      </c>
      <c r="P77" s="36">
        <f t="shared" si="19"/>
        <v>394.28899999999999</v>
      </c>
      <c r="T77" s="58" t="s">
        <v>352</v>
      </c>
      <c r="U77" s="24">
        <v>514081</v>
      </c>
      <c r="V77" s="30" t="s">
        <v>201</v>
      </c>
      <c r="W77" s="24" t="s">
        <v>144</v>
      </c>
      <c r="X77" t="s">
        <v>145</v>
      </c>
      <c r="Y77" s="24" t="s">
        <v>118</v>
      </c>
      <c r="Z77" s="31">
        <v>8.4085000000000001</v>
      </c>
      <c r="AA77" s="31">
        <v>9.8810500000000001</v>
      </c>
      <c r="AB77" s="58">
        <v>11.3536</v>
      </c>
      <c r="AC77" s="58">
        <v>12.82615</v>
      </c>
      <c r="AD77" s="75">
        <f t="shared" si="20"/>
        <v>145.62297663999999</v>
      </c>
      <c r="AE77" s="37">
        <f t="shared" si="21"/>
        <v>351.96159999999998</v>
      </c>
      <c r="AF77" s="38">
        <f t="shared" si="22"/>
        <v>12.82615</v>
      </c>
      <c r="AG77" s="36">
        <f t="shared" si="23"/>
        <v>4514.3122758399995</v>
      </c>
    </row>
    <row r="78" spans="1:33" ht="12.9" customHeight="1" x14ac:dyDescent="0.25">
      <c r="A78" s="1" t="s">
        <v>141</v>
      </c>
      <c r="B78" t="s">
        <v>202</v>
      </c>
      <c r="C78" s="58" t="s">
        <v>352</v>
      </c>
      <c r="D78" s="24">
        <v>147038</v>
      </c>
      <c r="E78" s="30" t="s">
        <v>201</v>
      </c>
      <c r="F78" s="24" t="s">
        <v>144</v>
      </c>
      <c r="G78" t="s">
        <v>145</v>
      </c>
      <c r="H78" s="24" t="s">
        <v>118</v>
      </c>
      <c r="I78" s="31">
        <v>1</v>
      </c>
      <c r="J78" s="31">
        <v>1</v>
      </c>
      <c r="K78" s="58">
        <v>101</v>
      </c>
      <c r="L78" s="73">
        <v>0.87980000000000003</v>
      </c>
      <c r="M78" s="75">
        <f t="shared" si="16"/>
        <v>88.859800000000007</v>
      </c>
      <c r="N78" s="37">
        <f t="shared" si="17"/>
        <v>3131</v>
      </c>
      <c r="O78" s="38">
        <f t="shared" si="18"/>
        <v>0.87980000000000003</v>
      </c>
      <c r="P78" s="36">
        <f t="shared" si="19"/>
        <v>2754.6538</v>
      </c>
      <c r="T78" s="58" t="s">
        <v>352</v>
      </c>
      <c r="U78" s="24">
        <v>147038</v>
      </c>
      <c r="V78" s="30" t="s">
        <v>201</v>
      </c>
      <c r="W78" s="24" t="s">
        <v>144</v>
      </c>
      <c r="X78" t="s">
        <v>145</v>
      </c>
      <c r="Y78" s="24" t="s">
        <v>118</v>
      </c>
      <c r="Z78" s="31">
        <v>49.879800000000003</v>
      </c>
      <c r="AA78" s="31">
        <v>59.643740000000001</v>
      </c>
      <c r="AB78" s="58">
        <v>69.407679999999999</v>
      </c>
      <c r="AC78" s="73">
        <v>79.171620000000004</v>
      </c>
      <c r="AD78" s="75">
        <f t="shared" si="20"/>
        <v>5495.1184660416002</v>
      </c>
      <c r="AE78" s="37">
        <f t="shared" si="21"/>
        <v>2151.6380800000002</v>
      </c>
      <c r="AF78" s="38">
        <f t="shared" si="22"/>
        <v>79.171620000000004</v>
      </c>
      <c r="AG78" s="36">
        <f t="shared" si="23"/>
        <v>170348.67244728963</v>
      </c>
    </row>
    <row r="79" spans="1:33" ht="12.9" customHeight="1" x14ac:dyDescent="0.25">
      <c r="A79" s="1" t="s">
        <v>141</v>
      </c>
      <c r="B79" t="s">
        <v>203</v>
      </c>
      <c r="C79" s="58" t="s">
        <v>352</v>
      </c>
      <c r="D79" s="24">
        <v>147039</v>
      </c>
      <c r="E79" s="30" t="s">
        <v>204</v>
      </c>
      <c r="F79" s="24" t="s">
        <v>144</v>
      </c>
      <c r="G79" t="s">
        <v>145</v>
      </c>
      <c r="H79" s="24" t="s">
        <v>118</v>
      </c>
      <c r="I79" s="31">
        <v>1</v>
      </c>
      <c r="J79" s="31">
        <v>1</v>
      </c>
      <c r="K79" s="58">
        <v>33</v>
      </c>
      <c r="L79" s="73">
        <v>0.96799999999999997</v>
      </c>
      <c r="M79" s="75">
        <f t="shared" si="16"/>
        <v>31.943999999999999</v>
      </c>
      <c r="N79" s="37">
        <f t="shared" si="17"/>
        <v>1023</v>
      </c>
      <c r="O79" s="38">
        <f t="shared" si="18"/>
        <v>0.96799999999999997</v>
      </c>
      <c r="P79" s="36">
        <f t="shared" si="19"/>
        <v>990.26400000000001</v>
      </c>
      <c r="T79" s="58" t="s">
        <v>352</v>
      </c>
      <c r="U79" s="24">
        <v>147039</v>
      </c>
      <c r="V79" s="30" t="s">
        <v>204</v>
      </c>
      <c r="W79" s="24" t="s">
        <v>144</v>
      </c>
      <c r="X79" t="s">
        <v>145</v>
      </c>
      <c r="Y79" s="24" t="s">
        <v>118</v>
      </c>
      <c r="Z79" s="31">
        <v>7.9680000000000097</v>
      </c>
      <c r="AA79" s="31">
        <v>9.3584000000000103</v>
      </c>
      <c r="AB79" s="58">
        <v>10.748799999999999</v>
      </c>
      <c r="AC79" s="73">
        <v>12.139200000000001</v>
      </c>
      <c r="AD79" s="75">
        <f t="shared" si="20"/>
        <v>130.48183295999999</v>
      </c>
      <c r="AE79" s="37">
        <f t="shared" si="21"/>
        <v>333.21279999999996</v>
      </c>
      <c r="AF79" s="38">
        <f t="shared" si="22"/>
        <v>12.139200000000001</v>
      </c>
      <c r="AG79" s="36">
        <f t="shared" si="23"/>
        <v>4044.9368217599999</v>
      </c>
    </row>
    <row r="80" spans="1:33" ht="12.9" customHeight="1" x14ac:dyDescent="0.25">
      <c r="A80" s="1" t="s">
        <v>141</v>
      </c>
      <c r="B80" s="57" t="s">
        <v>205</v>
      </c>
      <c r="C80" s="58" t="s">
        <v>352</v>
      </c>
      <c r="D80" s="58">
        <v>514054</v>
      </c>
      <c r="E80" s="59" t="s">
        <v>206</v>
      </c>
      <c r="F80" s="58" t="s">
        <v>144</v>
      </c>
      <c r="G80" s="57" t="s">
        <v>145</v>
      </c>
      <c r="H80" s="24" t="s">
        <v>118</v>
      </c>
      <c r="I80" s="31">
        <v>1</v>
      </c>
      <c r="J80" s="31">
        <v>1</v>
      </c>
      <c r="K80" s="58">
        <v>54</v>
      </c>
      <c r="L80" s="58">
        <v>0.97240000000000004</v>
      </c>
      <c r="M80" s="75">
        <f t="shared" si="16"/>
        <v>52.509599999999999</v>
      </c>
      <c r="N80" s="37">
        <f t="shared" si="17"/>
        <v>1674</v>
      </c>
      <c r="O80" s="38">
        <f t="shared" si="18"/>
        <v>0.97240000000000004</v>
      </c>
      <c r="P80" s="36">
        <f t="shared" si="19"/>
        <v>1627.7976000000001</v>
      </c>
      <c r="T80" s="58" t="s">
        <v>352</v>
      </c>
      <c r="U80" s="58">
        <v>514054</v>
      </c>
      <c r="V80" s="59" t="s">
        <v>206</v>
      </c>
      <c r="W80" s="58" t="s">
        <v>144</v>
      </c>
      <c r="X80" s="57" t="s">
        <v>145</v>
      </c>
      <c r="Y80" s="24" t="s">
        <v>118</v>
      </c>
      <c r="Z80" s="31">
        <v>35.4724</v>
      </c>
      <c r="AA80" s="31">
        <v>42.36412</v>
      </c>
      <c r="AB80" s="58">
        <v>49.255839999999999</v>
      </c>
      <c r="AC80" s="58">
        <v>56.147559999999999</v>
      </c>
      <c r="AD80" s="75">
        <f t="shared" si="20"/>
        <v>2765.5952317503998</v>
      </c>
      <c r="AE80" s="37">
        <f t="shared" si="21"/>
        <v>1526.9310399999999</v>
      </c>
      <c r="AF80" s="38">
        <f t="shared" si="22"/>
        <v>56.147559999999999</v>
      </c>
      <c r="AG80" s="36">
        <f t="shared" si="23"/>
        <v>85733.452184262394</v>
      </c>
    </row>
    <row r="81" spans="1:33" ht="12.9" customHeight="1" x14ac:dyDescent="0.25">
      <c r="A81" s="1" t="s">
        <v>141</v>
      </c>
      <c r="B81" t="s">
        <v>207</v>
      </c>
      <c r="C81" s="58" t="s">
        <v>352</v>
      </c>
      <c r="D81" s="24">
        <v>147040</v>
      </c>
      <c r="E81" s="30" t="s">
        <v>208</v>
      </c>
      <c r="F81" s="24" t="s">
        <v>144</v>
      </c>
      <c r="G81" t="s">
        <v>145</v>
      </c>
      <c r="H81" s="24" t="s">
        <v>118</v>
      </c>
      <c r="I81" s="31">
        <v>1</v>
      </c>
      <c r="J81" s="31">
        <v>1</v>
      </c>
      <c r="K81" s="58">
        <v>27</v>
      </c>
      <c r="L81" s="58">
        <v>0.98150000000000004</v>
      </c>
      <c r="M81" s="75">
        <f t="shared" si="16"/>
        <v>26.500500000000002</v>
      </c>
      <c r="N81" s="37">
        <f t="shared" si="17"/>
        <v>837</v>
      </c>
      <c r="O81" s="38">
        <f t="shared" si="18"/>
        <v>0.98150000000000004</v>
      </c>
      <c r="P81" s="36">
        <f t="shared" si="19"/>
        <v>821.51550000000009</v>
      </c>
      <c r="T81" s="58" t="s">
        <v>352</v>
      </c>
      <c r="U81" s="24">
        <v>147040</v>
      </c>
      <c r="V81" s="30" t="s">
        <v>208</v>
      </c>
      <c r="W81" s="24" t="s">
        <v>144</v>
      </c>
      <c r="X81" t="s">
        <v>145</v>
      </c>
      <c r="Y81" s="24" t="s">
        <v>118</v>
      </c>
      <c r="Z81" s="31">
        <v>7.4814999999999996</v>
      </c>
      <c r="AA81" s="31">
        <v>8.7759500000000106</v>
      </c>
      <c r="AB81" s="58">
        <v>10.070399999999999</v>
      </c>
      <c r="AC81" s="58">
        <v>11.364850000000001</v>
      </c>
      <c r="AD81" s="75">
        <f t="shared" si="20"/>
        <v>114.44858544</v>
      </c>
      <c r="AE81" s="37">
        <f t="shared" si="21"/>
        <v>312.18239999999997</v>
      </c>
      <c r="AF81" s="38">
        <f t="shared" si="22"/>
        <v>11.364850000000001</v>
      </c>
      <c r="AG81" s="36">
        <f t="shared" si="23"/>
        <v>3547.9061486400001</v>
      </c>
    </row>
    <row r="82" spans="1:33" ht="12.9" customHeight="1" x14ac:dyDescent="0.25">
      <c r="A82" s="1" t="s">
        <v>141</v>
      </c>
      <c r="B82" t="s">
        <v>209</v>
      </c>
      <c r="C82" s="58" t="s">
        <v>352</v>
      </c>
      <c r="D82" s="24">
        <v>514084</v>
      </c>
      <c r="E82" s="30" t="s">
        <v>208</v>
      </c>
      <c r="F82" s="24" t="s">
        <v>144</v>
      </c>
      <c r="G82" t="s">
        <v>145</v>
      </c>
      <c r="H82" s="24" t="s">
        <v>118</v>
      </c>
      <c r="I82" s="31">
        <v>1</v>
      </c>
      <c r="J82" s="31">
        <v>1</v>
      </c>
      <c r="K82" s="58">
        <v>80</v>
      </c>
      <c r="L82" s="58">
        <v>0.98560000000000003</v>
      </c>
      <c r="M82" s="75">
        <f t="shared" si="16"/>
        <v>78.847999999999999</v>
      </c>
      <c r="N82" s="37">
        <f t="shared" si="17"/>
        <v>2480</v>
      </c>
      <c r="O82" s="38">
        <f t="shared" si="18"/>
        <v>0.98560000000000003</v>
      </c>
      <c r="P82" s="36">
        <f t="shared" si="19"/>
        <v>2444.288</v>
      </c>
      <c r="T82" s="58" t="s">
        <v>352</v>
      </c>
      <c r="U82" s="24">
        <v>514084</v>
      </c>
      <c r="V82" s="30" t="s">
        <v>208</v>
      </c>
      <c r="W82" s="24" t="s">
        <v>144</v>
      </c>
      <c r="X82" t="s">
        <v>145</v>
      </c>
      <c r="Y82" s="24" t="s">
        <v>118</v>
      </c>
      <c r="Z82" s="31">
        <v>24.485600000000002</v>
      </c>
      <c r="AA82" s="31">
        <v>29.181280000000001</v>
      </c>
      <c r="AB82" s="58">
        <v>33.876959999999997</v>
      </c>
      <c r="AC82" s="58">
        <v>38.57264</v>
      </c>
      <c r="AD82" s="75">
        <f t="shared" si="20"/>
        <v>1306.7237823743999</v>
      </c>
      <c r="AE82" s="37">
        <f t="shared" si="21"/>
        <v>1050.1857599999998</v>
      </c>
      <c r="AF82" s="38">
        <f t="shared" si="22"/>
        <v>38.57264</v>
      </c>
      <c r="AG82" s="36">
        <f t="shared" si="23"/>
        <v>40508.437253606397</v>
      </c>
    </row>
    <row r="83" spans="1:33" ht="12.9" customHeight="1" x14ac:dyDescent="0.25">
      <c r="A83" s="1" t="s">
        <v>141</v>
      </c>
      <c r="B83" t="s">
        <v>210</v>
      </c>
      <c r="C83" s="58" t="s">
        <v>352</v>
      </c>
      <c r="D83" s="24">
        <v>147041</v>
      </c>
      <c r="E83" s="30" t="s">
        <v>206</v>
      </c>
      <c r="F83" s="24" t="s">
        <v>144</v>
      </c>
      <c r="G83" t="s">
        <v>145</v>
      </c>
      <c r="H83" s="24" t="s">
        <v>118</v>
      </c>
      <c r="I83" s="31">
        <v>1</v>
      </c>
      <c r="J83" s="31">
        <v>1</v>
      </c>
      <c r="K83" s="58">
        <v>28</v>
      </c>
      <c r="L83" s="58">
        <v>0.96220000000000006</v>
      </c>
      <c r="M83" s="75">
        <f t="shared" si="16"/>
        <v>26.941600000000001</v>
      </c>
      <c r="N83" s="37">
        <f t="shared" si="17"/>
        <v>868</v>
      </c>
      <c r="O83" s="38">
        <f t="shared" si="18"/>
        <v>0.96220000000000006</v>
      </c>
      <c r="P83" s="36">
        <f t="shared" si="19"/>
        <v>835.18960000000004</v>
      </c>
      <c r="T83" s="58" t="s">
        <v>352</v>
      </c>
      <c r="U83" s="24">
        <v>147041</v>
      </c>
      <c r="V83" s="30" t="s">
        <v>206</v>
      </c>
      <c r="W83" s="24" t="s">
        <v>144</v>
      </c>
      <c r="X83" t="s">
        <v>145</v>
      </c>
      <c r="Y83" s="24" t="s">
        <v>118</v>
      </c>
      <c r="Z83" s="31">
        <v>10.462199999999999</v>
      </c>
      <c r="AA83" s="31">
        <v>12.350860000000001</v>
      </c>
      <c r="AB83" s="58">
        <v>14.239520000000001</v>
      </c>
      <c r="AC83" s="58">
        <v>16.12818</v>
      </c>
      <c r="AD83" s="75">
        <f t="shared" si="20"/>
        <v>229.65754167360001</v>
      </c>
      <c r="AE83" s="37">
        <f t="shared" si="21"/>
        <v>441.42511999999999</v>
      </c>
      <c r="AF83" s="38">
        <f t="shared" si="22"/>
        <v>16.12818</v>
      </c>
      <c r="AG83" s="36">
        <f t="shared" si="23"/>
        <v>7119.3837918815998</v>
      </c>
    </row>
    <row r="84" spans="1:33" ht="12.9" customHeight="1" x14ac:dyDescent="0.25">
      <c r="A84" s="1" t="s">
        <v>141</v>
      </c>
      <c r="B84" t="s">
        <v>211</v>
      </c>
      <c r="C84" s="58" t="s">
        <v>352</v>
      </c>
      <c r="D84" s="24">
        <v>514087</v>
      </c>
      <c r="E84" s="30" t="s">
        <v>206</v>
      </c>
      <c r="F84" s="24" t="s">
        <v>144</v>
      </c>
      <c r="G84" t="s">
        <v>145</v>
      </c>
      <c r="H84" s="24" t="s">
        <v>118</v>
      </c>
      <c r="I84" s="31">
        <v>1</v>
      </c>
      <c r="J84" s="31">
        <v>1</v>
      </c>
      <c r="K84" s="58">
        <v>41</v>
      </c>
      <c r="L84" s="58">
        <v>0.89870000000000005</v>
      </c>
      <c r="M84" s="75">
        <f t="shared" si="16"/>
        <v>36.846700000000006</v>
      </c>
      <c r="N84" s="37">
        <f t="shared" si="17"/>
        <v>1271</v>
      </c>
      <c r="O84" s="38">
        <f t="shared" si="18"/>
        <v>0.89870000000000005</v>
      </c>
      <c r="P84" s="36">
        <f t="shared" si="19"/>
        <v>1142.2477000000001</v>
      </c>
      <c r="T84" s="58" t="s">
        <v>352</v>
      </c>
      <c r="U84" s="24">
        <v>514087</v>
      </c>
      <c r="V84" s="30" t="s">
        <v>206</v>
      </c>
      <c r="W84" s="24" t="s">
        <v>144</v>
      </c>
      <c r="X84" t="s">
        <v>145</v>
      </c>
      <c r="Y84" s="24" t="s">
        <v>118</v>
      </c>
      <c r="Z84" s="31">
        <v>8.8986999999999998</v>
      </c>
      <c r="AA84" s="31">
        <v>10.468310000000001</v>
      </c>
      <c r="AB84" s="58">
        <v>12.03792</v>
      </c>
      <c r="AC84" s="58">
        <v>13.607530000000001</v>
      </c>
      <c r="AD84" s="75">
        <f t="shared" si="20"/>
        <v>163.80635753760001</v>
      </c>
      <c r="AE84" s="37">
        <f t="shared" si="21"/>
        <v>373.17552000000001</v>
      </c>
      <c r="AF84" s="38">
        <f t="shared" si="22"/>
        <v>13.607530000000001</v>
      </c>
      <c r="AG84" s="36">
        <f t="shared" si="23"/>
        <v>5077.9970836656003</v>
      </c>
    </row>
    <row r="85" spans="1:33" ht="12.9" customHeight="1" x14ac:dyDescent="0.25">
      <c r="A85" s="1" t="s">
        <v>141</v>
      </c>
      <c r="B85" t="s">
        <v>212</v>
      </c>
      <c r="C85" s="58" t="s">
        <v>352</v>
      </c>
      <c r="D85" s="24">
        <v>147042</v>
      </c>
      <c r="E85" s="30" t="s">
        <v>213</v>
      </c>
      <c r="F85" s="24" t="s">
        <v>144</v>
      </c>
      <c r="G85" t="s">
        <v>145</v>
      </c>
      <c r="H85" s="24" t="s">
        <v>118</v>
      </c>
      <c r="I85" s="31">
        <v>1</v>
      </c>
      <c r="J85" s="31">
        <v>1</v>
      </c>
      <c r="K85" s="58">
        <v>55</v>
      </c>
      <c r="L85" s="73">
        <v>0.95950000000000002</v>
      </c>
      <c r="M85" s="75">
        <f t="shared" si="16"/>
        <v>52.772500000000001</v>
      </c>
      <c r="N85" s="37">
        <f t="shared" si="17"/>
        <v>1705</v>
      </c>
      <c r="O85" s="38">
        <f t="shared" si="18"/>
        <v>0.95950000000000002</v>
      </c>
      <c r="P85" s="36">
        <f t="shared" si="19"/>
        <v>1635.9475</v>
      </c>
      <c r="T85" s="58" t="s">
        <v>352</v>
      </c>
      <c r="U85" s="24">
        <v>147042</v>
      </c>
      <c r="V85" s="30" t="s">
        <v>213</v>
      </c>
      <c r="W85" s="24" t="s">
        <v>144</v>
      </c>
      <c r="X85" t="s">
        <v>145</v>
      </c>
      <c r="Y85" s="24" t="s">
        <v>118</v>
      </c>
      <c r="Z85" s="31">
        <v>27.959499999999998</v>
      </c>
      <c r="AA85" s="31">
        <v>33.347349999999999</v>
      </c>
      <c r="AB85" s="58">
        <v>38.735199999999999</v>
      </c>
      <c r="AC85" s="73">
        <v>44.123049999999999</v>
      </c>
      <c r="AD85" s="75">
        <f t="shared" si="20"/>
        <v>1709.1151663599999</v>
      </c>
      <c r="AE85" s="37">
        <f t="shared" si="21"/>
        <v>1200.7911999999999</v>
      </c>
      <c r="AF85" s="38">
        <f t="shared" si="22"/>
        <v>44.123049999999999</v>
      </c>
      <c r="AG85" s="36">
        <f t="shared" si="23"/>
        <v>52982.570157159993</v>
      </c>
    </row>
    <row r="86" spans="1:33" ht="12.9" customHeight="1" x14ac:dyDescent="0.25">
      <c r="A86" s="1" t="s">
        <v>141</v>
      </c>
      <c r="B86" t="s">
        <v>214</v>
      </c>
      <c r="C86" s="58" t="s">
        <v>352</v>
      </c>
      <c r="D86" s="24">
        <v>514055</v>
      </c>
      <c r="E86" s="30" t="s">
        <v>213</v>
      </c>
      <c r="F86" s="24" t="s">
        <v>144</v>
      </c>
      <c r="G86" t="s">
        <v>145</v>
      </c>
      <c r="H86" s="24" t="s">
        <v>118</v>
      </c>
      <c r="I86" s="31">
        <v>1</v>
      </c>
      <c r="J86" s="31">
        <v>1</v>
      </c>
      <c r="K86" s="58">
        <v>69</v>
      </c>
      <c r="L86" s="73">
        <v>0.95040000000000002</v>
      </c>
      <c r="M86" s="75">
        <f t="shared" si="16"/>
        <v>65.577600000000004</v>
      </c>
      <c r="N86" s="37">
        <f t="shared" si="17"/>
        <v>2139</v>
      </c>
      <c r="O86" s="38">
        <f t="shared" si="18"/>
        <v>0.95040000000000002</v>
      </c>
      <c r="P86" s="36">
        <f t="shared" si="19"/>
        <v>2032.9056</v>
      </c>
      <c r="T86" s="58" t="s">
        <v>352</v>
      </c>
      <c r="U86" s="24">
        <v>514055</v>
      </c>
      <c r="V86" s="30" t="s">
        <v>213</v>
      </c>
      <c r="W86" s="24" t="s">
        <v>144</v>
      </c>
      <c r="X86" t="s">
        <v>145</v>
      </c>
      <c r="Y86" s="24" t="s">
        <v>118</v>
      </c>
      <c r="Z86" s="31">
        <v>29.450399999999998</v>
      </c>
      <c r="AA86" s="31">
        <v>35.13552</v>
      </c>
      <c r="AB86" s="58">
        <v>40.820639999999997</v>
      </c>
      <c r="AC86" s="73">
        <v>46.505760000000002</v>
      </c>
      <c r="AD86" s="75">
        <f t="shared" si="20"/>
        <v>1898.3948868863999</v>
      </c>
      <c r="AE86" s="37">
        <f t="shared" si="21"/>
        <v>1265.43984</v>
      </c>
      <c r="AF86" s="38">
        <f t="shared" si="22"/>
        <v>46.505760000000002</v>
      </c>
      <c r="AG86" s="36">
        <f t="shared" si="23"/>
        <v>58850.241493478403</v>
      </c>
    </row>
    <row r="87" spans="1:33" ht="12.9" customHeight="1" x14ac:dyDescent="0.25">
      <c r="A87" s="1" t="s">
        <v>141</v>
      </c>
      <c r="B87" t="s">
        <v>215</v>
      </c>
      <c r="C87" s="58" t="s">
        <v>352</v>
      </c>
      <c r="D87" s="24">
        <v>147044</v>
      </c>
      <c r="E87" s="30" t="s">
        <v>216</v>
      </c>
      <c r="F87" s="24" t="s">
        <v>144</v>
      </c>
      <c r="G87" t="s">
        <v>145</v>
      </c>
      <c r="H87" s="24" t="s">
        <v>118</v>
      </c>
      <c r="I87" s="31">
        <v>1</v>
      </c>
      <c r="J87" s="31">
        <v>1</v>
      </c>
      <c r="K87" s="58">
        <v>48</v>
      </c>
      <c r="L87" s="58">
        <v>0.95779999999999998</v>
      </c>
      <c r="M87" s="75">
        <f t="shared" si="16"/>
        <v>45.974400000000003</v>
      </c>
      <c r="N87" s="37">
        <f t="shared" si="17"/>
        <v>1488</v>
      </c>
      <c r="O87" s="38">
        <f t="shared" si="18"/>
        <v>0.95779999999999998</v>
      </c>
      <c r="P87" s="36">
        <f t="shared" si="19"/>
        <v>1425.2064</v>
      </c>
      <c r="T87" s="58" t="s">
        <v>352</v>
      </c>
      <c r="U87" s="24">
        <v>147044</v>
      </c>
      <c r="V87" s="30" t="s">
        <v>216</v>
      </c>
      <c r="W87" s="24" t="s">
        <v>144</v>
      </c>
      <c r="X87" t="s">
        <v>145</v>
      </c>
      <c r="Y87" s="24" t="s">
        <v>118</v>
      </c>
      <c r="Z87" s="31">
        <v>24.457799999999999</v>
      </c>
      <c r="AA87" s="31">
        <v>29.145140000000001</v>
      </c>
      <c r="AB87" s="58">
        <v>33.832479999999997</v>
      </c>
      <c r="AC87" s="58">
        <v>38.519820000000003</v>
      </c>
      <c r="AD87" s="75">
        <f t="shared" si="20"/>
        <v>1303.2210397536001</v>
      </c>
      <c r="AE87" s="37">
        <f t="shared" si="21"/>
        <v>1048.8068799999999</v>
      </c>
      <c r="AF87" s="38">
        <f t="shared" si="22"/>
        <v>38.519820000000003</v>
      </c>
      <c r="AG87" s="36">
        <f t="shared" si="23"/>
        <v>40399.852232361598</v>
      </c>
    </row>
    <row r="88" spans="1:33" ht="12.9" customHeight="1" x14ac:dyDescent="0.25">
      <c r="A88" s="1" t="s">
        <v>141</v>
      </c>
      <c r="B88" s="57" t="s">
        <v>217</v>
      </c>
      <c r="C88" s="58" t="s">
        <v>352</v>
      </c>
      <c r="D88" s="58">
        <v>514072</v>
      </c>
      <c r="E88" s="59" t="s">
        <v>218</v>
      </c>
      <c r="F88" s="58" t="s">
        <v>144</v>
      </c>
      <c r="G88" t="s">
        <v>145</v>
      </c>
      <c r="H88" s="24" t="s">
        <v>118</v>
      </c>
      <c r="I88" s="31">
        <v>1</v>
      </c>
      <c r="J88" s="31">
        <v>1</v>
      </c>
      <c r="K88" s="58">
        <v>0</v>
      </c>
      <c r="L88" s="58">
        <v>0.93500000000000005</v>
      </c>
      <c r="M88" s="75">
        <f t="shared" si="16"/>
        <v>0</v>
      </c>
      <c r="N88" s="37">
        <f t="shared" si="17"/>
        <v>0</v>
      </c>
      <c r="O88" s="38">
        <f t="shared" si="18"/>
        <v>0.93500000000000005</v>
      </c>
      <c r="P88" s="36">
        <f t="shared" si="19"/>
        <v>0</v>
      </c>
      <c r="T88" s="58" t="s">
        <v>352</v>
      </c>
      <c r="U88" s="58">
        <v>514072</v>
      </c>
      <c r="V88" s="59" t="s">
        <v>218</v>
      </c>
      <c r="W88" s="58" t="s">
        <v>144</v>
      </c>
      <c r="X88" t="s">
        <v>145</v>
      </c>
      <c r="Y88" s="24" t="s">
        <v>118</v>
      </c>
      <c r="Z88" s="31">
        <v>0.435</v>
      </c>
      <c r="AA88" s="31">
        <v>0.3155</v>
      </c>
      <c r="AB88" s="58">
        <v>0.19600000000000001</v>
      </c>
      <c r="AC88" s="58">
        <v>7.6499999999999999E-2</v>
      </c>
      <c r="AD88" s="75">
        <f t="shared" si="20"/>
        <v>1.4994E-2</v>
      </c>
      <c r="AE88" s="37">
        <f t="shared" si="21"/>
        <v>6.0760000000000005</v>
      </c>
      <c r="AF88" s="38">
        <f t="shared" si="22"/>
        <v>7.6499999999999999E-2</v>
      </c>
      <c r="AG88" s="36">
        <f t="shared" si="23"/>
        <v>0.464814</v>
      </c>
    </row>
    <row r="89" spans="1:33" ht="12.9" customHeight="1" x14ac:dyDescent="0.25">
      <c r="A89" s="1" t="s">
        <v>141</v>
      </c>
      <c r="B89" t="s">
        <v>219</v>
      </c>
      <c r="C89" s="58" t="s">
        <v>352</v>
      </c>
      <c r="D89" s="24">
        <v>147045</v>
      </c>
      <c r="E89" s="30" t="s">
        <v>220</v>
      </c>
      <c r="F89" s="24" t="s">
        <v>144</v>
      </c>
      <c r="G89" t="s">
        <v>145</v>
      </c>
      <c r="H89" s="24" t="s">
        <v>118</v>
      </c>
      <c r="I89" s="31">
        <v>1</v>
      </c>
      <c r="J89" s="31">
        <v>1</v>
      </c>
      <c r="K89" s="58">
        <v>21</v>
      </c>
      <c r="L89" s="73">
        <v>0.998</v>
      </c>
      <c r="M89" s="75">
        <f t="shared" si="16"/>
        <v>20.957999999999998</v>
      </c>
      <c r="N89" s="37">
        <f t="shared" si="17"/>
        <v>651</v>
      </c>
      <c r="O89" s="38">
        <f t="shared" si="18"/>
        <v>0.998</v>
      </c>
      <c r="P89" s="36">
        <f t="shared" si="19"/>
        <v>649.69799999999998</v>
      </c>
      <c r="T89" s="58" t="s">
        <v>352</v>
      </c>
      <c r="U89" s="24">
        <v>147045</v>
      </c>
      <c r="V89" s="30" t="s">
        <v>220</v>
      </c>
      <c r="W89" s="24" t="s">
        <v>144</v>
      </c>
      <c r="X89" t="s">
        <v>145</v>
      </c>
      <c r="Y89" s="24" t="s">
        <v>118</v>
      </c>
      <c r="Z89" s="31">
        <v>9.9979999999999993</v>
      </c>
      <c r="AA89" s="31">
        <v>11.7974</v>
      </c>
      <c r="AB89" s="58">
        <v>13.5968</v>
      </c>
      <c r="AC89" s="73">
        <v>15.3962</v>
      </c>
      <c r="AD89" s="75">
        <f t="shared" si="20"/>
        <v>209.33905215999999</v>
      </c>
      <c r="AE89" s="37">
        <f t="shared" si="21"/>
        <v>421.50080000000003</v>
      </c>
      <c r="AF89" s="38">
        <f t="shared" si="22"/>
        <v>15.3962</v>
      </c>
      <c r="AG89" s="36">
        <f t="shared" si="23"/>
        <v>6489.5106169600003</v>
      </c>
    </row>
    <row r="90" spans="1:33" ht="12.9" customHeight="1" x14ac:dyDescent="0.25">
      <c r="A90" s="1" t="s">
        <v>141</v>
      </c>
      <c r="B90" t="s">
        <v>221</v>
      </c>
      <c r="C90" s="58" t="s">
        <v>352</v>
      </c>
      <c r="D90" s="24">
        <v>514071</v>
      </c>
      <c r="E90" s="30" t="s">
        <v>220</v>
      </c>
      <c r="F90" s="24" t="s">
        <v>144</v>
      </c>
      <c r="G90" t="s">
        <v>145</v>
      </c>
      <c r="H90" s="24" t="s">
        <v>118</v>
      </c>
      <c r="I90" s="31">
        <v>1</v>
      </c>
      <c r="J90" s="31">
        <v>1</v>
      </c>
      <c r="K90" s="58">
        <v>42</v>
      </c>
      <c r="L90" s="58">
        <v>0.99809999999999999</v>
      </c>
      <c r="M90" s="75">
        <f t="shared" si="16"/>
        <v>41.920200000000001</v>
      </c>
      <c r="N90" s="37">
        <f t="shared" si="17"/>
        <v>1302</v>
      </c>
      <c r="O90" s="38">
        <f t="shared" si="18"/>
        <v>0.99809999999999999</v>
      </c>
      <c r="P90" s="36">
        <f t="shared" si="19"/>
        <v>1299.5262</v>
      </c>
      <c r="T90" s="58" t="s">
        <v>352</v>
      </c>
      <c r="U90" s="24">
        <v>514071</v>
      </c>
      <c r="V90" s="30" t="s">
        <v>220</v>
      </c>
      <c r="W90" s="24" t="s">
        <v>144</v>
      </c>
      <c r="X90" t="s">
        <v>145</v>
      </c>
      <c r="Y90" s="24" t="s">
        <v>118</v>
      </c>
      <c r="Z90" s="31">
        <v>19.498100000000001</v>
      </c>
      <c r="AA90" s="31">
        <v>23.19753</v>
      </c>
      <c r="AB90" s="58">
        <v>26.89696</v>
      </c>
      <c r="AC90" s="58">
        <v>30.59639</v>
      </c>
      <c r="AD90" s="75">
        <f t="shared" si="20"/>
        <v>822.94987797440001</v>
      </c>
      <c r="AE90" s="37">
        <f t="shared" si="21"/>
        <v>833.80575999999996</v>
      </c>
      <c r="AF90" s="38">
        <f t="shared" si="22"/>
        <v>30.59639</v>
      </c>
      <c r="AG90" s="36">
        <f t="shared" si="23"/>
        <v>25511.446217206398</v>
      </c>
    </row>
    <row r="91" spans="1:33" ht="12.9" customHeight="1" x14ac:dyDescent="0.25">
      <c r="A91" s="1" t="s">
        <v>141</v>
      </c>
      <c r="B91" t="s">
        <v>222</v>
      </c>
      <c r="C91" s="58" t="s">
        <v>352</v>
      </c>
      <c r="D91" s="24">
        <v>147046</v>
      </c>
      <c r="E91" s="30" t="s">
        <v>161</v>
      </c>
      <c r="F91" s="24" t="s">
        <v>158</v>
      </c>
      <c r="G91" t="s">
        <v>145</v>
      </c>
      <c r="H91" s="24" t="s">
        <v>118</v>
      </c>
      <c r="I91" s="31">
        <v>1</v>
      </c>
      <c r="J91" s="31">
        <v>1</v>
      </c>
      <c r="K91" s="58">
        <v>48</v>
      </c>
      <c r="L91" s="58">
        <v>0.80820000000000003</v>
      </c>
      <c r="M91" s="75">
        <f t="shared" si="16"/>
        <v>38.793599999999998</v>
      </c>
      <c r="N91" s="37">
        <f t="shared" si="17"/>
        <v>1488</v>
      </c>
      <c r="O91" s="38">
        <f t="shared" si="18"/>
        <v>0.80820000000000003</v>
      </c>
      <c r="P91" s="36">
        <f t="shared" si="19"/>
        <v>1202.6016</v>
      </c>
      <c r="T91" s="58" t="s">
        <v>352</v>
      </c>
      <c r="U91" s="24">
        <v>147046</v>
      </c>
      <c r="V91" s="30" t="s">
        <v>161</v>
      </c>
      <c r="W91" s="24" t="s">
        <v>158</v>
      </c>
      <c r="X91" t="s">
        <v>145</v>
      </c>
      <c r="Y91" s="24" t="s">
        <v>118</v>
      </c>
      <c r="Z91" s="31">
        <v>23.308199999999999</v>
      </c>
      <c r="AA91" s="31">
        <v>27.75066</v>
      </c>
      <c r="AB91" s="58">
        <v>32.19312</v>
      </c>
      <c r="AC91" s="58">
        <v>36.635579999999997</v>
      </c>
      <c r="AD91" s="75">
        <f t="shared" si="20"/>
        <v>1179.4136232096</v>
      </c>
      <c r="AE91" s="37">
        <f t="shared" si="21"/>
        <v>997.98671999999999</v>
      </c>
      <c r="AF91" s="38">
        <f t="shared" si="22"/>
        <v>36.635579999999997</v>
      </c>
      <c r="AG91" s="36">
        <f t="shared" si="23"/>
        <v>36561.822319497594</v>
      </c>
    </row>
    <row r="92" spans="1:33" ht="12.9" customHeight="1" x14ac:dyDescent="0.25">
      <c r="A92" s="1" t="s">
        <v>141</v>
      </c>
      <c r="B92" s="57" t="s">
        <v>223</v>
      </c>
      <c r="C92" s="58" t="s">
        <v>352</v>
      </c>
      <c r="D92" s="58">
        <v>514057</v>
      </c>
      <c r="E92" s="59" t="s">
        <v>224</v>
      </c>
      <c r="F92" s="58" t="s">
        <v>158</v>
      </c>
      <c r="G92" t="s">
        <v>145</v>
      </c>
      <c r="H92" s="24" t="s">
        <v>118</v>
      </c>
      <c r="I92" s="31">
        <v>1</v>
      </c>
      <c r="J92" s="31">
        <v>1</v>
      </c>
      <c r="K92" s="58">
        <v>28</v>
      </c>
      <c r="L92" s="58">
        <v>0.81610000000000005</v>
      </c>
      <c r="M92" s="75">
        <f t="shared" si="16"/>
        <v>22.8508</v>
      </c>
      <c r="N92" s="37">
        <f t="shared" si="17"/>
        <v>868</v>
      </c>
      <c r="O92" s="38">
        <f t="shared" si="18"/>
        <v>0.81610000000000005</v>
      </c>
      <c r="P92" s="36">
        <f t="shared" si="19"/>
        <v>708.37480000000005</v>
      </c>
      <c r="T92" s="58" t="s">
        <v>352</v>
      </c>
      <c r="U92" s="58">
        <v>514057</v>
      </c>
      <c r="V92" s="59" t="s">
        <v>224</v>
      </c>
      <c r="W92" s="58" t="s">
        <v>158</v>
      </c>
      <c r="X92" t="s">
        <v>145</v>
      </c>
      <c r="Y92" s="24" t="s">
        <v>118</v>
      </c>
      <c r="Z92" s="31">
        <v>19.316099999999999</v>
      </c>
      <c r="AA92" s="31">
        <v>22.960930000000001</v>
      </c>
      <c r="AB92" s="58">
        <v>26.60576</v>
      </c>
      <c r="AC92" s="58">
        <v>30.250589999999999</v>
      </c>
      <c r="AD92" s="75">
        <f t="shared" si="20"/>
        <v>804.83993739840002</v>
      </c>
      <c r="AE92" s="37">
        <f t="shared" si="21"/>
        <v>824.77855999999997</v>
      </c>
      <c r="AF92" s="38">
        <f t="shared" si="22"/>
        <v>30.250589999999999</v>
      </c>
      <c r="AG92" s="36">
        <f t="shared" si="23"/>
        <v>24950.038059350398</v>
      </c>
    </row>
    <row r="93" spans="1:33" ht="12.9" customHeight="1" x14ac:dyDescent="0.25">
      <c r="A93" s="1" t="s">
        <v>141</v>
      </c>
      <c r="B93" t="s">
        <v>225</v>
      </c>
      <c r="C93" s="58" t="s">
        <v>352</v>
      </c>
      <c r="D93" s="24">
        <v>147048</v>
      </c>
      <c r="E93" s="30" t="s">
        <v>226</v>
      </c>
      <c r="F93" s="24" t="s">
        <v>144</v>
      </c>
      <c r="G93" t="s">
        <v>145</v>
      </c>
      <c r="H93" s="24" t="s">
        <v>118</v>
      </c>
      <c r="I93" s="31">
        <v>1</v>
      </c>
      <c r="J93" s="31">
        <v>1</v>
      </c>
      <c r="K93" s="58">
        <v>27</v>
      </c>
      <c r="L93" s="58">
        <v>0.94669999999999999</v>
      </c>
      <c r="M93" s="75">
        <f t="shared" si="16"/>
        <v>25.5609</v>
      </c>
      <c r="N93" s="37">
        <f t="shared" si="17"/>
        <v>837</v>
      </c>
      <c r="O93" s="38">
        <f t="shared" si="18"/>
        <v>0.94669999999999999</v>
      </c>
      <c r="P93" s="36">
        <f t="shared" si="19"/>
        <v>792.38789999999995</v>
      </c>
      <c r="T93" s="58" t="s">
        <v>352</v>
      </c>
      <c r="U93" s="24">
        <v>147048</v>
      </c>
      <c r="V93" s="30" t="s">
        <v>226</v>
      </c>
      <c r="W93" s="24" t="s">
        <v>144</v>
      </c>
      <c r="X93" t="s">
        <v>145</v>
      </c>
      <c r="Y93" s="24" t="s">
        <v>118</v>
      </c>
      <c r="Z93" s="31">
        <v>6.9466999999999999</v>
      </c>
      <c r="AA93" s="31">
        <v>8.1307100000000005</v>
      </c>
      <c r="AB93" s="58">
        <v>9.3147199999999994</v>
      </c>
      <c r="AC93" s="58">
        <v>10.49873</v>
      </c>
      <c r="AD93" s="75">
        <f t="shared" si="20"/>
        <v>97.792730305599989</v>
      </c>
      <c r="AE93" s="37">
        <f t="shared" si="21"/>
        <v>288.75631999999996</v>
      </c>
      <c r="AF93" s="38">
        <f t="shared" si="22"/>
        <v>10.49873</v>
      </c>
      <c r="AG93" s="36">
        <f t="shared" si="23"/>
        <v>3031.5746394735997</v>
      </c>
    </row>
    <row r="94" spans="1:33" ht="12.9" customHeight="1" x14ac:dyDescent="0.25">
      <c r="A94" s="1" t="s">
        <v>141</v>
      </c>
      <c r="B94" t="s">
        <v>227</v>
      </c>
      <c r="C94" s="58" t="s">
        <v>352</v>
      </c>
      <c r="D94" s="24">
        <v>514080</v>
      </c>
      <c r="E94" s="30" t="s">
        <v>226</v>
      </c>
      <c r="F94" s="24" t="s">
        <v>144</v>
      </c>
      <c r="G94" t="s">
        <v>145</v>
      </c>
      <c r="H94" s="24" t="s">
        <v>118</v>
      </c>
      <c r="I94" s="31">
        <v>1</v>
      </c>
      <c r="J94" s="31">
        <v>1</v>
      </c>
      <c r="K94" s="58">
        <v>6</v>
      </c>
      <c r="L94" s="58">
        <v>0.90859999999999996</v>
      </c>
      <c r="M94" s="75">
        <f t="shared" si="16"/>
        <v>5.4516</v>
      </c>
      <c r="N94" s="37">
        <f t="shared" si="17"/>
        <v>186</v>
      </c>
      <c r="O94" s="38">
        <f t="shared" si="18"/>
        <v>0.90859999999999996</v>
      </c>
      <c r="P94" s="36">
        <f t="shared" si="19"/>
        <v>168.99959999999999</v>
      </c>
      <c r="T94" s="58" t="s">
        <v>352</v>
      </c>
      <c r="U94" s="24">
        <v>514080</v>
      </c>
      <c r="V94" s="30" t="s">
        <v>226</v>
      </c>
      <c r="W94" s="24" t="s">
        <v>144</v>
      </c>
      <c r="X94" t="s">
        <v>145</v>
      </c>
      <c r="Y94" s="24" t="s">
        <v>118</v>
      </c>
      <c r="Z94" s="31">
        <v>2.9085999999999999</v>
      </c>
      <c r="AA94" s="31">
        <v>3.28118</v>
      </c>
      <c r="AB94" s="58">
        <v>3.6537600000000001</v>
      </c>
      <c r="AC94" s="58">
        <v>4.0263400000000003</v>
      </c>
      <c r="AD94" s="75">
        <f t="shared" si="20"/>
        <v>14.711280038400002</v>
      </c>
      <c r="AE94" s="37">
        <f t="shared" si="21"/>
        <v>113.26656</v>
      </c>
      <c r="AF94" s="38">
        <f t="shared" si="22"/>
        <v>4.0263400000000003</v>
      </c>
      <c r="AG94" s="36">
        <f t="shared" si="23"/>
        <v>456.04968119040001</v>
      </c>
    </row>
    <row r="95" spans="1:33" ht="12.9" customHeight="1" x14ac:dyDescent="0.25">
      <c r="A95" s="1" t="s">
        <v>141</v>
      </c>
      <c r="B95" t="s">
        <v>228</v>
      </c>
      <c r="C95" s="58" t="s">
        <v>352</v>
      </c>
      <c r="D95" s="24">
        <v>147050</v>
      </c>
      <c r="E95" s="30" t="s">
        <v>229</v>
      </c>
      <c r="F95" s="24" t="s">
        <v>158</v>
      </c>
      <c r="G95" t="s">
        <v>145</v>
      </c>
      <c r="H95" s="24" t="s">
        <v>118</v>
      </c>
      <c r="I95" s="31">
        <v>1</v>
      </c>
      <c r="J95" s="31">
        <v>1</v>
      </c>
      <c r="K95" s="58">
        <v>16</v>
      </c>
      <c r="L95" s="58">
        <v>0.91449999999999998</v>
      </c>
      <c r="M95" s="75">
        <f t="shared" si="16"/>
        <v>14.632</v>
      </c>
      <c r="N95" s="37">
        <f t="shared" si="17"/>
        <v>496</v>
      </c>
      <c r="O95" s="38">
        <f t="shared" si="18"/>
        <v>0.91449999999999998</v>
      </c>
      <c r="P95" s="36">
        <f t="shared" si="19"/>
        <v>453.59199999999998</v>
      </c>
      <c r="T95" s="58" t="s">
        <v>352</v>
      </c>
      <c r="U95" s="24">
        <v>147050</v>
      </c>
      <c r="V95" s="30" t="s">
        <v>229</v>
      </c>
      <c r="W95" s="24" t="s">
        <v>158</v>
      </c>
      <c r="X95" t="s">
        <v>145</v>
      </c>
      <c r="Y95" s="24" t="s">
        <v>118</v>
      </c>
      <c r="Z95" s="31">
        <v>2.9144999999999999</v>
      </c>
      <c r="AA95" s="31">
        <v>3.2888500000000001</v>
      </c>
      <c r="AB95" s="58">
        <v>3.6631999999999998</v>
      </c>
      <c r="AC95" s="58">
        <v>4.0375500000000004</v>
      </c>
      <c r="AD95" s="75">
        <f t="shared" si="20"/>
        <v>14.79035316</v>
      </c>
      <c r="AE95" s="37">
        <f t="shared" si="21"/>
        <v>113.55919999999999</v>
      </c>
      <c r="AF95" s="38">
        <f t="shared" si="22"/>
        <v>4.0375500000000004</v>
      </c>
      <c r="AG95" s="36">
        <f t="shared" si="23"/>
        <v>458.50094796000002</v>
      </c>
    </row>
    <row r="96" spans="1:33" ht="12.9" customHeight="1" x14ac:dyDescent="0.25">
      <c r="A96" s="1" t="s">
        <v>141</v>
      </c>
      <c r="B96" t="s">
        <v>344</v>
      </c>
      <c r="C96" s="58" t="s">
        <v>352</v>
      </c>
      <c r="D96" s="24">
        <v>147050</v>
      </c>
      <c r="E96" s="30" t="s">
        <v>229</v>
      </c>
      <c r="F96" s="24" t="s">
        <v>158</v>
      </c>
      <c r="G96" t="s">
        <v>145</v>
      </c>
      <c r="H96" s="24" t="s">
        <v>118</v>
      </c>
      <c r="I96" s="31">
        <v>1</v>
      </c>
      <c r="J96" s="31">
        <v>1</v>
      </c>
      <c r="K96" s="58">
        <v>65</v>
      </c>
      <c r="L96" s="58"/>
      <c r="M96" s="75">
        <f t="shared" si="16"/>
        <v>0</v>
      </c>
      <c r="N96" s="37">
        <f>K96*31</f>
        <v>2015</v>
      </c>
      <c r="O96" s="38">
        <f>L96</f>
        <v>0</v>
      </c>
      <c r="P96" s="36">
        <f>N96*O96</f>
        <v>0</v>
      </c>
      <c r="T96" s="58" t="s">
        <v>352</v>
      </c>
      <c r="U96" s="24">
        <v>147050</v>
      </c>
      <c r="V96" s="30" t="s">
        <v>229</v>
      </c>
      <c r="W96" s="24" t="s">
        <v>158</v>
      </c>
      <c r="X96" t="s">
        <v>145</v>
      </c>
      <c r="Y96" s="24" t="s">
        <v>118</v>
      </c>
      <c r="Z96" s="31">
        <v>33</v>
      </c>
      <c r="AA96" s="31">
        <v>45</v>
      </c>
      <c r="AB96" s="58">
        <v>57</v>
      </c>
      <c r="AC96" s="58"/>
      <c r="AD96" s="75">
        <f t="shared" si="20"/>
        <v>0</v>
      </c>
      <c r="AE96" s="37">
        <f t="shared" ref="AE96:AE122" si="24">AB96*31</f>
        <v>1767</v>
      </c>
      <c r="AF96" s="38">
        <f t="shared" ref="AF96:AF122" si="25">AC96</f>
        <v>0</v>
      </c>
      <c r="AG96" s="36">
        <f>AE96*AF96</f>
        <v>0</v>
      </c>
    </row>
    <row r="97" spans="1:33" ht="12.9" customHeight="1" x14ac:dyDescent="0.25">
      <c r="A97" s="1" t="s">
        <v>141</v>
      </c>
      <c r="B97" t="s">
        <v>230</v>
      </c>
      <c r="C97" s="58" t="s">
        <v>352</v>
      </c>
      <c r="D97" s="24">
        <v>147052</v>
      </c>
      <c r="E97" s="30" t="s">
        <v>231</v>
      </c>
      <c r="F97" s="24" t="s">
        <v>144</v>
      </c>
      <c r="G97" t="s">
        <v>145</v>
      </c>
      <c r="H97" s="24" t="s">
        <v>118</v>
      </c>
      <c r="I97" s="31">
        <v>1</v>
      </c>
      <c r="J97" s="31">
        <v>1</v>
      </c>
      <c r="K97" s="58">
        <v>31</v>
      </c>
      <c r="L97" s="58">
        <v>0.94879999999999998</v>
      </c>
      <c r="M97" s="75">
        <f t="shared" si="16"/>
        <v>29.412800000000001</v>
      </c>
      <c r="N97" s="37">
        <f t="shared" si="17"/>
        <v>961</v>
      </c>
      <c r="O97" s="38">
        <f t="shared" si="18"/>
        <v>0.94879999999999998</v>
      </c>
      <c r="P97" s="36">
        <f t="shared" si="19"/>
        <v>911.79679999999996</v>
      </c>
      <c r="T97" s="58" t="s">
        <v>352</v>
      </c>
      <c r="U97" s="24">
        <v>147052</v>
      </c>
      <c r="V97" s="30" t="s">
        <v>231</v>
      </c>
      <c r="W97" s="24" t="s">
        <v>144</v>
      </c>
      <c r="X97" t="s">
        <v>145</v>
      </c>
      <c r="Y97" s="24" t="s">
        <v>118</v>
      </c>
      <c r="Z97" s="31">
        <v>15.4488</v>
      </c>
      <c r="AA97" s="31">
        <v>18.33344</v>
      </c>
      <c r="AB97" s="58">
        <v>21.21808</v>
      </c>
      <c r="AC97" s="58">
        <v>24.102720000000001</v>
      </c>
      <c r="AD97" s="75">
        <f t="shared" si="20"/>
        <v>511.41344117760002</v>
      </c>
      <c r="AE97" s="37">
        <f t="shared" si="24"/>
        <v>657.76048000000003</v>
      </c>
      <c r="AF97" s="38">
        <f t="shared" si="25"/>
        <v>24.102720000000001</v>
      </c>
      <c r="AG97" s="36">
        <f t="shared" ref="AG97:AG122" si="26">AE97*AF97</f>
        <v>15853.816676505601</v>
      </c>
    </row>
    <row r="98" spans="1:33" ht="12.9" customHeight="1" x14ac:dyDescent="0.25">
      <c r="A98" s="1" t="s">
        <v>141</v>
      </c>
      <c r="B98" t="s">
        <v>232</v>
      </c>
      <c r="C98" s="58" t="s">
        <v>352</v>
      </c>
      <c r="D98" s="24">
        <v>514015</v>
      </c>
      <c r="E98" s="30" t="s">
        <v>231</v>
      </c>
      <c r="F98" s="24" t="s">
        <v>144</v>
      </c>
      <c r="G98" t="s">
        <v>145</v>
      </c>
      <c r="H98" s="24" t="s">
        <v>118</v>
      </c>
      <c r="I98" s="31">
        <v>1</v>
      </c>
      <c r="J98" s="31">
        <v>1</v>
      </c>
      <c r="K98" s="58">
        <v>45</v>
      </c>
      <c r="L98" s="58">
        <v>0.94810000000000005</v>
      </c>
      <c r="M98" s="75">
        <f t="shared" si="16"/>
        <v>42.664500000000004</v>
      </c>
      <c r="N98" s="37">
        <f t="shared" si="17"/>
        <v>1395</v>
      </c>
      <c r="O98" s="38">
        <f t="shared" si="18"/>
        <v>0.94810000000000005</v>
      </c>
      <c r="P98" s="36">
        <f t="shared" si="19"/>
        <v>1322.5995</v>
      </c>
      <c r="T98" s="58" t="s">
        <v>352</v>
      </c>
      <c r="U98" s="24">
        <v>514015</v>
      </c>
      <c r="V98" s="30" t="s">
        <v>231</v>
      </c>
      <c r="W98" s="24" t="s">
        <v>144</v>
      </c>
      <c r="X98" t="s">
        <v>145</v>
      </c>
      <c r="Y98" s="24" t="s">
        <v>118</v>
      </c>
      <c r="Z98" s="31">
        <v>27.4481</v>
      </c>
      <c r="AA98" s="31">
        <v>32.732529999999997</v>
      </c>
      <c r="AB98" s="58">
        <v>38.016959999999997</v>
      </c>
      <c r="AC98" s="58">
        <v>43.301389999999998</v>
      </c>
      <c r="AD98" s="75">
        <f t="shared" si="20"/>
        <v>1646.1872115743997</v>
      </c>
      <c r="AE98" s="37">
        <f t="shared" si="24"/>
        <v>1178.52576</v>
      </c>
      <c r="AF98" s="38">
        <f t="shared" si="25"/>
        <v>43.301389999999998</v>
      </c>
      <c r="AG98" s="36">
        <f t="shared" si="26"/>
        <v>51031.803558806394</v>
      </c>
    </row>
    <row r="99" spans="1:33" ht="12.9" customHeight="1" x14ac:dyDescent="0.25">
      <c r="A99" s="1" t="s">
        <v>141</v>
      </c>
      <c r="B99" t="s">
        <v>233</v>
      </c>
      <c r="C99" s="58" t="s">
        <v>352</v>
      </c>
      <c r="D99" s="24">
        <v>147053</v>
      </c>
      <c r="E99" s="30" t="s">
        <v>234</v>
      </c>
      <c r="F99" s="24" t="s">
        <v>144</v>
      </c>
      <c r="G99" t="s">
        <v>145</v>
      </c>
      <c r="H99" s="24" t="s">
        <v>118</v>
      </c>
      <c r="I99" s="31">
        <v>1</v>
      </c>
      <c r="J99" s="31">
        <v>1</v>
      </c>
      <c r="K99" s="58">
        <v>27</v>
      </c>
      <c r="L99" s="73">
        <v>0.90029999999999999</v>
      </c>
      <c r="M99" s="75">
        <f t="shared" si="16"/>
        <v>24.3081</v>
      </c>
      <c r="N99" s="37">
        <f t="shared" si="17"/>
        <v>837</v>
      </c>
      <c r="O99" s="38">
        <f t="shared" si="18"/>
        <v>0.90029999999999999</v>
      </c>
      <c r="P99" s="36">
        <f t="shared" si="19"/>
        <v>753.55110000000002</v>
      </c>
      <c r="T99" s="58" t="s">
        <v>352</v>
      </c>
      <c r="U99" s="24">
        <v>147053</v>
      </c>
      <c r="V99" s="30" t="s">
        <v>234</v>
      </c>
      <c r="W99" s="24" t="s">
        <v>144</v>
      </c>
      <c r="X99" t="s">
        <v>145</v>
      </c>
      <c r="Y99" s="24" t="s">
        <v>118</v>
      </c>
      <c r="Z99" s="31">
        <v>13.4003</v>
      </c>
      <c r="AA99" s="31">
        <v>15.87039</v>
      </c>
      <c r="AB99" s="58">
        <v>18.340479999999999</v>
      </c>
      <c r="AC99" s="73">
        <v>20.810569999999998</v>
      </c>
      <c r="AD99" s="75">
        <f t="shared" si="20"/>
        <v>381.67584287359995</v>
      </c>
      <c r="AE99" s="37">
        <f t="shared" si="24"/>
        <v>568.55488000000003</v>
      </c>
      <c r="AF99" s="38">
        <f t="shared" si="25"/>
        <v>20.810569999999998</v>
      </c>
      <c r="AG99" s="36">
        <f t="shared" si="26"/>
        <v>11831.951129081599</v>
      </c>
    </row>
    <row r="100" spans="1:33" ht="12.9" customHeight="1" x14ac:dyDescent="0.25">
      <c r="A100" s="1" t="s">
        <v>141</v>
      </c>
      <c r="B100" t="s">
        <v>235</v>
      </c>
      <c r="C100" s="58" t="s">
        <v>352</v>
      </c>
      <c r="D100" s="24">
        <v>514088</v>
      </c>
      <c r="E100" s="30" t="s">
        <v>234</v>
      </c>
      <c r="F100" s="24" t="s">
        <v>144</v>
      </c>
      <c r="G100" t="s">
        <v>145</v>
      </c>
      <c r="H100" s="24" t="s">
        <v>118</v>
      </c>
      <c r="I100" s="31">
        <v>1</v>
      </c>
      <c r="J100" s="31">
        <v>1</v>
      </c>
      <c r="K100" s="58">
        <v>53</v>
      </c>
      <c r="L100" s="73">
        <v>0.88200000000000001</v>
      </c>
      <c r="M100" s="75">
        <f t="shared" si="16"/>
        <v>46.746000000000002</v>
      </c>
      <c r="N100" s="37">
        <f t="shared" si="17"/>
        <v>1643</v>
      </c>
      <c r="O100" s="38">
        <f t="shared" si="18"/>
        <v>0.88200000000000001</v>
      </c>
      <c r="P100" s="36">
        <f t="shared" si="19"/>
        <v>1449.126</v>
      </c>
      <c r="T100" s="58" t="s">
        <v>352</v>
      </c>
      <c r="U100" s="24">
        <v>514088</v>
      </c>
      <c r="V100" s="30" t="s">
        <v>234</v>
      </c>
      <c r="W100" s="24" t="s">
        <v>144</v>
      </c>
      <c r="X100" t="s">
        <v>145</v>
      </c>
      <c r="Y100" s="24" t="s">
        <v>118</v>
      </c>
      <c r="Z100" s="31">
        <v>11.382</v>
      </c>
      <c r="AA100" s="31">
        <v>13.4466</v>
      </c>
      <c r="AB100" s="58">
        <v>15.511200000000001</v>
      </c>
      <c r="AC100" s="73">
        <v>17.575800000000001</v>
      </c>
      <c r="AD100" s="75">
        <f t="shared" si="20"/>
        <v>272.62174896000005</v>
      </c>
      <c r="AE100" s="37">
        <f t="shared" si="24"/>
        <v>480.84720000000004</v>
      </c>
      <c r="AF100" s="38">
        <f t="shared" si="25"/>
        <v>17.575800000000001</v>
      </c>
      <c r="AG100" s="36">
        <f t="shared" si="26"/>
        <v>8451.2742177600012</v>
      </c>
    </row>
    <row r="101" spans="1:33" ht="12.9" customHeight="1" x14ac:dyDescent="0.25">
      <c r="A101" s="1" t="s">
        <v>141</v>
      </c>
      <c r="B101" t="s">
        <v>236</v>
      </c>
      <c r="C101" s="58" t="s">
        <v>352</v>
      </c>
      <c r="D101" s="24">
        <v>147055</v>
      </c>
      <c r="E101" s="30" t="s">
        <v>193</v>
      </c>
      <c r="F101" s="24" t="s">
        <v>144</v>
      </c>
      <c r="G101" t="s">
        <v>145</v>
      </c>
      <c r="H101" s="24" t="s">
        <v>118</v>
      </c>
      <c r="I101" s="31">
        <v>1</v>
      </c>
      <c r="J101" s="31">
        <v>1</v>
      </c>
      <c r="K101" s="58">
        <v>47</v>
      </c>
      <c r="L101" s="73">
        <v>0.98599999999999999</v>
      </c>
      <c r="M101" s="75">
        <f t="shared" si="16"/>
        <v>46.341999999999999</v>
      </c>
      <c r="N101" s="37">
        <f t="shared" si="17"/>
        <v>1457</v>
      </c>
      <c r="O101" s="38">
        <f t="shared" si="18"/>
        <v>0.98599999999999999</v>
      </c>
      <c r="P101" s="36">
        <f t="shared" si="19"/>
        <v>1436.6020000000001</v>
      </c>
      <c r="T101" s="58" t="s">
        <v>352</v>
      </c>
      <c r="U101" s="24">
        <v>147055</v>
      </c>
      <c r="V101" s="30" t="s">
        <v>193</v>
      </c>
      <c r="W101" s="24" t="s">
        <v>144</v>
      </c>
      <c r="X101" t="s">
        <v>145</v>
      </c>
      <c r="Y101" s="24" t="s">
        <v>118</v>
      </c>
      <c r="Z101" s="31">
        <v>11.486000000000001</v>
      </c>
      <c r="AA101" s="31">
        <v>13.581799999999999</v>
      </c>
      <c r="AB101" s="58">
        <v>15.6776</v>
      </c>
      <c r="AC101" s="73">
        <v>17.773399999999999</v>
      </c>
      <c r="AD101" s="75">
        <f t="shared" si="20"/>
        <v>278.64425583999997</v>
      </c>
      <c r="AE101" s="37">
        <f t="shared" si="24"/>
        <v>486.00560000000002</v>
      </c>
      <c r="AF101" s="38">
        <f t="shared" si="25"/>
        <v>17.773399999999999</v>
      </c>
      <c r="AG101" s="36">
        <f t="shared" si="26"/>
        <v>8637.9719310399996</v>
      </c>
    </row>
    <row r="102" spans="1:33" ht="12.9" customHeight="1" x14ac:dyDescent="0.25">
      <c r="A102" s="1" t="s">
        <v>141</v>
      </c>
      <c r="B102" t="s">
        <v>237</v>
      </c>
      <c r="C102" s="58" t="s">
        <v>352</v>
      </c>
      <c r="D102" s="24">
        <v>814009</v>
      </c>
      <c r="E102" s="30" t="s">
        <v>193</v>
      </c>
      <c r="F102" s="24" t="s">
        <v>144</v>
      </c>
      <c r="G102" t="s">
        <v>145</v>
      </c>
      <c r="H102" s="24" t="s">
        <v>118</v>
      </c>
      <c r="I102" s="31">
        <v>1</v>
      </c>
      <c r="J102" s="31">
        <v>1</v>
      </c>
      <c r="K102" s="58">
        <v>56</v>
      </c>
      <c r="L102" s="58">
        <v>0.98660000000000003</v>
      </c>
      <c r="M102" s="75">
        <f t="shared" si="16"/>
        <v>55.249600000000001</v>
      </c>
      <c r="N102" s="37">
        <f t="shared" si="17"/>
        <v>1736</v>
      </c>
      <c r="O102" s="38">
        <f t="shared" si="18"/>
        <v>0.98660000000000003</v>
      </c>
      <c r="P102" s="36">
        <f t="shared" si="19"/>
        <v>1712.7376000000002</v>
      </c>
      <c r="T102" s="58" t="s">
        <v>352</v>
      </c>
      <c r="U102" s="24">
        <v>814009</v>
      </c>
      <c r="V102" s="30" t="s">
        <v>193</v>
      </c>
      <c r="W102" s="24" t="s">
        <v>144</v>
      </c>
      <c r="X102" t="s">
        <v>145</v>
      </c>
      <c r="Y102" s="24" t="s">
        <v>118</v>
      </c>
      <c r="Z102" s="31">
        <v>14.486599999999999</v>
      </c>
      <c r="AA102" s="31">
        <v>17.182580000000002</v>
      </c>
      <c r="AB102" s="58">
        <v>19.87856</v>
      </c>
      <c r="AC102" s="58">
        <v>22.574539999999999</v>
      </c>
      <c r="AD102" s="75">
        <f t="shared" si="20"/>
        <v>448.74934786239999</v>
      </c>
      <c r="AE102" s="37">
        <f t="shared" si="24"/>
        <v>616.23536000000001</v>
      </c>
      <c r="AF102" s="38">
        <f t="shared" si="25"/>
        <v>22.574539999999999</v>
      </c>
      <c r="AG102" s="36">
        <f t="shared" si="26"/>
        <v>13911.229783734399</v>
      </c>
    </row>
    <row r="103" spans="1:33" ht="12.9" customHeight="1" x14ac:dyDescent="0.25">
      <c r="A103" s="1" t="s">
        <v>141</v>
      </c>
      <c r="B103" t="s">
        <v>238</v>
      </c>
      <c r="C103" s="58" t="s">
        <v>352</v>
      </c>
      <c r="D103" s="24">
        <v>147056</v>
      </c>
      <c r="E103" s="30" t="s">
        <v>239</v>
      </c>
      <c r="F103" s="24" t="s">
        <v>144</v>
      </c>
      <c r="G103" t="s">
        <v>145</v>
      </c>
      <c r="H103" s="24" t="s">
        <v>118</v>
      </c>
      <c r="I103" s="31">
        <v>1</v>
      </c>
      <c r="J103" s="31">
        <v>1</v>
      </c>
      <c r="K103" s="58">
        <v>52</v>
      </c>
      <c r="L103" s="58">
        <v>0.97309999999999997</v>
      </c>
      <c r="M103" s="75">
        <f t="shared" si="16"/>
        <v>50.601199999999999</v>
      </c>
      <c r="N103" s="37">
        <f t="shared" si="17"/>
        <v>1612</v>
      </c>
      <c r="O103" s="38">
        <f t="shared" si="18"/>
        <v>0.97309999999999997</v>
      </c>
      <c r="P103" s="36">
        <f t="shared" si="19"/>
        <v>1568.6371999999999</v>
      </c>
      <c r="T103" s="58" t="s">
        <v>352</v>
      </c>
      <c r="U103" s="24">
        <v>147056</v>
      </c>
      <c r="V103" s="30" t="s">
        <v>239</v>
      </c>
      <c r="W103" s="24" t="s">
        <v>144</v>
      </c>
      <c r="X103" t="s">
        <v>145</v>
      </c>
      <c r="Y103" s="24" t="s">
        <v>118</v>
      </c>
      <c r="Z103" s="31">
        <v>14.473100000000001</v>
      </c>
      <c r="AA103" s="31">
        <v>17.165030000000002</v>
      </c>
      <c r="AB103" s="58">
        <v>19.856960000000001</v>
      </c>
      <c r="AC103" s="58">
        <v>22.54889</v>
      </c>
      <c r="AD103" s="75">
        <f t="shared" si="20"/>
        <v>447.75240677440001</v>
      </c>
      <c r="AE103" s="37">
        <f t="shared" si="24"/>
        <v>615.56576000000007</v>
      </c>
      <c r="AF103" s="38">
        <f t="shared" si="25"/>
        <v>22.54889</v>
      </c>
      <c r="AG103" s="36">
        <f t="shared" si="26"/>
        <v>13880.324610006403</v>
      </c>
    </row>
    <row r="104" spans="1:33" ht="12.9" customHeight="1" x14ac:dyDescent="0.25">
      <c r="A104" s="1" t="s">
        <v>141</v>
      </c>
      <c r="B104" t="s">
        <v>240</v>
      </c>
      <c r="C104" s="58" t="s">
        <v>352</v>
      </c>
      <c r="D104" s="24">
        <v>514017</v>
      </c>
      <c r="E104" s="30" t="s">
        <v>239</v>
      </c>
      <c r="F104" s="24" t="s">
        <v>144</v>
      </c>
      <c r="G104" t="s">
        <v>145</v>
      </c>
      <c r="H104" s="24" t="s">
        <v>118</v>
      </c>
      <c r="I104" s="31">
        <v>1</v>
      </c>
      <c r="J104" s="31">
        <v>1</v>
      </c>
      <c r="K104" s="58">
        <v>52</v>
      </c>
      <c r="L104" s="58">
        <v>0.97619999999999996</v>
      </c>
      <c r="M104" s="75">
        <f t="shared" si="16"/>
        <v>50.7624</v>
      </c>
      <c r="N104" s="37">
        <f t="shared" si="17"/>
        <v>1612</v>
      </c>
      <c r="O104" s="38">
        <f t="shared" si="18"/>
        <v>0.97619999999999996</v>
      </c>
      <c r="P104" s="36">
        <f t="shared" si="19"/>
        <v>1573.6343999999999</v>
      </c>
      <c r="T104" s="58" t="s">
        <v>352</v>
      </c>
      <c r="U104" s="24">
        <v>514017</v>
      </c>
      <c r="V104" s="30" t="s">
        <v>239</v>
      </c>
      <c r="W104" s="24" t="s">
        <v>144</v>
      </c>
      <c r="X104" t="s">
        <v>145</v>
      </c>
      <c r="Y104" s="24" t="s">
        <v>118</v>
      </c>
      <c r="Z104" s="31">
        <v>15.4762</v>
      </c>
      <c r="AA104" s="31">
        <v>18.369060000000001</v>
      </c>
      <c r="AB104" s="58">
        <v>21.26192</v>
      </c>
      <c r="AC104" s="58">
        <v>24.154779999999999</v>
      </c>
      <c r="AD104" s="75">
        <f t="shared" si="20"/>
        <v>513.57699997759994</v>
      </c>
      <c r="AE104" s="37">
        <f t="shared" si="24"/>
        <v>659.11951999999997</v>
      </c>
      <c r="AF104" s="38">
        <f t="shared" si="25"/>
        <v>24.154779999999999</v>
      </c>
      <c r="AG104" s="36">
        <f t="shared" si="26"/>
        <v>15920.886999305598</v>
      </c>
    </row>
    <row r="105" spans="1:33" ht="12.9" customHeight="1" x14ac:dyDescent="0.25">
      <c r="A105" s="1" t="s">
        <v>141</v>
      </c>
      <c r="B105" t="s">
        <v>241</v>
      </c>
      <c r="C105" s="58" t="s">
        <v>352</v>
      </c>
      <c r="D105" s="24">
        <v>147057</v>
      </c>
      <c r="E105" s="30" t="s">
        <v>242</v>
      </c>
      <c r="F105" s="24" t="s">
        <v>144</v>
      </c>
      <c r="G105" t="s">
        <v>145</v>
      </c>
      <c r="H105" s="24" t="s">
        <v>118</v>
      </c>
      <c r="I105" s="31">
        <v>1</v>
      </c>
      <c r="J105" s="31">
        <v>1</v>
      </c>
      <c r="K105" s="58">
        <v>25</v>
      </c>
      <c r="L105" s="58">
        <v>0.97960000000000003</v>
      </c>
      <c r="M105" s="75">
        <f t="shared" si="16"/>
        <v>24.490000000000002</v>
      </c>
      <c r="N105" s="37">
        <f t="shared" si="17"/>
        <v>775</v>
      </c>
      <c r="O105" s="38">
        <f t="shared" si="18"/>
        <v>0.97960000000000003</v>
      </c>
      <c r="P105" s="36">
        <f t="shared" si="19"/>
        <v>759.19</v>
      </c>
      <c r="T105" s="58" t="s">
        <v>352</v>
      </c>
      <c r="U105" s="24">
        <v>147057</v>
      </c>
      <c r="V105" s="30" t="s">
        <v>242</v>
      </c>
      <c r="W105" s="24" t="s">
        <v>144</v>
      </c>
      <c r="X105" t="s">
        <v>145</v>
      </c>
      <c r="Y105" s="24" t="s">
        <v>118</v>
      </c>
      <c r="Z105" s="31">
        <v>11.4796</v>
      </c>
      <c r="AA105" s="31">
        <v>13.57348</v>
      </c>
      <c r="AB105" s="58">
        <v>15.66736</v>
      </c>
      <c r="AC105" s="58">
        <v>17.761240000000001</v>
      </c>
      <c r="AD105" s="75">
        <f t="shared" si="20"/>
        <v>278.2717411264</v>
      </c>
      <c r="AE105" s="37">
        <f t="shared" si="24"/>
        <v>485.68816000000004</v>
      </c>
      <c r="AF105" s="38">
        <f t="shared" si="25"/>
        <v>17.761240000000001</v>
      </c>
      <c r="AG105" s="36">
        <f t="shared" si="26"/>
        <v>8626.4239749184017</v>
      </c>
    </row>
    <row r="106" spans="1:33" ht="12.9" customHeight="1" x14ac:dyDescent="0.25">
      <c r="A106" s="1" t="s">
        <v>141</v>
      </c>
      <c r="B106" t="s">
        <v>243</v>
      </c>
      <c r="C106" s="58" t="s">
        <v>352</v>
      </c>
      <c r="D106" s="24">
        <v>514016</v>
      </c>
      <c r="E106" s="30" t="s">
        <v>242</v>
      </c>
      <c r="F106" s="24" t="s">
        <v>144</v>
      </c>
      <c r="G106" t="s">
        <v>145</v>
      </c>
      <c r="H106" s="24" t="s">
        <v>118</v>
      </c>
      <c r="I106" s="31">
        <v>1</v>
      </c>
      <c r="J106" s="31">
        <v>1</v>
      </c>
      <c r="K106" s="58">
        <v>41</v>
      </c>
      <c r="L106" s="58">
        <v>0.9647</v>
      </c>
      <c r="M106" s="75">
        <f t="shared" si="16"/>
        <v>39.552700000000002</v>
      </c>
      <c r="N106" s="37">
        <f t="shared" si="17"/>
        <v>1271</v>
      </c>
      <c r="O106" s="38">
        <f t="shared" si="18"/>
        <v>0.9647</v>
      </c>
      <c r="P106" s="36">
        <f t="shared" si="19"/>
        <v>1226.1337000000001</v>
      </c>
      <c r="T106" s="58" t="s">
        <v>352</v>
      </c>
      <c r="U106" s="24">
        <v>514016</v>
      </c>
      <c r="V106" s="30" t="s">
        <v>242</v>
      </c>
      <c r="W106" s="24" t="s">
        <v>144</v>
      </c>
      <c r="X106" t="s">
        <v>145</v>
      </c>
      <c r="Y106" s="24" t="s">
        <v>118</v>
      </c>
      <c r="Z106" s="31">
        <v>23.964700000000001</v>
      </c>
      <c r="AA106" s="31">
        <v>28.554110000000001</v>
      </c>
      <c r="AB106" s="58">
        <v>33.143520000000002</v>
      </c>
      <c r="AC106" s="58">
        <v>37.732930000000003</v>
      </c>
      <c r="AD106" s="75">
        <f t="shared" si="20"/>
        <v>1250.6021201136002</v>
      </c>
      <c r="AE106" s="37">
        <f t="shared" si="24"/>
        <v>1027.44912</v>
      </c>
      <c r="AF106" s="38">
        <f t="shared" si="25"/>
        <v>37.732930000000003</v>
      </c>
      <c r="AG106" s="36">
        <f t="shared" si="26"/>
        <v>38768.665723521604</v>
      </c>
    </row>
    <row r="107" spans="1:33" ht="12.9" customHeight="1" x14ac:dyDescent="0.25">
      <c r="A107" s="1" t="s">
        <v>141</v>
      </c>
      <c r="B107" t="s">
        <v>244</v>
      </c>
      <c r="C107" s="58" t="s">
        <v>352</v>
      </c>
      <c r="D107" s="24">
        <v>147059</v>
      </c>
      <c r="E107" s="30" t="s">
        <v>245</v>
      </c>
      <c r="F107" s="24" t="s">
        <v>144</v>
      </c>
      <c r="G107" t="s">
        <v>145</v>
      </c>
      <c r="H107" s="24" t="s">
        <v>118</v>
      </c>
      <c r="I107" s="31">
        <v>1</v>
      </c>
      <c r="J107" s="31">
        <v>1</v>
      </c>
      <c r="K107" s="58">
        <v>18</v>
      </c>
      <c r="L107" s="58">
        <v>0.95789999999999997</v>
      </c>
      <c r="M107" s="75">
        <f t="shared" si="16"/>
        <v>17.2422</v>
      </c>
      <c r="N107" s="37">
        <f t="shared" si="17"/>
        <v>558</v>
      </c>
      <c r="O107" s="38">
        <f t="shared" si="18"/>
        <v>0.95789999999999997</v>
      </c>
      <c r="P107" s="36">
        <f t="shared" si="19"/>
        <v>534.50819999999999</v>
      </c>
      <c r="T107" s="58" t="s">
        <v>352</v>
      </c>
      <c r="U107" s="24">
        <v>147059</v>
      </c>
      <c r="V107" s="30" t="s">
        <v>245</v>
      </c>
      <c r="W107" s="24" t="s">
        <v>144</v>
      </c>
      <c r="X107" t="s">
        <v>145</v>
      </c>
      <c r="Y107" s="24" t="s">
        <v>118</v>
      </c>
      <c r="Z107" s="31">
        <v>9.9579000000000004</v>
      </c>
      <c r="AA107" s="31">
        <v>11.74527</v>
      </c>
      <c r="AB107" s="58">
        <v>13.532640000000001</v>
      </c>
      <c r="AC107" s="58">
        <v>15.32001</v>
      </c>
      <c r="AD107" s="75">
        <f t="shared" si="20"/>
        <v>207.3201801264</v>
      </c>
      <c r="AE107" s="37">
        <f t="shared" si="24"/>
        <v>419.51184000000001</v>
      </c>
      <c r="AF107" s="38">
        <f t="shared" si="25"/>
        <v>15.32001</v>
      </c>
      <c r="AG107" s="36">
        <f t="shared" si="26"/>
        <v>6426.9255839183998</v>
      </c>
    </row>
    <row r="108" spans="1:33" ht="12.9" customHeight="1" x14ac:dyDescent="0.25">
      <c r="A108" s="1" t="s">
        <v>141</v>
      </c>
      <c r="B108" t="s">
        <v>246</v>
      </c>
      <c r="C108" s="58" t="s">
        <v>352</v>
      </c>
      <c r="D108" s="24">
        <v>514090</v>
      </c>
      <c r="E108" s="30" t="s">
        <v>245</v>
      </c>
      <c r="F108" s="24" t="s">
        <v>144</v>
      </c>
      <c r="G108" t="s">
        <v>145</v>
      </c>
      <c r="H108" s="24" t="s">
        <v>118</v>
      </c>
      <c r="I108" s="31">
        <v>1</v>
      </c>
      <c r="J108" s="31">
        <v>1</v>
      </c>
      <c r="K108" s="58">
        <v>29</v>
      </c>
      <c r="L108" s="58">
        <v>0.96709999999999996</v>
      </c>
      <c r="M108" s="75">
        <f t="shared" si="16"/>
        <v>28.0459</v>
      </c>
      <c r="N108" s="37">
        <f t="shared" si="17"/>
        <v>899</v>
      </c>
      <c r="O108" s="38">
        <f t="shared" si="18"/>
        <v>0.96709999999999996</v>
      </c>
      <c r="P108" s="36">
        <f t="shared" si="19"/>
        <v>869.42289999999991</v>
      </c>
      <c r="T108" s="58" t="s">
        <v>352</v>
      </c>
      <c r="U108" s="24">
        <v>514090</v>
      </c>
      <c r="V108" s="30" t="s">
        <v>245</v>
      </c>
      <c r="W108" s="24" t="s">
        <v>144</v>
      </c>
      <c r="X108" t="s">
        <v>145</v>
      </c>
      <c r="Y108" s="24" t="s">
        <v>118</v>
      </c>
      <c r="Z108" s="31">
        <v>15.9671</v>
      </c>
      <c r="AA108" s="31">
        <v>18.957229999999999</v>
      </c>
      <c r="AB108" s="58">
        <v>21.94736</v>
      </c>
      <c r="AC108" s="58">
        <v>24.93749</v>
      </c>
      <c r="AD108" s="75">
        <f t="shared" si="20"/>
        <v>547.31207052640002</v>
      </c>
      <c r="AE108" s="37">
        <f t="shared" si="24"/>
        <v>680.36815999999999</v>
      </c>
      <c r="AF108" s="38">
        <f t="shared" si="25"/>
        <v>24.93749</v>
      </c>
      <c r="AG108" s="36">
        <f t="shared" si="26"/>
        <v>16966.6741863184</v>
      </c>
    </row>
    <row r="109" spans="1:33" ht="12.9" customHeight="1" x14ac:dyDescent="0.25">
      <c r="A109" s="1" t="s">
        <v>141</v>
      </c>
      <c r="B109" t="s">
        <v>247</v>
      </c>
      <c r="C109" s="58" t="s">
        <v>352</v>
      </c>
      <c r="D109" s="24">
        <v>147060</v>
      </c>
      <c r="E109" s="30" t="s">
        <v>248</v>
      </c>
      <c r="F109" s="24" t="s">
        <v>144</v>
      </c>
      <c r="G109" t="s">
        <v>145</v>
      </c>
      <c r="H109" s="24" t="s">
        <v>118</v>
      </c>
      <c r="I109" s="31">
        <v>1</v>
      </c>
      <c r="J109" s="31">
        <v>1</v>
      </c>
      <c r="K109" s="58">
        <v>34</v>
      </c>
      <c r="L109" s="73">
        <v>0.96030000000000004</v>
      </c>
      <c r="M109" s="75">
        <f t="shared" si="16"/>
        <v>32.650199999999998</v>
      </c>
      <c r="N109" s="37">
        <f t="shared" si="17"/>
        <v>1054</v>
      </c>
      <c r="O109" s="38">
        <f t="shared" si="18"/>
        <v>0.96030000000000004</v>
      </c>
      <c r="P109" s="36">
        <f t="shared" si="19"/>
        <v>1012.1562</v>
      </c>
      <c r="T109" s="58" t="s">
        <v>352</v>
      </c>
      <c r="U109" s="24">
        <v>147060</v>
      </c>
      <c r="V109" s="30" t="s">
        <v>248</v>
      </c>
      <c r="W109" s="24" t="s">
        <v>144</v>
      </c>
      <c r="X109" t="s">
        <v>145</v>
      </c>
      <c r="Y109" s="24" t="s">
        <v>118</v>
      </c>
      <c r="Z109" s="31">
        <v>9.4603000000000002</v>
      </c>
      <c r="AA109" s="31">
        <v>11.148389999999999</v>
      </c>
      <c r="AB109" s="58">
        <v>12.83648</v>
      </c>
      <c r="AC109" s="73">
        <v>14.524570000000001</v>
      </c>
      <c r="AD109" s="75">
        <f t="shared" si="20"/>
        <v>186.44435231360001</v>
      </c>
      <c r="AE109" s="37">
        <f t="shared" si="24"/>
        <v>397.93088</v>
      </c>
      <c r="AF109" s="38">
        <f t="shared" si="25"/>
        <v>14.524570000000001</v>
      </c>
      <c r="AG109" s="36">
        <f t="shared" si="26"/>
        <v>5779.7749217216005</v>
      </c>
    </row>
    <row r="110" spans="1:33" ht="12.9" customHeight="1" x14ac:dyDescent="0.25">
      <c r="A110" s="1" t="s">
        <v>141</v>
      </c>
      <c r="B110" t="s">
        <v>249</v>
      </c>
      <c r="C110" s="58" t="s">
        <v>352</v>
      </c>
      <c r="D110" s="24">
        <v>514089</v>
      </c>
      <c r="E110" s="30" t="s">
        <v>248</v>
      </c>
      <c r="F110" s="24" t="s">
        <v>144</v>
      </c>
      <c r="G110" t="s">
        <v>145</v>
      </c>
      <c r="H110" s="24" t="s">
        <v>118</v>
      </c>
      <c r="I110" s="31">
        <v>1</v>
      </c>
      <c r="J110" s="31">
        <v>1</v>
      </c>
      <c r="K110" s="58">
        <v>41</v>
      </c>
      <c r="L110" s="73">
        <v>0.95030000000000003</v>
      </c>
      <c r="M110" s="75">
        <f t="shared" si="16"/>
        <v>38.962299999999999</v>
      </c>
      <c r="N110" s="37">
        <f t="shared" si="17"/>
        <v>1271</v>
      </c>
      <c r="O110" s="38">
        <f t="shared" si="18"/>
        <v>0.95030000000000003</v>
      </c>
      <c r="P110" s="36">
        <f t="shared" si="19"/>
        <v>1207.8313000000001</v>
      </c>
      <c r="T110" s="58" t="s">
        <v>352</v>
      </c>
      <c r="U110" s="24">
        <v>514089</v>
      </c>
      <c r="V110" s="30" t="s">
        <v>248</v>
      </c>
      <c r="W110" s="24" t="s">
        <v>144</v>
      </c>
      <c r="X110" t="s">
        <v>145</v>
      </c>
      <c r="Y110" s="24" t="s">
        <v>118</v>
      </c>
      <c r="Z110" s="31">
        <v>7.4503000000000101</v>
      </c>
      <c r="AA110" s="31">
        <v>8.7353900000000095</v>
      </c>
      <c r="AB110" s="58">
        <v>10.020479999999999</v>
      </c>
      <c r="AC110" s="73">
        <v>11.305569999999999</v>
      </c>
      <c r="AD110" s="75">
        <f t="shared" si="20"/>
        <v>113.28723807359998</v>
      </c>
      <c r="AE110" s="37">
        <f t="shared" si="24"/>
        <v>310.63487999999995</v>
      </c>
      <c r="AF110" s="38">
        <f t="shared" si="25"/>
        <v>11.305569999999999</v>
      </c>
      <c r="AG110" s="36">
        <f t="shared" si="26"/>
        <v>3511.9043802815995</v>
      </c>
    </row>
    <row r="111" spans="1:33" ht="12.9" customHeight="1" x14ac:dyDescent="0.25">
      <c r="A111" s="1" t="s">
        <v>141</v>
      </c>
      <c r="B111" t="s">
        <v>250</v>
      </c>
      <c r="C111" s="58" t="s">
        <v>352</v>
      </c>
      <c r="D111" s="24">
        <v>147063</v>
      </c>
      <c r="E111" s="30" t="s">
        <v>251</v>
      </c>
      <c r="F111" s="24" t="s">
        <v>144</v>
      </c>
      <c r="G111" t="s">
        <v>145</v>
      </c>
      <c r="H111" s="24" t="s">
        <v>118</v>
      </c>
      <c r="I111" s="31">
        <v>1</v>
      </c>
      <c r="J111" s="31">
        <v>1</v>
      </c>
      <c r="K111" s="58">
        <v>18</v>
      </c>
      <c r="L111" s="58">
        <v>0.9879</v>
      </c>
      <c r="M111" s="75">
        <f t="shared" ref="M111:M122" si="27">K111*L111</f>
        <v>17.7822</v>
      </c>
      <c r="N111" s="37">
        <f t="shared" si="17"/>
        <v>558</v>
      </c>
      <c r="O111" s="38">
        <f t="shared" si="18"/>
        <v>0.9879</v>
      </c>
      <c r="P111" s="36">
        <f t="shared" ref="P111:P122" si="28">N111*O111</f>
        <v>551.2482</v>
      </c>
      <c r="T111" s="58" t="s">
        <v>352</v>
      </c>
      <c r="U111" s="24">
        <v>147063</v>
      </c>
      <c r="V111" s="30" t="s">
        <v>251</v>
      </c>
      <c r="W111" s="24" t="s">
        <v>144</v>
      </c>
      <c r="X111" t="s">
        <v>145</v>
      </c>
      <c r="Y111" s="24" t="s">
        <v>118</v>
      </c>
      <c r="Z111" s="31">
        <v>5.4878999999999998</v>
      </c>
      <c r="AA111" s="31">
        <v>6.3842699999999999</v>
      </c>
      <c r="AB111" s="58">
        <v>7.28064</v>
      </c>
      <c r="AC111" s="58">
        <v>8.1770099999999992</v>
      </c>
      <c r="AD111" s="75">
        <f t="shared" ref="AD111:AD122" si="29">AB111*AC111</f>
        <v>59.533866086399996</v>
      </c>
      <c r="AE111" s="37">
        <f t="shared" si="24"/>
        <v>225.69983999999999</v>
      </c>
      <c r="AF111" s="38">
        <f t="shared" si="25"/>
        <v>8.1770099999999992</v>
      </c>
      <c r="AG111" s="36">
        <f t="shared" si="26"/>
        <v>1845.5498486783997</v>
      </c>
    </row>
    <row r="112" spans="1:33" ht="12.9" customHeight="1" x14ac:dyDescent="0.25">
      <c r="A112" s="1" t="s">
        <v>141</v>
      </c>
      <c r="B112" t="s">
        <v>252</v>
      </c>
      <c r="C112" s="58" t="s">
        <v>352</v>
      </c>
      <c r="D112" s="24"/>
      <c r="E112" s="30" t="s">
        <v>251</v>
      </c>
      <c r="F112" s="24" t="s">
        <v>144</v>
      </c>
      <c r="G112" t="s">
        <v>145</v>
      </c>
      <c r="H112" s="24" t="s">
        <v>118</v>
      </c>
      <c r="I112" s="31">
        <v>1</v>
      </c>
      <c r="J112" s="31">
        <v>1</v>
      </c>
      <c r="K112" s="58">
        <v>0</v>
      </c>
      <c r="L112" s="58">
        <v>0.93600000000000005</v>
      </c>
      <c r="M112" s="75">
        <f t="shared" si="27"/>
        <v>0</v>
      </c>
      <c r="N112" s="37">
        <f t="shared" si="17"/>
        <v>0</v>
      </c>
      <c r="O112" s="38">
        <f t="shared" si="18"/>
        <v>0.93600000000000005</v>
      </c>
      <c r="P112" s="36">
        <f t="shared" si="28"/>
        <v>0</v>
      </c>
      <c r="T112" s="58" t="s">
        <v>352</v>
      </c>
      <c r="U112" s="24"/>
      <c r="V112" s="30" t="s">
        <v>251</v>
      </c>
      <c r="W112" s="24" t="s">
        <v>144</v>
      </c>
      <c r="X112" t="s">
        <v>145</v>
      </c>
      <c r="Y112" s="24" t="s">
        <v>118</v>
      </c>
      <c r="Z112" s="31">
        <v>0.436</v>
      </c>
      <c r="AA112" s="31">
        <v>0.31680000000000003</v>
      </c>
      <c r="AB112" s="58">
        <v>0.1976</v>
      </c>
      <c r="AC112" s="58">
        <v>7.8399999999999803E-2</v>
      </c>
      <c r="AD112" s="75">
        <f t="shared" si="29"/>
        <v>1.5491839999999962E-2</v>
      </c>
      <c r="AE112" s="37">
        <f t="shared" si="24"/>
        <v>6.1256000000000004</v>
      </c>
      <c r="AF112" s="38">
        <f t="shared" si="25"/>
        <v>7.8399999999999803E-2</v>
      </c>
      <c r="AG112" s="36">
        <f t="shared" si="26"/>
        <v>0.48024703999999885</v>
      </c>
    </row>
    <row r="113" spans="1:34" ht="12.9" customHeight="1" x14ac:dyDescent="0.25">
      <c r="A113" s="1" t="s">
        <v>141</v>
      </c>
      <c r="B113" t="s">
        <v>253</v>
      </c>
      <c r="C113" s="58" t="s">
        <v>352</v>
      </c>
      <c r="D113" s="24">
        <v>147064</v>
      </c>
      <c r="E113" s="30" t="s">
        <v>254</v>
      </c>
      <c r="F113" s="24" t="s">
        <v>144</v>
      </c>
      <c r="G113" t="s">
        <v>145</v>
      </c>
      <c r="H113" s="24" t="s">
        <v>118</v>
      </c>
      <c r="I113" s="31">
        <v>1</v>
      </c>
      <c r="J113" s="31">
        <v>1</v>
      </c>
      <c r="K113" s="58">
        <v>66</v>
      </c>
      <c r="L113" s="58">
        <v>0.98670000000000002</v>
      </c>
      <c r="M113" s="75">
        <f t="shared" si="27"/>
        <v>65.122200000000007</v>
      </c>
      <c r="N113" s="37">
        <f t="shared" ref="N113:N122" si="30">K113*31</f>
        <v>2046</v>
      </c>
      <c r="O113" s="38">
        <f t="shared" ref="O113:O122" si="31">L113</f>
        <v>0.98670000000000002</v>
      </c>
      <c r="P113" s="36">
        <f t="shared" si="28"/>
        <v>2018.7882</v>
      </c>
      <c r="T113" s="58" t="s">
        <v>352</v>
      </c>
      <c r="U113" s="24">
        <v>147064</v>
      </c>
      <c r="V113" s="30" t="s">
        <v>254</v>
      </c>
      <c r="W113" s="24" t="s">
        <v>144</v>
      </c>
      <c r="X113" t="s">
        <v>145</v>
      </c>
      <c r="Y113" s="24" t="s">
        <v>118</v>
      </c>
      <c r="Z113" s="31">
        <v>13.486700000000001</v>
      </c>
      <c r="AA113" s="31">
        <v>15.982710000000001</v>
      </c>
      <c r="AB113" s="58">
        <v>18.478719999999999</v>
      </c>
      <c r="AC113" s="58">
        <v>20.974730000000001</v>
      </c>
      <c r="AD113" s="75">
        <f t="shared" si="29"/>
        <v>387.58616274560001</v>
      </c>
      <c r="AE113" s="37">
        <f t="shared" si="24"/>
        <v>572.84032000000002</v>
      </c>
      <c r="AF113" s="38">
        <f t="shared" si="25"/>
        <v>20.974730000000001</v>
      </c>
      <c r="AG113" s="36">
        <f t="shared" si="26"/>
        <v>12015.1710451136</v>
      </c>
    </row>
    <row r="114" spans="1:34" ht="12.9" customHeight="1" x14ac:dyDescent="0.25">
      <c r="A114" s="1" t="s">
        <v>141</v>
      </c>
      <c r="B114" t="s">
        <v>255</v>
      </c>
      <c r="C114" s="58" t="s">
        <v>352</v>
      </c>
      <c r="D114" s="24">
        <v>514012</v>
      </c>
      <c r="E114" s="30" t="s">
        <v>254</v>
      </c>
      <c r="F114" s="24" t="s">
        <v>144</v>
      </c>
      <c r="G114" t="s">
        <v>145</v>
      </c>
      <c r="H114" s="24" t="s">
        <v>118</v>
      </c>
      <c r="I114" s="31">
        <v>1</v>
      </c>
      <c r="J114" s="31">
        <v>1</v>
      </c>
      <c r="K114" s="58">
        <v>73</v>
      </c>
      <c r="L114" s="58">
        <v>0.98460000000000003</v>
      </c>
      <c r="M114" s="75">
        <f t="shared" si="27"/>
        <v>71.875799999999998</v>
      </c>
      <c r="N114" s="37">
        <f t="shared" si="30"/>
        <v>2263</v>
      </c>
      <c r="O114" s="38">
        <f t="shared" si="31"/>
        <v>0.98460000000000003</v>
      </c>
      <c r="P114" s="36">
        <f t="shared" si="28"/>
        <v>2228.1498000000001</v>
      </c>
      <c r="T114" s="58" t="s">
        <v>352</v>
      </c>
      <c r="U114" s="24">
        <v>514012</v>
      </c>
      <c r="V114" s="30" t="s">
        <v>254</v>
      </c>
      <c r="W114" s="24" t="s">
        <v>144</v>
      </c>
      <c r="X114" t="s">
        <v>145</v>
      </c>
      <c r="Y114" s="24" t="s">
        <v>118</v>
      </c>
      <c r="Z114" s="31">
        <v>17.9846</v>
      </c>
      <c r="AA114" s="31">
        <v>21.37998</v>
      </c>
      <c r="AB114" s="58">
        <v>24.775359999999999</v>
      </c>
      <c r="AC114" s="58">
        <v>28.170739999999999</v>
      </c>
      <c r="AD114" s="75">
        <f t="shared" si="29"/>
        <v>697.94022496639991</v>
      </c>
      <c r="AE114" s="37">
        <f t="shared" si="24"/>
        <v>768.03616</v>
      </c>
      <c r="AF114" s="38">
        <f t="shared" si="25"/>
        <v>28.170739999999999</v>
      </c>
      <c r="AG114" s="36">
        <f t="shared" si="26"/>
        <v>21636.146973958399</v>
      </c>
    </row>
    <row r="115" spans="1:34" ht="12.9" customHeight="1" x14ac:dyDescent="0.25">
      <c r="A115" s="1" t="s">
        <v>141</v>
      </c>
      <c r="B115" t="s">
        <v>256</v>
      </c>
      <c r="C115" s="58" t="s">
        <v>352</v>
      </c>
      <c r="D115" s="24">
        <v>147065</v>
      </c>
      <c r="E115" s="30" t="s">
        <v>257</v>
      </c>
      <c r="F115" s="24" t="s">
        <v>144</v>
      </c>
      <c r="G115" t="s">
        <v>145</v>
      </c>
      <c r="H115" s="24" t="s">
        <v>118</v>
      </c>
      <c r="I115" s="31">
        <v>1</v>
      </c>
      <c r="J115" s="31">
        <v>1</v>
      </c>
      <c r="K115" s="58">
        <v>38</v>
      </c>
      <c r="L115" s="58">
        <v>0.91779999999999995</v>
      </c>
      <c r="M115" s="75">
        <f t="shared" si="27"/>
        <v>34.876399999999997</v>
      </c>
      <c r="N115" s="37">
        <f t="shared" si="30"/>
        <v>1178</v>
      </c>
      <c r="O115" s="38">
        <f t="shared" si="31"/>
        <v>0.91779999999999995</v>
      </c>
      <c r="P115" s="36">
        <f t="shared" si="28"/>
        <v>1081.1684</v>
      </c>
      <c r="T115" s="58" t="s">
        <v>352</v>
      </c>
      <c r="U115" s="24">
        <v>147065</v>
      </c>
      <c r="V115" s="30" t="s">
        <v>257</v>
      </c>
      <c r="W115" s="24" t="s">
        <v>144</v>
      </c>
      <c r="X115" t="s">
        <v>145</v>
      </c>
      <c r="Y115" s="24" t="s">
        <v>118</v>
      </c>
      <c r="Z115" s="31">
        <v>23.9178</v>
      </c>
      <c r="AA115" s="31">
        <v>28.49314</v>
      </c>
      <c r="AB115" s="58">
        <v>33.068480000000001</v>
      </c>
      <c r="AC115" s="58">
        <v>37.643819999999998</v>
      </c>
      <c r="AD115" s="75">
        <f t="shared" si="29"/>
        <v>1244.8239087935999</v>
      </c>
      <c r="AE115" s="37">
        <f t="shared" si="24"/>
        <v>1025.1228800000001</v>
      </c>
      <c r="AF115" s="38">
        <f t="shared" si="25"/>
        <v>37.643819999999998</v>
      </c>
      <c r="AG115" s="36">
        <f t="shared" si="26"/>
        <v>38589.541172601603</v>
      </c>
    </row>
    <row r="116" spans="1:34" ht="12.9" customHeight="1" x14ac:dyDescent="0.25">
      <c r="A116" s="1" t="s">
        <v>141</v>
      </c>
      <c r="B116" t="s">
        <v>258</v>
      </c>
      <c r="C116" s="58" t="s">
        <v>352</v>
      </c>
      <c r="D116" s="24">
        <v>514068</v>
      </c>
      <c r="E116" s="30" t="s">
        <v>257</v>
      </c>
      <c r="F116" s="24" t="s">
        <v>144</v>
      </c>
      <c r="G116" t="s">
        <v>145</v>
      </c>
      <c r="H116" s="24" t="s">
        <v>118</v>
      </c>
      <c r="I116" s="31">
        <v>1</v>
      </c>
      <c r="J116" s="31">
        <v>1</v>
      </c>
      <c r="K116" s="58">
        <v>53</v>
      </c>
      <c r="L116" s="58">
        <v>0.89359999999999995</v>
      </c>
      <c r="M116" s="75">
        <f t="shared" si="27"/>
        <v>47.360799999999998</v>
      </c>
      <c r="N116" s="37">
        <f t="shared" si="30"/>
        <v>1643</v>
      </c>
      <c r="O116" s="38">
        <f t="shared" si="31"/>
        <v>0.89359999999999995</v>
      </c>
      <c r="P116" s="36">
        <f t="shared" si="28"/>
        <v>1468.1848</v>
      </c>
      <c r="T116" s="58" t="s">
        <v>352</v>
      </c>
      <c r="U116" s="24">
        <v>514068</v>
      </c>
      <c r="V116" s="30" t="s">
        <v>257</v>
      </c>
      <c r="W116" s="24" t="s">
        <v>144</v>
      </c>
      <c r="X116" t="s">
        <v>145</v>
      </c>
      <c r="Y116" s="24" t="s">
        <v>118</v>
      </c>
      <c r="Z116" s="31">
        <v>35.393599999999999</v>
      </c>
      <c r="AA116" s="31">
        <v>42.261679999999998</v>
      </c>
      <c r="AB116" s="58">
        <v>49.129759999999997</v>
      </c>
      <c r="AC116" s="58">
        <v>55.997839999999997</v>
      </c>
      <c r="AD116" s="75">
        <f t="shared" si="29"/>
        <v>2751.1604397183996</v>
      </c>
      <c r="AE116" s="37">
        <f t="shared" si="24"/>
        <v>1523.0225599999999</v>
      </c>
      <c r="AF116" s="38">
        <f t="shared" si="25"/>
        <v>55.997839999999997</v>
      </c>
      <c r="AG116" s="36">
        <f t="shared" si="26"/>
        <v>85285.97363127039</v>
      </c>
    </row>
    <row r="117" spans="1:34" ht="12.9" customHeight="1" x14ac:dyDescent="0.25">
      <c r="A117" s="1" t="s">
        <v>141</v>
      </c>
      <c r="B117" t="s">
        <v>259</v>
      </c>
      <c r="C117" s="58" t="s">
        <v>352</v>
      </c>
      <c r="D117" s="24">
        <v>147066</v>
      </c>
      <c r="E117" s="30" t="s">
        <v>260</v>
      </c>
      <c r="F117" s="24" t="s">
        <v>158</v>
      </c>
      <c r="G117" t="s">
        <v>145</v>
      </c>
      <c r="H117" s="24" t="s">
        <v>118</v>
      </c>
      <c r="I117" s="31">
        <v>1</v>
      </c>
      <c r="J117" s="31">
        <v>1</v>
      </c>
      <c r="K117" s="58">
        <v>78</v>
      </c>
      <c r="L117" s="58">
        <v>0.90629999999999999</v>
      </c>
      <c r="M117" s="75">
        <f t="shared" si="27"/>
        <v>70.691400000000002</v>
      </c>
      <c r="N117" s="37">
        <f t="shared" si="30"/>
        <v>2418</v>
      </c>
      <c r="O117" s="38">
        <f t="shared" si="31"/>
        <v>0.90629999999999999</v>
      </c>
      <c r="P117" s="36">
        <f t="shared" si="28"/>
        <v>2191.4333999999999</v>
      </c>
      <c r="T117" s="58" t="s">
        <v>352</v>
      </c>
      <c r="U117" s="24">
        <v>147066</v>
      </c>
      <c r="V117" s="30" t="s">
        <v>260</v>
      </c>
      <c r="W117" s="24" t="s">
        <v>158</v>
      </c>
      <c r="X117" t="s">
        <v>145</v>
      </c>
      <c r="Y117" s="24" t="s">
        <v>118</v>
      </c>
      <c r="Z117" s="31">
        <v>12.9063</v>
      </c>
      <c r="AA117" s="31">
        <v>15.27819</v>
      </c>
      <c r="AB117" s="58">
        <v>17.650079999999999</v>
      </c>
      <c r="AC117" s="58">
        <v>20.02197</v>
      </c>
      <c r="AD117" s="75">
        <f t="shared" si="29"/>
        <v>353.38937225759997</v>
      </c>
      <c r="AE117" s="37">
        <f t="shared" si="24"/>
        <v>547.15247999999997</v>
      </c>
      <c r="AF117" s="38">
        <f t="shared" si="25"/>
        <v>20.02197</v>
      </c>
      <c r="AG117" s="36">
        <f t="shared" si="26"/>
        <v>10955.0705399856</v>
      </c>
    </row>
    <row r="118" spans="1:34" ht="12.9" customHeight="1" x14ac:dyDescent="0.25">
      <c r="A118" s="1" t="s">
        <v>141</v>
      </c>
      <c r="B118" t="s">
        <v>261</v>
      </c>
      <c r="C118" s="58" t="s">
        <v>352</v>
      </c>
      <c r="D118" s="24">
        <v>514018</v>
      </c>
      <c r="E118" s="30" t="s">
        <v>260</v>
      </c>
      <c r="F118" s="24" t="s">
        <v>158</v>
      </c>
      <c r="G118" t="s">
        <v>145</v>
      </c>
      <c r="H118" s="24" t="s">
        <v>118</v>
      </c>
      <c r="I118" s="31">
        <v>1</v>
      </c>
      <c r="J118" s="31">
        <v>1</v>
      </c>
      <c r="K118" s="58">
        <v>97</v>
      </c>
      <c r="L118" s="73">
        <v>0.91200000000000003</v>
      </c>
      <c r="M118" s="75">
        <f t="shared" si="27"/>
        <v>88.463999999999999</v>
      </c>
      <c r="N118" s="37">
        <f t="shared" si="30"/>
        <v>3007</v>
      </c>
      <c r="O118" s="38">
        <f t="shared" si="31"/>
        <v>0.91200000000000003</v>
      </c>
      <c r="P118" s="36">
        <f t="shared" si="28"/>
        <v>2742.384</v>
      </c>
      <c r="T118" s="58" t="s">
        <v>352</v>
      </c>
      <c r="U118" s="24">
        <v>514018</v>
      </c>
      <c r="V118" s="30" t="s">
        <v>260</v>
      </c>
      <c r="W118" s="24" t="s">
        <v>158</v>
      </c>
      <c r="X118" t="s">
        <v>145</v>
      </c>
      <c r="Y118" s="24" t="s">
        <v>118</v>
      </c>
      <c r="Z118" s="31">
        <v>15.412000000000001</v>
      </c>
      <c r="AA118" s="31">
        <v>18.285599999999999</v>
      </c>
      <c r="AB118" s="58">
        <v>21.159199999999998</v>
      </c>
      <c r="AC118" s="73">
        <v>24.032800000000002</v>
      </c>
      <c r="AD118" s="75">
        <f t="shared" si="29"/>
        <v>508.51482176000002</v>
      </c>
      <c r="AE118" s="37">
        <f t="shared" si="24"/>
        <v>655.9351999999999</v>
      </c>
      <c r="AF118" s="38">
        <f t="shared" si="25"/>
        <v>24.032800000000002</v>
      </c>
      <c r="AG118" s="36">
        <f t="shared" si="26"/>
        <v>15763.959474559999</v>
      </c>
    </row>
    <row r="119" spans="1:34" ht="12.9" customHeight="1" x14ac:dyDescent="0.25">
      <c r="A119" s="1" t="s">
        <v>141</v>
      </c>
      <c r="B119" t="s">
        <v>262</v>
      </c>
      <c r="C119" s="58" t="s">
        <v>352</v>
      </c>
      <c r="D119" s="24">
        <v>147068</v>
      </c>
      <c r="E119" s="30" t="s">
        <v>263</v>
      </c>
      <c r="F119" s="24" t="s">
        <v>158</v>
      </c>
      <c r="G119" t="s">
        <v>145</v>
      </c>
      <c r="H119" s="24" t="s">
        <v>118</v>
      </c>
      <c r="I119" s="31">
        <v>1</v>
      </c>
      <c r="J119" s="31">
        <v>1</v>
      </c>
      <c r="K119" s="58">
        <v>50</v>
      </c>
      <c r="L119" s="58">
        <v>0.86860000000000004</v>
      </c>
      <c r="M119" s="75">
        <f t="shared" si="27"/>
        <v>43.43</v>
      </c>
      <c r="N119" s="37">
        <f t="shared" si="30"/>
        <v>1550</v>
      </c>
      <c r="O119" s="38">
        <f t="shared" si="31"/>
        <v>0.86860000000000004</v>
      </c>
      <c r="P119" s="36">
        <f t="shared" si="28"/>
        <v>1346.3300000000002</v>
      </c>
      <c r="T119" s="58" t="s">
        <v>352</v>
      </c>
      <c r="U119" s="24">
        <v>147068</v>
      </c>
      <c r="V119" s="30" t="s">
        <v>263</v>
      </c>
      <c r="W119" s="24" t="s">
        <v>158</v>
      </c>
      <c r="X119" t="s">
        <v>145</v>
      </c>
      <c r="Y119" s="24" t="s">
        <v>118</v>
      </c>
      <c r="Z119" s="31">
        <v>13.868600000000001</v>
      </c>
      <c r="AA119" s="31">
        <v>16.429179999999999</v>
      </c>
      <c r="AB119" s="58">
        <v>18.98976</v>
      </c>
      <c r="AC119" s="58">
        <v>21.550339999999998</v>
      </c>
      <c r="AD119" s="75">
        <f t="shared" si="29"/>
        <v>409.23578451839995</v>
      </c>
      <c r="AE119" s="37">
        <f t="shared" si="24"/>
        <v>588.68255999999997</v>
      </c>
      <c r="AF119" s="38">
        <f t="shared" si="25"/>
        <v>21.550339999999998</v>
      </c>
      <c r="AG119" s="36">
        <f t="shared" si="26"/>
        <v>12686.309320070399</v>
      </c>
    </row>
    <row r="120" spans="1:34" ht="12.9" customHeight="1" x14ac:dyDescent="0.25">
      <c r="A120" s="1" t="s">
        <v>141</v>
      </c>
      <c r="B120" t="s">
        <v>264</v>
      </c>
      <c r="C120" s="58" t="s">
        <v>352</v>
      </c>
      <c r="D120" s="24">
        <v>514067</v>
      </c>
      <c r="E120" s="30" t="s">
        <v>263</v>
      </c>
      <c r="F120" s="24" t="s">
        <v>158</v>
      </c>
      <c r="G120" t="s">
        <v>145</v>
      </c>
      <c r="H120" s="24" t="s">
        <v>118</v>
      </c>
      <c r="I120" s="31">
        <v>1</v>
      </c>
      <c r="J120" s="31">
        <v>1</v>
      </c>
      <c r="K120" s="58">
        <v>47</v>
      </c>
      <c r="L120" s="58">
        <v>0.84060000000000001</v>
      </c>
      <c r="M120" s="75">
        <f t="shared" si="27"/>
        <v>39.508200000000002</v>
      </c>
      <c r="N120" s="37">
        <f t="shared" si="30"/>
        <v>1457</v>
      </c>
      <c r="O120" s="38">
        <f t="shared" si="31"/>
        <v>0.84060000000000001</v>
      </c>
      <c r="P120" s="36">
        <f t="shared" si="28"/>
        <v>1224.7542000000001</v>
      </c>
      <c r="T120" s="58" t="s">
        <v>352</v>
      </c>
      <c r="U120" s="24">
        <v>514067</v>
      </c>
      <c r="V120" s="30" t="s">
        <v>263</v>
      </c>
      <c r="W120" s="24" t="s">
        <v>158</v>
      </c>
      <c r="X120" t="s">
        <v>145</v>
      </c>
      <c r="Y120" s="24" t="s">
        <v>118</v>
      </c>
      <c r="Z120" s="31">
        <v>8.8406000000000091</v>
      </c>
      <c r="AA120" s="31">
        <v>10.39278</v>
      </c>
      <c r="AB120" s="58">
        <v>11.94496</v>
      </c>
      <c r="AC120" s="58">
        <v>13.49714</v>
      </c>
      <c r="AD120" s="75">
        <f t="shared" si="29"/>
        <v>161.22279741439999</v>
      </c>
      <c r="AE120" s="37">
        <f t="shared" si="24"/>
        <v>370.29376000000002</v>
      </c>
      <c r="AF120" s="38">
        <f t="shared" si="25"/>
        <v>13.49714</v>
      </c>
      <c r="AG120" s="36">
        <f t="shared" si="26"/>
        <v>4997.9067198463999</v>
      </c>
    </row>
    <row r="121" spans="1:34" ht="12.9" customHeight="1" x14ac:dyDescent="0.25">
      <c r="A121" s="1" t="s">
        <v>141</v>
      </c>
      <c r="B121" t="s">
        <v>265</v>
      </c>
      <c r="C121" s="58" t="s">
        <v>352</v>
      </c>
      <c r="D121" s="24">
        <v>147095</v>
      </c>
      <c r="E121" s="30" t="s">
        <v>190</v>
      </c>
      <c r="F121" s="24" t="s">
        <v>144</v>
      </c>
      <c r="G121" t="s">
        <v>145</v>
      </c>
      <c r="H121" s="24" t="s">
        <v>118</v>
      </c>
      <c r="I121" s="31">
        <v>1</v>
      </c>
      <c r="J121" s="31">
        <v>1</v>
      </c>
      <c r="K121" s="58">
        <v>31</v>
      </c>
      <c r="L121" s="58">
        <v>0.97350000000000003</v>
      </c>
      <c r="M121" s="75">
        <f t="shared" si="27"/>
        <v>30.1785</v>
      </c>
      <c r="N121" s="37">
        <f t="shared" si="30"/>
        <v>961</v>
      </c>
      <c r="O121" s="38">
        <f t="shared" si="31"/>
        <v>0.97350000000000003</v>
      </c>
      <c r="P121" s="36">
        <f t="shared" si="28"/>
        <v>935.5335</v>
      </c>
      <c r="T121" s="58" t="s">
        <v>352</v>
      </c>
      <c r="U121" s="24">
        <v>147095</v>
      </c>
      <c r="V121" s="30" t="s">
        <v>190</v>
      </c>
      <c r="W121" s="24" t="s">
        <v>144</v>
      </c>
      <c r="X121" t="s">
        <v>145</v>
      </c>
      <c r="Y121" s="24" t="s">
        <v>118</v>
      </c>
      <c r="Z121" s="31">
        <v>7.4734999999999996</v>
      </c>
      <c r="AA121" s="31">
        <v>8.7655499999999993</v>
      </c>
      <c r="AB121" s="58">
        <v>10.057600000000001</v>
      </c>
      <c r="AC121" s="58">
        <v>11.34965</v>
      </c>
      <c r="AD121" s="75">
        <f t="shared" si="29"/>
        <v>114.15023984000001</v>
      </c>
      <c r="AE121" s="37">
        <f t="shared" si="24"/>
        <v>311.78560000000004</v>
      </c>
      <c r="AF121" s="38">
        <f t="shared" si="25"/>
        <v>11.34965</v>
      </c>
      <c r="AG121" s="36">
        <f t="shared" si="26"/>
        <v>3538.6574350400006</v>
      </c>
    </row>
    <row r="122" spans="1:34" ht="12.9" customHeight="1" x14ac:dyDescent="0.25">
      <c r="A122" s="39" t="s">
        <v>141</v>
      </c>
      <c r="B122" s="40" t="s">
        <v>266</v>
      </c>
      <c r="C122" s="58" t="s">
        <v>352</v>
      </c>
      <c r="D122" s="41"/>
      <c r="E122" s="30" t="s">
        <v>193</v>
      </c>
      <c r="F122" s="41" t="s">
        <v>144</v>
      </c>
      <c r="G122" s="40" t="s">
        <v>145</v>
      </c>
      <c r="H122" s="41" t="s">
        <v>118</v>
      </c>
      <c r="I122" s="31">
        <v>1</v>
      </c>
      <c r="J122" s="31">
        <v>1</v>
      </c>
      <c r="K122" s="58">
        <v>0</v>
      </c>
      <c r="L122" s="58">
        <v>0.96</v>
      </c>
      <c r="M122" s="75">
        <f t="shared" si="27"/>
        <v>0</v>
      </c>
      <c r="N122" s="70">
        <f t="shared" si="30"/>
        <v>0</v>
      </c>
      <c r="O122" s="43">
        <f t="shared" si="31"/>
        <v>0.96</v>
      </c>
      <c r="P122" s="45">
        <f t="shared" si="28"/>
        <v>0</v>
      </c>
      <c r="T122" s="58" t="s">
        <v>352</v>
      </c>
      <c r="U122" s="41"/>
      <c r="V122" s="30" t="s">
        <v>193</v>
      </c>
      <c r="W122" s="41" t="s">
        <v>144</v>
      </c>
      <c r="X122" s="40" t="s">
        <v>145</v>
      </c>
      <c r="Y122" s="41" t="s">
        <v>118</v>
      </c>
      <c r="Z122" s="31">
        <v>0.94857142857142795</v>
      </c>
      <c r="AA122" s="31">
        <v>0.93428571428571405</v>
      </c>
      <c r="AB122" s="58">
        <v>0.91999999999999904</v>
      </c>
      <c r="AC122" s="58">
        <v>0.90571428571428503</v>
      </c>
      <c r="AD122" s="75">
        <f t="shared" si="29"/>
        <v>0.83325714285714136</v>
      </c>
      <c r="AE122" s="70">
        <f t="shared" si="24"/>
        <v>28.519999999999971</v>
      </c>
      <c r="AF122" s="43">
        <f t="shared" si="25"/>
        <v>0.90571428571428503</v>
      </c>
      <c r="AG122" s="45">
        <f t="shared" si="26"/>
        <v>25.830971428571385</v>
      </c>
    </row>
    <row r="123" spans="1:34" ht="12.9" customHeight="1" x14ac:dyDescent="0.25">
      <c r="A123" s="46"/>
      <c r="B123" s="47"/>
      <c r="C123" s="30"/>
      <c r="D123" s="30"/>
      <c r="E123" s="30"/>
      <c r="F123" s="30"/>
      <c r="G123" s="47"/>
      <c r="H123" s="30"/>
      <c r="I123" s="31"/>
      <c r="J123" s="31"/>
      <c r="K123" s="49"/>
      <c r="L123" s="38"/>
      <c r="M123" s="49"/>
      <c r="N123" s="37"/>
      <c r="O123" s="38"/>
      <c r="P123" s="51"/>
      <c r="Q123" s="2" t="s">
        <v>139</v>
      </c>
      <c r="R123" s="2" t="s">
        <v>10</v>
      </c>
      <c r="S123" s="2" t="s">
        <v>372</v>
      </c>
      <c r="T123" s="30"/>
      <c r="U123" s="30"/>
      <c r="V123" s="30"/>
      <c r="W123" s="30"/>
      <c r="X123" s="47"/>
      <c r="Y123" s="30"/>
      <c r="Z123" s="31"/>
      <c r="AA123" s="31"/>
      <c r="AB123" s="49"/>
      <c r="AC123" s="38"/>
      <c r="AD123" s="49"/>
      <c r="AE123" s="37"/>
      <c r="AF123" s="38"/>
      <c r="AG123" s="51"/>
      <c r="AH123" s="2" t="s">
        <v>139</v>
      </c>
    </row>
    <row r="124" spans="1:34" ht="12.9" customHeight="1" x14ac:dyDescent="0.3">
      <c r="A124" s="83" t="s">
        <v>267</v>
      </c>
      <c r="B124" s="83"/>
      <c r="C124" s="52"/>
      <c r="D124" s="52"/>
      <c r="E124" s="30"/>
      <c r="K124" s="35">
        <f>SUM(K47:K122)</f>
        <v>3155</v>
      </c>
      <c r="L124" s="53"/>
      <c r="M124" s="35">
        <f>SUM(M47:M122)</f>
        <v>2850.8326000000011</v>
      </c>
      <c r="N124" s="35">
        <f>SUM(N47:N122)</f>
        <v>97805</v>
      </c>
      <c r="O124" s="53"/>
      <c r="P124" s="54">
        <f>M124-O124</f>
        <v>2850.8326000000011</v>
      </c>
      <c r="Q124" s="55">
        <v>0.8</v>
      </c>
      <c r="R124" s="51">
        <f>M124*Q124</f>
        <v>2280.6660800000009</v>
      </c>
      <c r="S124" s="51">
        <f>M124-R124</f>
        <v>570.16652000000022</v>
      </c>
      <c r="T124" s="52"/>
      <c r="U124" s="52"/>
      <c r="V124" s="30"/>
      <c r="W124" s="24"/>
      <c r="Y124" s="24"/>
      <c r="Z124" s="24"/>
      <c r="AA124" s="24"/>
      <c r="AB124" s="35">
        <f>SUM(AB47:AB122)</f>
        <v>1790.4093733333325</v>
      </c>
      <c r="AC124" s="53"/>
      <c r="AD124" s="35">
        <f>SUM(AD47:AD122)</f>
        <v>61664.689626514293</v>
      </c>
      <c r="AE124" s="35">
        <f>SUM(AE47:AE122)</f>
        <v>55502.690573333311</v>
      </c>
      <c r="AF124" s="53"/>
      <c r="AG124" s="54">
        <f>AD124-AF124</f>
        <v>61664.689626514293</v>
      </c>
      <c r="AH124" s="55">
        <v>1.8</v>
      </c>
    </row>
    <row r="125" spans="1:34" ht="12.9" customHeight="1" x14ac:dyDescent="0.25">
      <c r="E125" s="30"/>
      <c r="K125" s="32"/>
      <c r="M125" s="32"/>
      <c r="N125" s="35"/>
      <c r="O125" s="24"/>
      <c r="P125" s="36"/>
      <c r="V125" s="30"/>
      <c r="W125" s="24"/>
      <c r="Y125" s="24"/>
      <c r="Z125" s="24"/>
      <c r="AA125" s="24"/>
      <c r="AB125" s="32"/>
      <c r="AC125" s="24"/>
      <c r="AD125" s="32"/>
      <c r="AE125" s="35"/>
      <c r="AF125" s="24"/>
      <c r="AG125" s="36"/>
    </row>
    <row r="126" spans="1:34" ht="12.9" customHeight="1" x14ac:dyDescent="0.25">
      <c r="A126" s="1" t="s">
        <v>141</v>
      </c>
      <c r="B126" t="s">
        <v>268</v>
      </c>
      <c r="C126" s="58" t="s">
        <v>352</v>
      </c>
      <c r="D126" s="24">
        <v>147011</v>
      </c>
      <c r="E126" s="30" t="s">
        <v>269</v>
      </c>
      <c r="F126" s="24" t="s">
        <v>270</v>
      </c>
      <c r="G126" t="s">
        <v>145</v>
      </c>
      <c r="H126" s="24" t="s">
        <v>118</v>
      </c>
      <c r="I126" s="31">
        <v>1</v>
      </c>
      <c r="J126" s="31">
        <v>1</v>
      </c>
      <c r="K126" s="58">
        <v>48</v>
      </c>
      <c r="L126" s="58">
        <v>0.91290000000000004</v>
      </c>
      <c r="M126" s="75">
        <f t="shared" ref="M126:M151" si="32">K126*L126</f>
        <v>43.819200000000002</v>
      </c>
      <c r="N126" s="37">
        <f t="shared" ref="N126:N151" si="33">K126*31</f>
        <v>1488</v>
      </c>
      <c r="O126" s="38">
        <f t="shared" ref="O126:O151" si="34">L126</f>
        <v>0.91290000000000004</v>
      </c>
      <c r="P126" s="36">
        <f t="shared" ref="P126:P151" si="35">N126*O126</f>
        <v>1358.3952000000002</v>
      </c>
      <c r="T126" s="58" t="s">
        <v>352</v>
      </c>
      <c r="U126" s="24">
        <v>147011</v>
      </c>
      <c r="V126" s="30" t="s">
        <v>269</v>
      </c>
      <c r="W126" s="24" t="s">
        <v>270</v>
      </c>
      <c r="X126" t="s">
        <v>145</v>
      </c>
      <c r="Y126" s="24" t="s">
        <v>118</v>
      </c>
      <c r="Z126" s="31">
        <v>27.4129</v>
      </c>
      <c r="AA126" s="31">
        <v>32.686770000000003</v>
      </c>
      <c r="AB126" s="58">
        <v>37.960639999999998</v>
      </c>
      <c r="AC126" s="58">
        <v>43.23451</v>
      </c>
      <c r="AD126" s="75">
        <f t="shared" ref="AD126:AD151" si="36">AB126*AC126</f>
        <v>1641.2096696863998</v>
      </c>
      <c r="AE126" s="37">
        <f t="shared" ref="AE126:AE151" si="37">AB126*31</f>
        <v>1176.7798399999999</v>
      </c>
      <c r="AF126" s="38">
        <f t="shared" ref="AF126:AF151" si="38">AC126</f>
        <v>43.23451</v>
      </c>
      <c r="AG126" s="36">
        <f>AE126*AF126</f>
        <v>50877.499760278399</v>
      </c>
    </row>
    <row r="127" spans="1:34" ht="12.9" customHeight="1" x14ac:dyDescent="0.25">
      <c r="A127" s="1" t="s">
        <v>141</v>
      </c>
      <c r="B127" t="s">
        <v>331</v>
      </c>
      <c r="C127" s="58" t="s">
        <v>352</v>
      </c>
      <c r="D127" s="24">
        <v>37391</v>
      </c>
      <c r="E127" s="30" t="s">
        <v>269</v>
      </c>
      <c r="F127" s="24" t="s">
        <v>270</v>
      </c>
      <c r="G127" t="s">
        <v>145</v>
      </c>
      <c r="H127" s="24" t="s">
        <v>118</v>
      </c>
      <c r="I127" s="31">
        <v>1</v>
      </c>
      <c r="J127" s="31">
        <v>1</v>
      </c>
      <c r="K127" s="58">
        <v>127</v>
      </c>
      <c r="L127" s="58">
        <v>1</v>
      </c>
      <c r="M127" s="75">
        <f t="shared" si="32"/>
        <v>127</v>
      </c>
      <c r="N127" s="37">
        <f>K127*31</f>
        <v>3937</v>
      </c>
      <c r="O127" s="38">
        <f>L127</f>
        <v>1</v>
      </c>
      <c r="P127" s="36">
        <f>N127*O127</f>
        <v>3937</v>
      </c>
      <c r="T127" s="58" t="s">
        <v>352</v>
      </c>
      <c r="U127" s="24">
        <v>37391</v>
      </c>
      <c r="V127" s="30" t="s">
        <v>269</v>
      </c>
      <c r="W127" s="24" t="s">
        <v>270</v>
      </c>
      <c r="X127" t="s">
        <v>145</v>
      </c>
      <c r="Y127" s="24" t="s">
        <v>118</v>
      </c>
      <c r="Z127" s="31">
        <v>92</v>
      </c>
      <c r="AA127" s="31">
        <v>110.2</v>
      </c>
      <c r="AB127" s="58">
        <v>128.4</v>
      </c>
      <c r="AC127" s="58">
        <v>146.6</v>
      </c>
      <c r="AD127" s="75">
        <f t="shared" si="36"/>
        <v>18823.439999999999</v>
      </c>
      <c r="AE127" s="37">
        <f t="shared" si="37"/>
        <v>3980.4</v>
      </c>
      <c r="AF127" s="38">
        <f t="shared" si="38"/>
        <v>146.6</v>
      </c>
      <c r="AG127" s="36">
        <f>AE127*AF127</f>
        <v>583526.64</v>
      </c>
    </row>
    <row r="128" spans="1:34" ht="12.9" customHeight="1" x14ac:dyDescent="0.25">
      <c r="A128" s="1" t="s">
        <v>141</v>
      </c>
      <c r="B128" t="s">
        <v>271</v>
      </c>
      <c r="C128" s="58" t="s">
        <v>352</v>
      </c>
      <c r="D128" s="24">
        <v>147012</v>
      </c>
      <c r="E128" s="30" t="s">
        <v>272</v>
      </c>
      <c r="F128" s="24" t="s">
        <v>270</v>
      </c>
      <c r="G128" t="s">
        <v>145</v>
      </c>
      <c r="H128" s="24" t="s">
        <v>118</v>
      </c>
      <c r="I128" s="31">
        <v>1</v>
      </c>
      <c r="J128" s="31">
        <v>1</v>
      </c>
      <c r="K128" s="58">
        <v>44</v>
      </c>
      <c r="L128" s="73">
        <v>1</v>
      </c>
      <c r="M128" s="75">
        <f t="shared" si="32"/>
        <v>44</v>
      </c>
      <c r="N128" s="37">
        <f t="shared" si="33"/>
        <v>1364</v>
      </c>
      <c r="O128" s="38">
        <f t="shared" si="34"/>
        <v>1</v>
      </c>
      <c r="P128" s="36">
        <f t="shared" si="35"/>
        <v>1364</v>
      </c>
      <c r="T128" s="58" t="s">
        <v>352</v>
      </c>
      <c r="U128" s="24">
        <v>147012</v>
      </c>
      <c r="V128" s="30" t="s">
        <v>272</v>
      </c>
      <c r="W128" s="24" t="s">
        <v>270</v>
      </c>
      <c r="X128" t="s">
        <v>145</v>
      </c>
      <c r="Y128" s="24" t="s">
        <v>118</v>
      </c>
      <c r="Z128" s="31">
        <v>28</v>
      </c>
      <c r="AA128" s="31">
        <v>33.4</v>
      </c>
      <c r="AB128" s="58">
        <v>38.799999999999997</v>
      </c>
      <c r="AC128" s="73">
        <v>44.2</v>
      </c>
      <c r="AD128" s="75">
        <f t="shared" si="36"/>
        <v>1714.96</v>
      </c>
      <c r="AE128" s="37">
        <f t="shared" si="37"/>
        <v>1202.8</v>
      </c>
      <c r="AF128" s="38">
        <f t="shared" si="38"/>
        <v>44.2</v>
      </c>
      <c r="AG128" s="36">
        <f t="shared" ref="AG128:AG139" si="39">AE128*AF128</f>
        <v>53163.76</v>
      </c>
    </row>
    <row r="129" spans="1:33" ht="12.9" customHeight="1" x14ac:dyDescent="0.25">
      <c r="A129" s="1" t="s">
        <v>141</v>
      </c>
      <c r="B129" t="s">
        <v>273</v>
      </c>
      <c r="C129" s="58" t="s">
        <v>352</v>
      </c>
      <c r="D129" s="24">
        <v>514066</v>
      </c>
      <c r="E129" s="30" t="s">
        <v>272</v>
      </c>
      <c r="F129" s="24" t="s">
        <v>270</v>
      </c>
      <c r="G129" t="s">
        <v>145</v>
      </c>
      <c r="H129" s="24" t="s">
        <v>118</v>
      </c>
      <c r="I129" s="31">
        <v>1</v>
      </c>
      <c r="J129" s="31">
        <v>1</v>
      </c>
      <c r="K129" s="58">
        <v>20</v>
      </c>
      <c r="L129" s="58">
        <v>0.90359999999999996</v>
      </c>
      <c r="M129" s="75">
        <f t="shared" si="32"/>
        <v>18.071999999999999</v>
      </c>
      <c r="N129" s="37">
        <f t="shared" si="33"/>
        <v>620</v>
      </c>
      <c r="O129" s="38">
        <f t="shared" si="34"/>
        <v>0.90359999999999996</v>
      </c>
      <c r="P129" s="36">
        <f t="shared" si="35"/>
        <v>560.23199999999997</v>
      </c>
      <c r="T129" s="58" t="s">
        <v>352</v>
      </c>
      <c r="U129" s="24">
        <v>514066</v>
      </c>
      <c r="V129" s="30" t="s">
        <v>272</v>
      </c>
      <c r="W129" s="24" t="s">
        <v>270</v>
      </c>
      <c r="X129" t="s">
        <v>145</v>
      </c>
      <c r="Y129" s="24" t="s">
        <v>118</v>
      </c>
      <c r="Z129" s="31">
        <v>11.903600000000001</v>
      </c>
      <c r="AA129" s="31">
        <v>14.074680000000001</v>
      </c>
      <c r="AB129" s="58">
        <v>16.245760000000001</v>
      </c>
      <c r="AC129" s="58">
        <v>18.416840000000001</v>
      </c>
      <c r="AD129" s="75">
        <f t="shared" si="36"/>
        <v>299.19556259840004</v>
      </c>
      <c r="AE129" s="37">
        <f t="shared" si="37"/>
        <v>503.61856</v>
      </c>
      <c r="AF129" s="38">
        <f t="shared" si="38"/>
        <v>18.416840000000001</v>
      </c>
      <c r="AG129" s="36">
        <f t="shared" si="39"/>
        <v>9275.0624405504004</v>
      </c>
    </row>
    <row r="130" spans="1:33" ht="12.9" customHeight="1" x14ac:dyDescent="0.25">
      <c r="A130" s="1" t="s">
        <v>141</v>
      </c>
      <c r="B130" t="s">
        <v>274</v>
      </c>
      <c r="C130" s="58" t="s">
        <v>352</v>
      </c>
      <c r="D130" s="24">
        <v>147013</v>
      </c>
      <c r="E130" s="30" t="s">
        <v>275</v>
      </c>
      <c r="F130" s="24" t="s">
        <v>270</v>
      </c>
      <c r="G130" t="s">
        <v>145</v>
      </c>
      <c r="H130" s="24" t="s">
        <v>118</v>
      </c>
      <c r="I130" s="31">
        <v>1</v>
      </c>
      <c r="J130" s="31">
        <v>1</v>
      </c>
      <c r="K130" s="58">
        <v>67</v>
      </c>
      <c r="L130" s="58">
        <v>0.92379999999999995</v>
      </c>
      <c r="M130" s="75">
        <f t="shared" si="32"/>
        <v>61.894599999999997</v>
      </c>
      <c r="N130" s="37">
        <f t="shared" si="33"/>
        <v>2077</v>
      </c>
      <c r="O130" s="38">
        <f t="shared" si="34"/>
        <v>0.92379999999999995</v>
      </c>
      <c r="P130" s="36">
        <f t="shared" si="35"/>
        <v>1918.7325999999998</v>
      </c>
      <c r="T130" s="58" t="s">
        <v>352</v>
      </c>
      <c r="U130" s="24">
        <v>147013</v>
      </c>
      <c r="V130" s="30" t="s">
        <v>275</v>
      </c>
      <c r="W130" s="24" t="s">
        <v>270</v>
      </c>
      <c r="X130" t="s">
        <v>145</v>
      </c>
      <c r="Y130" s="24" t="s">
        <v>118</v>
      </c>
      <c r="Z130" s="31">
        <v>34.4238</v>
      </c>
      <c r="AA130" s="31">
        <v>41.100940000000001</v>
      </c>
      <c r="AB130" s="58">
        <v>47.778080000000003</v>
      </c>
      <c r="AC130" s="58">
        <v>54.455219999999997</v>
      </c>
      <c r="AD130" s="75">
        <f t="shared" si="36"/>
        <v>2601.7658575775999</v>
      </c>
      <c r="AE130" s="37">
        <f t="shared" si="37"/>
        <v>1481.12048</v>
      </c>
      <c r="AF130" s="38">
        <f t="shared" si="38"/>
        <v>54.455219999999997</v>
      </c>
      <c r="AG130" s="36">
        <f t="shared" si="39"/>
        <v>80654.741584905598</v>
      </c>
    </row>
    <row r="131" spans="1:33" ht="12.9" customHeight="1" x14ac:dyDescent="0.25">
      <c r="A131" s="1" t="s">
        <v>141</v>
      </c>
      <c r="B131" t="s">
        <v>276</v>
      </c>
      <c r="C131" s="58" t="s">
        <v>352</v>
      </c>
      <c r="D131" s="24">
        <v>514077</v>
      </c>
      <c r="E131" s="30" t="s">
        <v>275</v>
      </c>
      <c r="F131" s="24" t="s">
        <v>270</v>
      </c>
      <c r="G131" t="s">
        <v>145</v>
      </c>
      <c r="H131" s="24" t="s">
        <v>118</v>
      </c>
      <c r="I131" s="31">
        <v>1</v>
      </c>
      <c r="J131" s="31">
        <v>1</v>
      </c>
      <c r="K131" s="58">
        <v>91</v>
      </c>
      <c r="L131" s="73">
        <v>0.9304</v>
      </c>
      <c r="M131" s="75">
        <f t="shared" si="32"/>
        <v>84.666399999999996</v>
      </c>
      <c r="N131" s="37">
        <f t="shared" si="33"/>
        <v>2821</v>
      </c>
      <c r="O131" s="38">
        <f t="shared" si="34"/>
        <v>0.9304</v>
      </c>
      <c r="P131" s="36">
        <f t="shared" si="35"/>
        <v>2624.6583999999998</v>
      </c>
      <c r="T131" s="58" t="s">
        <v>352</v>
      </c>
      <c r="U131" s="24">
        <v>514077</v>
      </c>
      <c r="V131" s="30" t="s">
        <v>275</v>
      </c>
      <c r="W131" s="24" t="s">
        <v>270</v>
      </c>
      <c r="X131" t="s">
        <v>145</v>
      </c>
      <c r="Y131" s="24" t="s">
        <v>118</v>
      </c>
      <c r="Z131" s="31">
        <v>32.930399999999999</v>
      </c>
      <c r="AA131" s="31">
        <v>39.309519999999999</v>
      </c>
      <c r="AB131" s="58">
        <v>45.688639999999999</v>
      </c>
      <c r="AC131" s="73">
        <v>52.06776</v>
      </c>
      <c r="AD131" s="75">
        <f t="shared" si="36"/>
        <v>2378.9051422463999</v>
      </c>
      <c r="AE131" s="37">
        <f t="shared" si="37"/>
        <v>1416.3478399999999</v>
      </c>
      <c r="AF131" s="38">
        <f t="shared" si="38"/>
        <v>52.06776</v>
      </c>
      <c r="AG131" s="36">
        <f t="shared" si="39"/>
        <v>73746.059409638401</v>
      </c>
    </row>
    <row r="132" spans="1:33" ht="12.9" customHeight="1" x14ac:dyDescent="0.25">
      <c r="A132" s="1" t="s">
        <v>141</v>
      </c>
      <c r="B132" t="s">
        <v>277</v>
      </c>
      <c r="C132" s="58" t="s">
        <v>352</v>
      </c>
      <c r="D132" s="24">
        <v>147014</v>
      </c>
      <c r="E132" s="30" t="s">
        <v>278</v>
      </c>
      <c r="F132" s="24" t="s">
        <v>270</v>
      </c>
      <c r="G132" t="s">
        <v>145</v>
      </c>
      <c r="H132" s="24" t="s">
        <v>118</v>
      </c>
      <c r="I132" s="31">
        <v>1</v>
      </c>
      <c r="J132" s="31">
        <v>1</v>
      </c>
      <c r="K132" s="58">
        <v>55</v>
      </c>
      <c r="L132" s="58">
        <v>0.9254</v>
      </c>
      <c r="M132" s="75">
        <f t="shared" si="32"/>
        <v>50.896999999999998</v>
      </c>
      <c r="N132" s="37">
        <f t="shared" si="33"/>
        <v>1705</v>
      </c>
      <c r="O132" s="38">
        <f t="shared" si="34"/>
        <v>0.9254</v>
      </c>
      <c r="P132" s="36">
        <f t="shared" si="35"/>
        <v>1577.807</v>
      </c>
      <c r="T132" s="58" t="s">
        <v>352</v>
      </c>
      <c r="U132" s="24">
        <v>147014</v>
      </c>
      <c r="V132" s="30" t="s">
        <v>278</v>
      </c>
      <c r="W132" s="24" t="s">
        <v>270</v>
      </c>
      <c r="X132" t="s">
        <v>145</v>
      </c>
      <c r="Y132" s="24" t="s">
        <v>118</v>
      </c>
      <c r="Z132" s="31">
        <v>25.4254</v>
      </c>
      <c r="AA132" s="31">
        <v>30.30302</v>
      </c>
      <c r="AB132" s="58">
        <v>35.180639999999997</v>
      </c>
      <c r="AC132" s="58">
        <v>40.058259999999997</v>
      </c>
      <c r="AD132" s="75">
        <f t="shared" si="36"/>
        <v>1409.2752240863997</v>
      </c>
      <c r="AE132" s="37">
        <f t="shared" si="37"/>
        <v>1090.5998399999999</v>
      </c>
      <c r="AF132" s="38">
        <f t="shared" si="38"/>
        <v>40.058259999999997</v>
      </c>
      <c r="AG132" s="36">
        <f t="shared" si="39"/>
        <v>43687.531946678391</v>
      </c>
    </row>
    <row r="133" spans="1:33" ht="12.9" customHeight="1" x14ac:dyDescent="0.25">
      <c r="A133" s="1" t="s">
        <v>141</v>
      </c>
      <c r="B133" t="s">
        <v>279</v>
      </c>
      <c r="C133" s="58" t="s">
        <v>352</v>
      </c>
      <c r="D133" s="24">
        <v>514078</v>
      </c>
      <c r="E133" s="30" t="s">
        <v>278</v>
      </c>
      <c r="F133" s="24" t="s">
        <v>270</v>
      </c>
      <c r="G133" t="s">
        <v>145</v>
      </c>
      <c r="H133" s="24" t="s">
        <v>118</v>
      </c>
      <c r="I133" s="31">
        <v>1</v>
      </c>
      <c r="J133" s="31">
        <v>1</v>
      </c>
      <c r="K133" s="58">
        <v>62</v>
      </c>
      <c r="L133" s="73">
        <v>0.93330000000000002</v>
      </c>
      <c r="M133" s="75">
        <f t="shared" si="32"/>
        <v>57.864600000000003</v>
      </c>
      <c r="N133" s="37">
        <f t="shared" si="33"/>
        <v>1922</v>
      </c>
      <c r="O133" s="38">
        <f t="shared" si="34"/>
        <v>0.93330000000000002</v>
      </c>
      <c r="P133" s="36">
        <f t="shared" si="35"/>
        <v>1793.8026</v>
      </c>
      <c r="T133" s="58" t="s">
        <v>352</v>
      </c>
      <c r="U133" s="24">
        <v>514078</v>
      </c>
      <c r="V133" s="30" t="s">
        <v>278</v>
      </c>
      <c r="W133" s="24" t="s">
        <v>270</v>
      </c>
      <c r="X133" t="s">
        <v>145</v>
      </c>
      <c r="Y133" s="24" t="s">
        <v>118</v>
      </c>
      <c r="Z133" s="31">
        <v>22.933299999999999</v>
      </c>
      <c r="AA133" s="31">
        <v>27.313289999999999</v>
      </c>
      <c r="AB133" s="58">
        <v>31.693280000000001</v>
      </c>
      <c r="AC133" s="73">
        <v>36.073270000000001</v>
      </c>
      <c r="AD133" s="75">
        <f t="shared" si="36"/>
        <v>1143.2802466256001</v>
      </c>
      <c r="AE133" s="37">
        <f t="shared" si="37"/>
        <v>982.49168000000009</v>
      </c>
      <c r="AF133" s="38">
        <f t="shared" si="38"/>
        <v>36.073270000000001</v>
      </c>
      <c r="AG133" s="36">
        <f t="shared" si="39"/>
        <v>35441.687645393606</v>
      </c>
    </row>
    <row r="134" spans="1:33" ht="12.9" customHeight="1" x14ac:dyDescent="0.25">
      <c r="A134" s="1" t="s">
        <v>141</v>
      </c>
      <c r="B134" t="s">
        <v>280</v>
      </c>
      <c r="C134" s="58" t="s">
        <v>352</v>
      </c>
      <c r="D134" s="24">
        <v>147022</v>
      </c>
      <c r="E134" s="30" t="s">
        <v>178</v>
      </c>
      <c r="F134" s="24" t="s">
        <v>270</v>
      </c>
      <c r="G134" t="s">
        <v>145</v>
      </c>
      <c r="H134" s="24" t="s">
        <v>118</v>
      </c>
      <c r="I134" s="31">
        <v>1</v>
      </c>
      <c r="J134" s="31">
        <v>1</v>
      </c>
      <c r="K134" s="58">
        <v>55</v>
      </c>
      <c r="L134" s="73">
        <v>0.92310000000000003</v>
      </c>
      <c r="M134" s="75">
        <f t="shared" si="32"/>
        <v>50.770499999999998</v>
      </c>
      <c r="N134" s="37">
        <f t="shared" si="33"/>
        <v>1705</v>
      </c>
      <c r="O134" s="38">
        <f t="shared" si="34"/>
        <v>0.92310000000000003</v>
      </c>
      <c r="P134" s="36">
        <f t="shared" si="35"/>
        <v>1573.8855000000001</v>
      </c>
      <c r="T134" s="58" t="s">
        <v>352</v>
      </c>
      <c r="U134" s="24">
        <v>147022</v>
      </c>
      <c r="V134" s="30" t="s">
        <v>178</v>
      </c>
      <c r="W134" s="24" t="s">
        <v>270</v>
      </c>
      <c r="X134" t="s">
        <v>145</v>
      </c>
      <c r="Y134" s="24" t="s">
        <v>118</v>
      </c>
      <c r="Z134" s="31">
        <v>0.90112857142857095</v>
      </c>
      <c r="AA134" s="31">
        <v>0.873664285714285</v>
      </c>
      <c r="AB134" s="58"/>
      <c r="AC134" s="73">
        <v>0.81873571428571401</v>
      </c>
      <c r="AD134" s="75">
        <f t="shared" si="36"/>
        <v>0</v>
      </c>
      <c r="AE134" s="37">
        <f t="shared" si="37"/>
        <v>0</v>
      </c>
      <c r="AF134" s="38">
        <f t="shared" si="38"/>
        <v>0.81873571428571401</v>
      </c>
      <c r="AG134" s="36">
        <f t="shared" si="39"/>
        <v>0</v>
      </c>
    </row>
    <row r="135" spans="1:33" ht="12.9" customHeight="1" x14ac:dyDescent="0.25">
      <c r="A135" s="1" t="s">
        <v>141</v>
      </c>
      <c r="B135" t="s">
        <v>281</v>
      </c>
      <c r="C135" s="58" t="s">
        <v>352</v>
      </c>
      <c r="D135" s="24">
        <v>814007</v>
      </c>
      <c r="E135" s="30" t="s">
        <v>178</v>
      </c>
      <c r="F135" s="24" t="s">
        <v>270</v>
      </c>
      <c r="G135" t="s">
        <v>145</v>
      </c>
      <c r="H135" s="24" t="s">
        <v>118</v>
      </c>
      <c r="I135" s="31">
        <v>1</v>
      </c>
      <c r="J135" s="31">
        <v>1</v>
      </c>
      <c r="K135" s="58">
        <v>88</v>
      </c>
      <c r="L135" s="73">
        <v>0.91700000000000004</v>
      </c>
      <c r="M135" s="75">
        <f t="shared" si="32"/>
        <v>80.695999999999998</v>
      </c>
      <c r="N135" s="37">
        <f t="shared" si="33"/>
        <v>2728</v>
      </c>
      <c r="O135" s="38">
        <f t="shared" si="34"/>
        <v>0.91700000000000004</v>
      </c>
      <c r="P135" s="36">
        <f t="shared" si="35"/>
        <v>2501.576</v>
      </c>
      <c r="T135" s="58" t="s">
        <v>352</v>
      </c>
      <c r="U135" s="24">
        <v>814007</v>
      </c>
      <c r="V135" s="30" t="s">
        <v>178</v>
      </c>
      <c r="W135" s="24" t="s">
        <v>270</v>
      </c>
      <c r="X135" t="s">
        <v>145</v>
      </c>
      <c r="Y135" s="24" t="s">
        <v>118</v>
      </c>
      <c r="Z135" s="31">
        <v>42.917000000000002</v>
      </c>
      <c r="AA135" s="31">
        <v>51.292099999999998</v>
      </c>
      <c r="AB135" s="58">
        <v>59.667200000000001</v>
      </c>
      <c r="AC135" s="73">
        <v>68.042299999999997</v>
      </c>
      <c r="AD135" s="75">
        <f t="shared" si="36"/>
        <v>4059.8935225599998</v>
      </c>
      <c r="AE135" s="37">
        <f t="shared" si="37"/>
        <v>1849.6831999999999</v>
      </c>
      <c r="AF135" s="38">
        <f t="shared" si="38"/>
        <v>68.042299999999997</v>
      </c>
      <c r="AG135" s="36">
        <f t="shared" si="39"/>
        <v>125856.69919935999</v>
      </c>
    </row>
    <row r="136" spans="1:33" ht="12.9" customHeight="1" x14ac:dyDescent="0.25">
      <c r="A136" s="1" t="s">
        <v>141</v>
      </c>
      <c r="B136" t="s">
        <v>282</v>
      </c>
      <c r="C136" s="58" t="s">
        <v>352</v>
      </c>
      <c r="D136" s="24">
        <v>514058</v>
      </c>
      <c r="E136" s="30" t="s">
        <v>283</v>
      </c>
      <c r="F136" s="58" t="s">
        <v>284</v>
      </c>
      <c r="G136" t="s">
        <v>145</v>
      </c>
      <c r="H136" s="24" t="s">
        <v>118</v>
      </c>
      <c r="I136" s="31">
        <v>1</v>
      </c>
      <c r="J136" s="31">
        <v>1</v>
      </c>
      <c r="K136" s="32">
        <v>0</v>
      </c>
      <c r="L136" s="24">
        <v>0.92100000000000004</v>
      </c>
      <c r="M136" s="34">
        <f t="shared" si="32"/>
        <v>0</v>
      </c>
      <c r="N136" s="37">
        <f t="shared" si="33"/>
        <v>0</v>
      </c>
      <c r="O136" s="38">
        <f t="shared" si="34"/>
        <v>0.92100000000000004</v>
      </c>
      <c r="P136" s="36">
        <f t="shared" si="35"/>
        <v>0</v>
      </c>
      <c r="T136" s="58" t="s">
        <v>352</v>
      </c>
      <c r="U136" s="24">
        <v>514058</v>
      </c>
      <c r="V136" s="30" t="s">
        <v>283</v>
      </c>
      <c r="W136" s="58" t="s">
        <v>284</v>
      </c>
      <c r="X136" t="s">
        <v>145</v>
      </c>
      <c r="Y136" s="24" t="s">
        <v>118</v>
      </c>
      <c r="Z136" s="31">
        <v>0.42099999999999999</v>
      </c>
      <c r="AA136" s="31">
        <v>0.29730000000000001</v>
      </c>
      <c r="AB136" s="32">
        <v>0.1736</v>
      </c>
      <c r="AC136" s="24">
        <v>4.9900000000000902E-2</v>
      </c>
      <c r="AD136" s="34">
        <f t="shared" si="36"/>
        <v>8.6626400000001571E-3</v>
      </c>
      <c r="AE136" s="37">
        <f t="shared" si="37"/>
        <v>5.3815999999999997</v>
      </c>
      <c r="AF136" s="38">
        <f t="shared" si="38"/>
        <v>4.9900000000000902E-2</v>
      </c>
      <c r="AG136" s="36">
        <f t="shared" si="39"/>
        <v>0.26854184000000486</v>
      </c>
    </row>
    <row r="137" spans="1:33" ht="12.9" customHeight="1" x14ac:dyDescent="0.25">
      <c r="A137" s="1" t="s">
        <v>141</v>
      </c>
      <c r="B137" t="s">
        <v>285</v>
      </c>
      <c r="C137" s="58" t="s">
        <v>352</v>
      </c>
      <c r="D137" s="24">
        <v>147031</v>
      </c>
      <c r="E137" s="30" t="s">
        <v>286</v>
      </c>
      <c r="F137" s="58" t="s">
        <v>158</v>
      </c>
      <c r="G137" t="s">
        <v>145</v>
      </c>
      <c r="H137" s="24" t="s">
        <v>118</v>
      </c>
      <c r="I137" s="31">
        <v>1</v>
      </c>
      <c r="J137" s="31">
        <v>1</v>
      </c>
      <c r="K137" s="58">
        <v>49</v>
      </c>
      <c r="L137" s="58">
        <v>0.85770000000000002</v>
      </c>
      <c r="M137" s="75">
        <f t="shared" si="32"/>
        <v>42.027300000000004</v>
      </c>
      <c r="N137" s="37">
        <f t="shared" si="33"/>
        <v>1519</v>
      </c>
      <c r="O137" s="38">
        <f t="shared" si="34"/>
        <v>0.85770000000000002</v>
      </c>
      <c r="P137" s="36">
        <f t="shared" si="35"/>
        <v>1302.8462999999999</v>
      </c>
      <c r="T137" s="58" t="s">
        <v>352</v>
      </c>
      <c r="U137" s="24">
        <v>147031</v>
      </c>
      <c r="V137" s="30" t="s">
        <v>286</v>
      </c>
      <c r="W137" s="58" t="s">
        <v>158</v>
      </c>
      <c r="X137" t="s">
        <v>145</v>
      </c>
      <c r="Y137" s="24" t="s">
        <v>118</v>
      </c>
      <c r="Z137" s="31">
        <v>30.857700000000001</v>
      </c>
      <c r="AA137" s="31">
        <v>36.815010000000001</v>
      </c>
      <c r="AB137" s="58">
        <v>42.772320000000001</v>
      </c>
      <c r="AC137" s="58">
        <v>48.72963</v>
      </c>
      <c r="AD137" s="75">
        <f t="shared" si="36"/>
        <v>2084.2793278416002</v>
      </c>
      <c r="AE137" s="37">
        <f t="shared" si="37"/>
        <v>1325.94192</v>
      </c>
      <c r="AF137" s="38">
        <f t="shared" si="38"/>
        <v>48.72963</v>
      </c>
      <c r="AG137" s="36">
        <f t="shared" si="39"/>
        <v>64612.6591630896</v>
      </c>
    </row>
    <row r="138" spans="1:33" ht="12.9" customHeight="1" x14ac:dyDescent="0.25">
      <c r="A138" s="1" t="s">
        <v>141</v>
      </c>
      <c r="B138" t="s">
        <v>287</v>
      </c>
      <c r="C138" s="58" t="s">
        <v>352</v>
      </c>
      <c r="D138" s="24">
        <v>514064</v>
      </c>
      <c r="E138" s="30" t="s">
        <v>286</v>
      </c>
      <c r="F138" s="58" t="s">
        <v>158</v>
      </c>
      <c r="G138" t="s">
        <v>145</v>
      </c>
      <c r="H138" s="24" t="s">
        <v>118</v>
      </c>
      <c r="I138" s="31">
        <v>1</v>
      </c>
      <c r="J138" s="31">
        <v>1</v>
      </c>
      <c r="K138" s="58">
        <v>85</v>
      </c>
      <c r="L138" s="76">
        <v>0.87660000000000005</v>
      </c>
      <c r="M138" s="75">
        <f t="shared" si="32"/>
        <v>74.51100000000001</v>
      </c>
      <c r="N138" s="37">
        <f t="shared" si="33"/>
        <v>2635</v>
      </c>
      <c r="O138" s="38">
        <f t="shared" si="34"/>
        <v>0.87660000000000005</v>
      </c>
      <c r="P138" s="36">
        <f t="shared" si="35"/>
        <v>2309.8409999999999</v>
      </c>
      <c r="T138" s="58" t="s">
        <v>352</v>
      </c>
      <c r="U138" s="24">
        <v>514064</v>
      </c>
      <c r="V138" s="30" t="s">
        <v>286</v>
      </c>
      <c r="W138" s="58" t="s">
        <v>158</v>
      </c>
      <c r="X138" t="s">
        <v>145</v>
      </c>
      <c r="Y138" s="24" t="s">
        <v>118</v>
      </c>
      <c r="Z138" s="31">
        <v>102.333333333333</v>
      </c>
      <c r="AA138" s="31">
        <v>140.333333333333</v>
      </c>
      <c r="AB138" s="58">
        <v>178.333333333333</v>
      </c>
      <c r="AC138" s="76">
        <v>0.87660000000000005</v>
      </c>
      <c r="AD138" s="75">
        <f t="shared" si="36"/>
        <v>156.32699999999971</v>
      </c>
      <c r="AE138" s="37">
        <f t="shared" si="37"/>
        <v>5528.333333333323</v>
      </c>
      <c r="AF138" s="38">
        <f t="shared" si="38"/>
        <v>0.87660000000000005</v>
      </c>
      <c r="AG138" s="36">
        <f t="shared" si="39"/>
        <v>4846.1369999999915</v>
      </c>
    </row>
    <row r="139" spans="1:33" ht="12.9" customHeight="1" x14ac:dyDescent="0.25">
      <c r="A139" s="1" t="s">
        <v>141</v>
      </c>
      <c r="B139" t="s">
        <v>288</v>
      </c>
      <c r="C139" s="58" t="s">
        <v>352</v>
      </c>
      <c r="D139" s="24">
        <v>147032</v>
      </c>
      <c r="E139" s="30" t="s">
        <v>289</v>
      </c>
      <c r="F139" s="24" t="s">
        <v>270</v>
      </c>
      <c r="G139" t="s">
        <v>145</v>
      </c>
      <c r="H139" s="24" t="s">
        <v>118</v>
      </c>
      <c r="I139" s="31">
        <v>1</v>
      </c>
      <c r="J139" s="31">
        <v>1</v>
      </c>
      <c r="K139" s="58">
        <v>60</v>
      </c>
      <c r="L139" s="58">
        <v>0.92049999999999998</v>
      </c>
      <c r="M139" s="75">
        <f t="shared" si="32"/>
        <v>55.23</v>
      </c>
      <c r="N139" s="37">
        <f t="shared" si="33"/>
        <v>1860</v>
      </c>
      <c r="O139" s="38">
        <f t="shared" si="34"/>
        <v>0.92049999999999998</v>
      </c>
      <c r="P139" s="36">
        <f t="shared" si="35"/>
        <v>1712.1299999999999</v>
      </c>
      <c r="T139" s="58" t="s">
        <v>352</v>
      </c>
      <c r="U139" s="24">
        <v>147032</v>
      </c>
      <c r="V139" s="30" t="s">
        <v>289</v>
      </c>
      <c r="W139" s="24" t="s">
        <v>270</v>
      </c>
      <c r="X139" t="s">
        <v>145</v>
      </c>
      <c r="Y139" s="24" t="s">
        <v>118</v>
      </c>
      <c r="Z139" s="31">
        <v>30.920500000000001</v>
      </c>
      <c r="AA139" s="31">
        <v>36.896650000000001</v>
      </c>
      <c r="AB139" s="58">
        <v>42.872799999999998</v>
      </c>
      <c r="AC139" s="58">
        <v>48.848950000000002</v>
      </c>
      <c r="AD139" s="75">
        <f t="shared" si="36"/>
        <v>2094.2912635600001</v>
      </c>
      <c r="AE139" s="37">
        <f t="shared" si="37"/>
        <v>1329.0567999999998</v>
      </c>
      <c r="AF139" s="38">
        <f t="shared" si="38"/>
        <v>48.848950000000002</v>
      </c>
      <c r="AG139" s="36">
        <f t="shared" si="39"/>
        <v>64923.029170359994</v>
      </c>
    </row>
    <row r="140" spans="1:33" ht="12.9" customHeight="1" x14ac:dyDescent="0.25">
      <c r="A140" s="1" t="s">
        <v>141</v>
      </c>
      <c r="B140" t="s">
        <v>343</v>
      </c>
      <c r="C140" s="58" t="s">
        <v>352</v>
      </c>
      <c r="D140" s="24">
        <v>147032</v>
      </c>
      <c r="E140" s="30" t="s">
        <v>289</v>
      </c>
      <c r="F140" s="24" t="s">
        <v>270</v>
      </c>
      <c r="G140" t="s">
        <v>145</v>
      </c>
      <c r="H140" s="24" t="s">
        <v>118</v>
      </c>
      <c r="I140" s="31">
        <v>1</v>
      </c>
      <c r="J140" s="31">
        <v>1</v>
      </c>
      <c r="K140" s="58">
        <v>18</v>
      </c>
      <c r="L140" s="58"/>
      <c r="M140" s="75">
        <f t="shared" si="32"/>
        <v>0</v>
      </c>
      <c r="N140" s="37">
        <f>K140*31</f>
        <v>558</v>
      </c>
      <c r="O140" s="38">
        <f>L140</f>
        <v>0</v>
      </c>
      <c r="P140" s="36">
        <f>N140*O140</f>
        <v>0</v>
      </c>
      <c r="T140" s="58" t="s">
        <v>352</v>
      </c>
      <c r="U140" s="24">
        <v>147032</v>
      </c>
      <c r="V140" s="30" t="s">
        <v>289</v>
      </c>
      <c r="W140" s="24" t="s">
        <v>270</v>
      </c>
      <c r="X140" t="s">
        <v>145</v>
      </c>
      <c r="Y140" s="24" t="s">
        <v>118</v>
      </c>
      <c r="Z140" s="31">
        <v>41</v>
      </c>
      <c r="AA140" s="31">
        <v>56</v>
      </c>
      <c r="AB140" s="58">
        <v>71</v>
      </c>
      <c r="AC140" s="58"/>
      <c r="AD140" s="75">
        <f t="shared" si="36"/>
        <v>0</v>
      </c>
      <c r="AE140" s="37">
        <f t="shared" si="37"/>
        <v>2201</v>
      </c>
      <c r="AF140" s="38">
        <f t="shared" si="38"/>
        <v>0</v>
      </c>
      <c r="AG140" s="36">
        <f>AE140*AF140</f>
        <v>0</v>
      </c>
    </row>
    <row r="141" spans="1:33" ht="12.9" customHeight="1" x14ac:dyDescent="0.25">
      <c r="A141" s="1" t="s">
        <v>141</v>
      </c>
      <c r="B141" t="s">
        <v>290</v>
      </c>
      <c r="C141" s="58" t="s">
        <v>352</v>
      </c>
      <c r="D141" s="24">
        <v>147033</v>
      </c>
      <c r="E141" s="30" t="s">
        <v>291</v>
      </c>
      <c r="F141" s="24" t="s">
        <v>270</v>
      </c>
      <c r="G141" t="s">
        <v>145</v>
      </c>
      <c r="H141" s="24" t="s">
        <v>118</v>
      </c>
      <c r="I141" s="31">
        <v>1</v>
      </c>
      <c r="J141" s="31">
        <v>1</v>
      </c>
      <c r="K141" s="58">
        <v>75</v>
      </c>
      <c r="L141" s="58">
        <v>0.92449999999999999</v>
      </c>
      <c r="M141" s="75">
        <f t="shared" si="32"/>
        <v>69.337500000000006</v>
      </c>
      <c r="N141" s="37">
        <f t="shared" si="33"/>
        <v>2325</v>
      </c>
      <c r="O141" s="38">
        <f t="shared" si="34"/>
        <v>0.92449999999999999</v>
      </c>
      <c r="P141" s="36">
        <f t="shared" si="35"/>
        <v>2149.4625000000001</v>
      </c>
      <c r="T141" s="58" t="s">
        <v>352</v>
      </c>
      <c r="U141" s="24">
        <v>147033</v>
      </c>
      <c r="V141" s="30" t="s">
        <v>291</v>
      </c>
      <c r="W141" s="24" t="s">
        <v>270</v>
      </c>
      <c r="X141" t="s">
        <v>145</v>
      </c>
      <c r="Y141" s="24" t="s">
        <v>118</v>
      </c>
      <c r="Z141" s="31">
        <v>43.924500000000002</v>
      </c>
      <c r="AA141" s="31">
        <v>52.501849999999997</v>
      </c>
      <c r="AB141" s="58">
        <v>61.0792</v>
      </c>
      <c r="AC141" s="58">
        <v>69.656549999999996</v>
      </c>
      <c r="AD141" s="75">
        <f t="shared" si="36"/>
        <v>4254.5663487599995</v>
      </c>
      <c r="AE141" s="37">
        <f t="shared" si="37"/>
        <v>1893.4552000000001</v>
      </c>
      <c r="AF141" s="38">
        <f t="shared" si="38"/>
        <v>69.656549999999996</v>
      </c>
      <c r="AG141" s="36">
        <f>AE141*AF141</f>
        <v>131891.55681156</v>
      </c>
    </row>
    <row r="142" spans="1:33" ht="12.9" customHeight="1" x14ac:dyDescent="0.25">
      <c r="A142" s="1" t="s">
        <v>141</v>
      </c>
      <c r="B142" t="s">
        <v>342</v>
      </c>
      <c r="C142" s="58" t="s">
        <v>352</v>
      </c>
      <c r="D142" s="24">
        <v>147033</v>
      </c>
      <c r="E142" s="30" t="s">
        <v>291</v>
      </c>
      <c r="F142" s="24" t="s">
        <v>270</v>
      </c>
      <c r="G142" t="s">
        <v>145</v>
      </c>
      <c r="H142" s="24" t="s">
        <v>118</v>
      </c>
      <c r="I142" s="31">
        <v>1</v>
      </c>
      <c r="J142" s="31">
        <v>1</v>
      </c>
      <c r="K142" s="58">
        <v>72</v>
      </c>
      <c r="L142" s="73">
        <v>0.9214</v>
      </c>
      <c r="M142" s="75">
        <f t="shared" si="32"/>
        <v>66.340800000000002</v>
      </c>
      <c r="N142" s="37">
        <f>K142*31</f>
        <v>2232</v>
      </c>
      <c r="O142" s="38">
        <f>L142</f>
        <v>0.9214</v>
      </c>
      <c r="P142" s="36">
        <f>N142*O142</f>
        <v>2056.5648000000001</v>
      </c>
      <c r="T142" s="58" t="s">
        <v>352</v>
      </c>
      <c r="U142" s="24">
        <v>147033</v>
      </c>
      <c r="V142" s="30" t="s">
        <v>291</v>
      </c>
      <c r="W142" s="24" t="s">
        <v>270</v>
      </c>
      <c r="X142" t="s">
        <v>145</v>
      </c>
      <c r="Y142" s="24" t="s">
        <v>118</v>
      </c>
      <c r="Z142" s="31">
        <v>43.921399999999998</v>
      </c>
      <c r="AA142" s="31">
        <v>52.497819999999997</v>
      </c>
      <c r="AB142" s="58">
        <v>61.074240000000003</v>
      </c>
      <c r="AC142" s="73">
        <v>69.650660000000002</v>
      </c>
      <c r="AD142" s="75">
        <f t="shared" si="36"/>
        <v>4253.8611249984006</v>
      </c>
      <c r="AE142" s="37">
        <f t="shared" si="37"/>
        <v>1893.3014400000002</v>
      </c>
      <c r="AF142" s="38">
        <f t="shared" si="38"/>
        <v>69.650660000000002</v>
      </c>
      <c r="AG142" s="36">
        <f>AE142*AF142</f>
        <v>131869.69487495042</v>
      </c>
    </row>
    <row r="143" spans="1:33" ht="12.9" customHeight="1" x14ac:dyDescent="0.25">
      <c r="A143" s="1" t="s">
        <v>141</v>
      </c>
      <c r="B143" t="s">
        <v>292</v>
      </c>
      <c r="C143" s="58" t="s">
        <v>352</v>
      </c>
      <c r="D143" s="24">
        <v>147034</v>
      </c>
      <c r="E143" s="30" t="s">
        <v>293</v>
      </c>
      <c r="F143" s="24" t="s">
        <v>270</v>
      </c>
      <c r="G143" t="s">
        <v>145</v>
      </c>
      <c r="H143" s="24" t="s">
        <v>118</v>
      </c>
      <c r="I143" s="31">
        <v>1</v>
      </c>
      <c r="J143" s="31">
        <v>1</v>
      </c>
      <c r="K143" s="58">
        <v>49</v>
      </c>
      <c r="L143" s="58">
        <v>0.93410000000000004</v>
      </c>
      <c r="M143" s="75">
        <f t="shared" si="32"/>
        <v>45.770900000000005</v>
      </c>
      <c r="N143" s="37">
        <f t="shared" si="33"/>
        <v>1519</v>
      </c>
      <c r="O143" s="38">
        <f t="shared" si="34"/>
        <v>0.93410000000000004</v>
      </c>
      <c r="P143" s="36">
        <f t="shared" si="35"/>
        <v>1418.8979000000002</v>
      </c>
      <c r="T143" s="58" t="s">
        <v>352</v>
      </c>
      <c r="U143" s="24">
        <v>147034</v>
      </c>
      <c r="V143" s="30" t="s">
        <v>293</v>
      </c>
      <c r="W143" s="24" t="s">
        <v>270</v>
      </c>
      <c r="X143" t="s">
        <v>145</v>
      </c>
      <c r="Y143" s="24" t="s">
        <v>118</v>
      </c>
      <c r="Z143" s="31">
        <v>28.934100000000001</v>
      </c>
      <c r="AA143" s="31">
        <v>34.514330000000001</v>
      </c>
      <c r="AB143" s="58">
        <v>40.094560000000001</v>
      </c>
      <c r="AC143" s="58">
        <v>45.674790000000002</v>
      </c>
      <c r="AD143" s="75">
        <f t="shared" si="36"/>
        <v>1831.3106081424</v>
      </c>
      <c r="AE143" s="37">
        <f t="shared" si="37"/>
        <v>1242.93136</v>
      </c>
      <c r="AF143" s="38">
        <f t="shared" si="38"/>
        <v>45.674790000000002</v>
      </c>
      <c r="AG143" s="36">
        <f t="shared" ref="AG143:AG151" si="40">AE143*AF143</f>
        <v>56770.628852414404</v>
      </c>
    </row>
    <row r="144" spans="1:33" ht="12.9" customHeight="1" x14ac:dyDescent="0.25">
      <c r="A144" s="1" t="s">
        <v>141</v>
      </c>
      <c r="B144" t="s">
        <v>294</v>
      </c>
      <c r="C144" s="58" t="s">
        <v>352</v>
      </c>
      <c r="D144" s="24">
        <v>514063</v>
      </c>
      <c r="E144" s="30" t="s">
        <v>293</v>
      </c>
      <c r="F144" s="24" t="s">
        <v>270</v>
      </c>
      <c r="G144" t="s">
        <v>145</v>
      </c>
      <c r="H144" s="24" t="s">
        <v>118</v>
      </c>
      <c r="I144" s="31">
        <v>1</v>
      </c>
      <c r="J144" s="31">
        <v>1</v>
      </c>
      <c r="K144" s="58">
        <v>101</v>
      </c>
      <c r="L144" s="58">
        <v>0.95509999999999995</v>
      </c>
      <c r="M144" s="75">
        <f t="shared" si="32"/>
        <v>96.465099999999993</v>
      </c>
      <c r="N144" s="37">
        <f t="shared" si="33"/>
        <v>3131</v>
      </c>
      <c r="O144" s="38">
        <f t="shared" si="34"/>
        <v>0.95509999999999995</v>
      </c>
      <c r="P144" s="36">
        <f t="shared" si="35"/>
        <v>2990.4180999999999</v>
      </c>
      <c r="T144" s="58" t="s">
        <v>352</v>
      </c>
      <c r="U144" s="24">
        <v>514063</v>
      </c>
      <c r="V144" s="30" t="s">
        <v>293</v>
      </c>
      <c r="W144" s="24" t="s">
        <v>270</v>
      </c>
      <c r="X144" t="s">
        <v>145</v>
      </c>
      <c r="Y144" s="24" t="s">
        <v>118</v>
      </c>
      <c r="Z144" s="31">
        <v>52.955100000000002</v>
      </c>
      <c r="AA144" s="31">
        <v>63.341630000000002</v>
      </c>
      <c r="AB144" s="58">
        <v>73.728160000000003</v>
      </c>
      <c r="AC144" s="58">
        <v>84.114689999999996</v>
      </c>
      <c r="AD144" s="75">
        <f t="shared" si="36"/>
        <v>6201.6213226704003</v>
      </c>
      <c r="AE144" s="37">
        <f t="shared" si="37"/>
        <v>2285.57296</v>
      </c>
      <c r="AF144" s="38">
        <f t="shared" si="38"/>
        <v>84.114689999999996</v>
      </c>
      <c r="AG144" s="36">
        <f t="shared" si="40"/>
        <v>192250.26100278238</v>
      </c>
    </row>
    <row r="145" spans="1:34" ht="12.9" customHeight="1" x14ac:dyDescent="0.25">
      <c r="A145" s="1" t="s">
        <v>141</v>
      </c>
      <c r="B145" t="s">
        <v>295</v>
      </c>
      <c r="C145" s="58" t="s">
        <v>352</v>
      </c>
      <c r="D145" s="24">
        <v>147037</v>
      </c>
      <c r="E145" s="30" t="s">
        <v>296</v>
      </c>
      <c r="F145" s="24" t="s">
        <v>270</v>
      </c>
      <c r="G145" t="s">
        <v>145</v>
      </c>
      <c r="H145" s="24" t="s">
        <v>118</v>
      </c>
      <c r="I145" s="31">
        <v>1</v>
      </c>
      <c r="J145" s="31">
        <v>1</v>
      </c>
      <c r="K145" s="58">
        <v>47</v>
      </c>
      <c r="L145" s="58">
        <v>0.90859999999999996</v>
      </c>
      <c r="M145" s="75">
        <f t="shared" si="32"/>
        <v>42.7042</v>
      </c>
      <c r="N145" s="37">
        <f t="shared" si="33"/>
        <v>1457</v>
      </c>
      <c r="O145" s="38">
        <f t="shared" si="34"/>
        <v>0.90859999999999996</v>
      </c>
      <c r="P145" s="36">
        <f t="shared" si="35"/>
        <v>1323.8301999999999</v>
      </c>
      <c r="T145" s="58" t="s">
        <v>352</v>
      </c>
      <c r="U145" s="24">
        <v>147037</v>
      </c>
      <c r="V145" s="30" t="s">
        <v>296</v>
      </c>
      <c r="W145" s="24" t="s">
        <v>270</v>
      </c>
      <c r="X145" t="s">
        <v>145</v>
      </c>
      <c r="Y145" s="24" t="s">
        <v>118</v>
      </c>
      <c r="Z145" s="31">
        <v>23.9086</v>
      </c>
      <c r="AA145" s="31">
        <v>28.481179999999998</v>
      </c>
      <c r="AB145" s="58">
        <v>33.053759999999997</v>
      </c>
      <c r="AC145" s="58">
        <v>37.626339999999999</v>
      </c>
      <c r="AD145" s="75">
        <f t="shared" si="36"/>
        <v>1243.6920120383998</v>
      </c>
      <c r="AE145" s="37">
        <f t="shared" si="37"/>
        <v>1024.6665599999999</v>
      </c>
      <c r="AF145" s="38">
        <f t="shared" si="38"/>
        <v>37.626339999999999</v>
      </c>
      <c r="AG145" s="36">
        <f t="shared" si="40"/>
        <v>38554.452373190397</v>
      </c>
    </row>
    <row r="146" spans="1:34" ht="12.9" customHeight="1" x14ac:dyDescent="0.25">
      <c r="A146" s="1" t="s">
        <v>141</v>
      </c>
      <c r="B146" t="s">
        <v>297</v>
      </c>
      <c r="C146" s="58" t="s">
        <v>352</v>
      </c>
      <c r="D146" s="24">
        <v>514065</v>
      </c>
      <c r="E146" s="30" t="s">
        <v>296</v>
      </c>
      <c r="F146" s="24" t="s">
        <v>270</v>
      </c>
      <c r="G146" t="s">
        <v>145</v>
      </c>
      <c r="H146" s="24" t="s">
        <v>118</v>
      </c>
      <c r="I146" s="31">
        <v>1</v>
      </c>
      <c r="J146" s="31">
        <v>1</v>
      </c>
      <c r="K146" s="58">
        <v>80</v>
      </c>
      <c r="L146" s="58">
        <v>0.92449999999999999</v>
      </c>
      <c r="M146" s="75">
        <f t="shared" si="32"/>
        <v>73.959999999999994</v>
      </c>
      <c r="N146" s="37">
        <f t="shared" si="33"/>
        <v>2480</v>
      </c>
      <c r="O146" s="38">
        <f t="shared" si="34"/>
        <v>0.92449999999999999</v>
      </c>
      <c r="P146" s="36">
        <f t="shared" si="35"/>
        <v>2292.7599999999998</v>
      </c>
      <c r="T146" s="58" t="s">
        <v>352</v>
      </c>
      <c r="U146" s="24">
        <v>514065</v>
      </c>
      <c r="V146" s="30" t="s">
        <v>296</v>
      </c>
      <c r="W146" s="24" t="s">
        <v>270</v>
      </c>
      <c r="X146" t="s">
        <v>145</v>
      </c>
      <c r="Y146" s="24" t="s">
        <v>118</v>
      </c>
      <c r="Z146" s="31">
        <v>39.924500000000002</v>
      </c>
      <c r="AA146" s="31">
        <v>47.70185</v>
      </c>
      <c r="AB146" s="58">
        <v>55.479199999999999</v>
      </c>
      <c r="AC146" s="58">
        <v>63.256549999999997</v>
      </c>
      <c r="AD146" s="75">
        <f t="shared" si="36"/>
        <v>3509.4227887599995</v>
      </c>
      <c r="AE146" s="37">
        <f t="shared" si="37"/>
        <v>1719.8552</v>
      </c>
      <c r="AF146" s="38">
        <f t="shared" si="38"/>
        <v>63.256549999999997</v>
      </c>
      <c r="AG146" s="36">
        <f t="shared" si="40"/>
        <v>108792.10645155999</v>
      </c>
    </row>
    <row r="147" spans="1:34" ht="12.9" customHeight="1" x14ac:dyDescent="0.25">
      <c r="A147" s="1" t="s">
        <v>141</v>
      </c>
      <c r="B147" t="s">
        <v>298</v>
      </c>
      <c r="C147" s="58" t="s">
        <v>352</v>
      </c>
      <c r="D147" s="24">
        <v>147051</v>
      </c>
      <c r="E147" s="30" t="s">
        <v>299</v>
      </c>
      <c r="F147" s="24" t="s">
        <v>270</v>
      </c>
      <c r="G147" t="s">
        <v>145</v>
      </c>
      <c r="H147" s="24" t="s">
        <v>118</v>
      </c>
      <c r="I147" s="31">
        <v>1</v>
      </c>
      <c r="J147" s="31">
        <v>1</v>
      </c>
      <c r="K147" s="58">
        <v>52</v>
      </c>
      <c r="L147" s="73">
        <v>0.96779999999999999</v>
      </c>
      <c r="M147" s="75">
        <f t="shared" si="32"/>
        <v>50.325600000000001</v>
      </c>
      <c r="N147" s="37">
        <f t="shared" si="33"/>
        <v>1612</v>
      </c>
      <c r="O147" s="38">
        <f t="shared" si="34"/>
        <v>0.96779999999999999</v>
      </c>
      <c r="P147" s="36">
        <f t="shared" si="35"/>
        <v>1560.0935999999999</v>
      </c>
      <c r="T147" s="58" t="s">
        <v>352</v>
      </c>
      <c r="U147" s="24">
        <v>147051</v>
      </c>
      <c r="V147" s="30" t="s">
        <v>299</v>
      </c>
      <c r="W147" s="24" t="s">
        <v>270</v>
      </c>
      <c r="X147" t="s">
        <v>145</v>
      </c>
      <c r="Y147" s="24" t="s">
        <v>118</v>
      </c>
      <c r="Z147" s="31">
        <v>25.9678</v>
      </c>
      <c r="AA147" s="31">
        <v>30.95814</v>
      </c>
      <c r="AB147" s="58">
        <v>35.948480000000004</v>
      </c>
      <c r="AC147" s="73">
        <v>40.93882</v>
      </c>
      <c r="AD147" s="75">
        <f t="shared" si="36"/>
        <v>1471.6883519936002</v>
      </c>
      <c r="AE147" s="37">
        <f t="shared" si="37"/>
        <v>1114.4028800000001</v>
      </c>
      <c r="AF147" s="38">
        <f t="shared" si="38"/>
        <v>40.93882</v>
      </c>
      <c r="AG147" s="36">
        <f t="shared" si="40"/>
        <v>45622.338911801606</v>
      </c>
    </row>
    <row r="148" spans="1:34" ht="12.9" customHeight="1" x14ac:dyDescent="0.25">
      <c r="A148" s="1" t="s">
        <v>141</v>
      </c>
      <c r="B148" t="s">
        <v>300</v>
      </c>
      <c r="C148" s="58" t="s">
        <v>352</v>
      </c>
      <c r="D148" s="24">
        <v>147054</v>
      </c>
      <c r="E148" s="30" t="s">
        <v>301</v>
      </c>
      <c r="F148" s="24" t="s">
        <v>270</v>
      </c>
      <c r="G148" t="s">
        <v>145</v>
      </c>
      <c r="H148" s="24" t="s">
        <v>118</v>
      </c>
      <c r="I148" s="31">
        <v>1</v>
      </c>
      <c r="J148" s="31">
        <v>1</v>
      </c>
      <c r="K148" s="58">
        <v>8</v>
      </c>
      <c r="L148" s="58">
        <v>0.92679999999999996</v>
      </c>
      <c r="M148" s="75">
        <f t="shared" si="32"/>
        <v>7.4143999999999997</v>
      </c>
      <c r="N148" s="37">
        <f t="shared" si="33"/>
        <v>248</v>
      </c>
      <c r="O148" s="38">
        <f t="shared" si="34"/>
        <v>0.92679999999999996</v>
      </c>
      <c r="P148" s="36">
        <f t="shared" si="35"/>
        <v>229.84639999999999</v>
      </c>
      <c r="T148" s="58" t="s">
        <v>352</v>
      </c>
      <c r="U148" s="24">
        <v>147054</v>
      </c>
      <c r="V148" s="30" t="s">
        <v>301</v>
      </c>
      <c r="W148" s="24" t="s">
        <v>270</v>
      </c>
      <c r="X148" t="s">
        <v>145</v>
      </c>
      <c r="Y148" s="24" t="s">
        <v>118</v>
      </c>
      <c r="Z148" s="31">
        <v>23.4268</v>
      </c>
      <c r="AA148" s="31">
        <v>27.90484</v>
      </c>
      <c r="AB148" s="58">
        <v>32.38288</v>
      </c>
      <c r="AC148" s="58">
        <v>36.86092</v>
      </c>
      <c r="AD148" s="75">
        <f t="shared" si="36"/>
        <v>1193.6627490496001</v>
      </c>
      <c r="AE148" s="37">
        <f t="shared" si="37"/>
        <v>1003.86928</v>
      </c>
      <c r="AF148" s="38">
        <f t="shared" si="38"/>
        <v>36.86092</v>
      </c>
      <c r="AG148" s="36">
        <f t="shared" si="40"/>
        <v>37003.545220537599</v>
      </c>
    </row>
    <row r="149" spans="1:34" ht="12.9" customHeight="1" x14ac:dyDescent="0.25">
      <c r="A149" s="1" t="s">
        <v>141</v>
      </c>
      <c r="B149" t="s">
        <v>302</v>
      </c>
      <c r="C149" s="58" t="s">
        <v>352</v>
      </c>
      <c r="D149" s="24">
        <v>514070</v>
      </c>
      <c r="E149" s="30" t="s">
        <v>301</v>
      </c>
      <c r="F149" s="24" t="s">
        <v>270</v>
      </c>
      <c r="G149" t="s">
        <v>145</v>
      </c>
      <c r="H149" s="24" t="s">
        <v>118</v>
      </c>
      <c r="I149" s="31">
        <v>1</v>
      </c>
      <c r="J149" s="31">
        <v>1</v>
      </c>
      <c r="K149" s="58">
        <v>53</v>
      </c>
      <c r="L149" s="58">
        <v>0.93689999999999996</v>
      </c>
      <c r="M149" s="75">
        <f t="shared" si="32"/>
        <v>49.655699999999996</v>
      </c>
      <c r="N149" s="37">
        <f t="shared" si="33"/>
        <v>1643</v>
      </c>
      <c r="O149" s="38">
        <f t="shared" si="34"/>
        <v>0.93689999999999996</v>
      </c>
      <c r="P149" s="36">
        <f t="shared" si="35"/>
        <v>1539.3266999999998</v>
      </c>
      <c r="T149" s="58" t="s">
        <v>352</v>
      </c>
      <c r="U149" s="24">
        <v>514070</v>
      </c>
      <c r="V149" s="30" t="s">
        <v>301</v>
      </c>
      <c r="W149" s="24" t="s">
        <v>270</v>
      </c>
      <c r="X149" t="s">
        <v>145</v>
      </c>
      <c r="Y149" s="24" t="s">
        <v>118</v>
      </c>
      <c r="Z149" s="31">
        <v>23.436900000000001</v>
      </c>
      <c r="AA149" s="31">
        <v>27.91797</v>
      </c>
      <c r="AB149" s="58">
        <v>32.399039999999999</v>
      </c>
      <c r="AC149" s="58">
        <v>36.880110000000002</v>
      </c>
      <c r="AD149" s="75">
        <f t="shared" si="36"/>
        <v>1194.8801590944001</v>
      </c>
      <c r="AE149" s="37">
        <f t="shared" si="37"/>
        <v>1004.37024</v>
      </c>
      <c r="AF149" s="38">
        <f t="shared" si="38"/>
        <v>36.880110000000002</v>
      </c>
      <c r="AG149" s="36">
        <f t="shared" si="40"/>
        <v>37041.284931926399</v>
      </c>
    </row>
    <row r="150" spans="1:34" ht="12.9" customHeight="1" x14ac:dyDescent="0.25">
      <c r="A150" s="1" t="s">
        <v>141</v>
      </c>
      <c r="B150" t="s">
        <v>303</v>
      </c>
      <c r="C150" s="58" t="s">
        <v>352</v>
      </c>
      <c r="D150" s="24">
        <v>147069</v>
      </c>
      <c r="E150" s="30" t="s">
        <v>304</v>
      </c>
      <c r="F150" s="24" t="s">
        <v>270</v>
      </c>
      <c r="G150" t="s">
        <v>145</v>
      </c>
      <c r="H150" s="24" t="s">
        <v>118</v>
      </c>
      <c r="I150" s="31">
        <v>1</v>
      </c>
      <c r="J150" s="31">
        <v>1</v>
      </c>
      <c r="K150" s="58">
        <v>69</v>
      </c>
      <c r="L150" s="73">
        <v>0.94199999999999995</v>
      </c>
      <c r="M150" s="75">
        <f t="shared" si="32"/>
        <v>64.99799999999999</v>
      </c>
      <c r="N150" s="37">
        <f t="shared" si="33"/>
        <v>2139</v>
      </c>
      <c r="O150" s="38">
        <f t="shared" si="34"/>
        <v>0.94199999999999995</v>
      </c>
      <c r="P150" s="36">
        <f t="shared" si="35"/>
        <v>2014.9379999999999</v>
      </c>
      <c r="T150" s="58" t="s">
        <v>352</v>
      </c>
      <c r="U150" s="24">
        <v>147069</v>
      </c>
      <c r="V150" s="30" t="s">
        <v>304</v>
      </c>
      <c r="W150" s="24" t="s">
        <v>270</v>
      </c>
      <c r="X150" t="s">
        <v>145</v>
      </c>
      <c r="Y150" s="24" t="s">
        <v>118</v>
      </c>
      <c r="Z150" s="31">
        <v>43.442</v>
      </c>
      <c r="AA150" s="31">
        <v>51.924599999999998</v>
      </c>
      <c r="AB150" s="58">
        <v>60.407200000000003</v>
      </c>
      <c r="AC150" s="73">
        <v>68.889799999999994</v>
      </c>
      <c r="AD150" s="75">
        <f t="shared" si="36"/>
        <v>4161.4399265599995</v>
      </c>
      <c r="AE150" s="37">
        <f t="shared" si="37"/>
        <v>1872.6232</v>
      </c>
      <c r="AF150" s="38">
        <f t="shared" si="38"/>
        <v>68.889799999999994</v>
      </c>
      <c r="AG150" s="36">
        <f t="shared" si="40"/>
        <v>129004.63772335999</v>
      </c>
    </row>
    <row r="151" spans="1:34" ht="12.9" customHeight="1" x14ac:dyDescent="0.25">
      <c r="A151" s="39" t="s">
        <v>141</v>
      </c>
      <c r="B151" s="40" t="s">
        <v>305</v>
      </c>
      <c r="C151" s="58" t="s">
        <v>352</v>
      </c>
      <c r="D151" s="41">
        <v>514059</v>
      </c>
      <c r="E151" s="30" t="s">
        <v>304</v>
      </c>
      <c r="F151" s="41" t="s">
        <v>270</v>
      </c>
      <c r="G151" s="40" t="s">
        <v>145</v>
      </c>
      <c r="H151" s="41" t="s">
        <v>118</v>
      </c>
      <c r="I151" s="42">
        <v>1</v>
      </c>
      <c r="J151" s="42">
        <v>1</v>
      </c>
      <c r="K151" s="58">
        <v>44</v>
      </c>
      <c r="L151" s="58">
        <v>0.94730000000000003</v>
      </c>
      <c r="M151" s="75">
        <f t="shared" si="32"/>
        <v>41.681200000000004</v>
      </c>
      <c r="N151" s="70">
        <f t="shared" si="33"/>
        <v>1364</v>
      </c>
      <c r="O151" s="43">
        <f t="shared" si="34"/>
        <v>0.94730000000000003</v>
      </c>
      <c r="P151" s="45">
        <f t="shared" si="35"/>
        <v>1292.1172000000001</v>
      </c>
      <c r="T151" s="58" t="s">
        <v>352</v>
      </c>
      <c r="U151" s="41">
        <v>514059</v>
      </c>
      <c r="V151" s="30" t="s">
        <v>304</v>
      </c>
      <c r="W151" s="41" t="s">
        <v>270</v>
      </c>
      <c r="X151" s="40" t="s">
        <v>145</v>
      </c>
      <c r="Y151" s="41" t="s">
        <v>118</v>
      </c>
      <c r="Z151" s="42">
        <v>19.447299999999998</v>
      </c>
      <c r="AA151" s="42">
        <v>23.131489999999999</v>
      </c>
      <c r="AB151" s="58">
        <v>26.81568</v>
      </c>
      <c r="AC151" s="58">
        <v>30.499870000000001</v>
      </c>
      <c r="AD151" s="75">
        <f t="shared" si="36"/>
        <v>817.87475396160005</v>
      </c>
      <c r="AE151" s="70">
        <f t="shared" si="37"/>
        <v>831.28607999999997</v>
      </c>
      <c r="AF151" s="43">
        <f t="shared" si="38"/>
        <v>30.499870000000001</v>
      </c>
      <c r="AG151" s="45">
        <f t="shared" si="40"/>
        <v>25354.1173728096</v>
      </c>
    </row>
    <row r="152" spans="1:34" ht="12.9" customHeight="1" x14ac:dyDescent="0.25">
      <c r="A152" s="46"/>
      <c r="B152" s="47"/>
      <c r="C152" s="30"/>
      <c r="D152" s="30"/>
      <c r="E152" s="30"/>
      <c r="F152" s="30"/>
      <c r="G152" s="47"/>
      <c r="H152" s="30"/>
      <c r="I152" s="48"/>
      <c r="J152" s="48"/>
      <c r="K152" s="49"/>
      <c r="L152" s="30"/>
      <c r="M152" s="50"/>
      <c r="N152" s="37"/>
      <c r="O152" s="30"/>
      <c r="P152" s="51"/>
      <c r="Q152" s="2" t="s">
        <v>139</v>
      </c>
      <c r="R152" s="2" t="s">
        <v>10</v>
      </c>
      <c r="S152" s="2" t="s">
        <v>372</v>
      </c>
      <c r="T152" s="30"/>
      <c r="U152" s="30"/>
      <c r="V152" s="30"/>
      <c r="W152" s="30"/>
      <c r="X152" s="47"/>
      <c r="Y152" s="30"/>
      <c r="Z152" s="48"/>
      <c r="AA152" s="48"/>
      <c r="AB152" s="49"/>
      <c r="AC152" s="30"/>
      <c r="AD152" s="50"/>
      <c r="AE152" s="37"/>
      <c r="AF152" s="30"/>
      <c r="AG152" s="51"/>
      <c r="AH152" s="2" t="s">
        <v>139</v>
      </c>
    </row>
    <row r="153" spans="1:34" ht="12.9" customHeight="1" x14ac:dyDescent="0.3">
      <c r="A153" s="83" t="s">
        <v>306</v>
      </c>
      <c r="B153" s="83"/>
      <c r="C153" s="52"/>
      <c r="D153" s="52"/>
      <c r="E153" s="30"/>
      <c r="K153" s="35">
        <f>SUM(K126:K151)</f>
        <v>1519</v>
      </c>
      <c r="L153" s="53"/>
      <c r="M153" s="35">
        <f>SUM(M126:M151)</f>
        <v>1400.1019999999996</v>
      </c>
      <c r="N153" s="35">
        <f>SUM(N126:N151)</f>
        <v>47089</v>
      </c>
      <c r="O153" s="53"/>
      <c r="P153" s="54">
        <f>SUM(P126:P152)</f>
        <v>43403.162000000011</v>
      </c>
      <c r="Q153" s="55">
        <v>0.8</v>
      </c>
      <c r="R153" s="51">
        <f>M153*Q153</f>
        <v>1120.0815999999998</v>
      </c>
      <c r="S153" s="51">
        <f>M153-R153</f>
        <v>280.02039999999988</v>
      </c>
      <c r="T153" s="52"/>
      <c r="U153" s="52"/>
      <c r="V153" s="30"/>
      <c r="W153" s="24"/>
      <c r="Y153" s="24"/>
      <c r="Z153" s="24"/>
      <c r="AA153" s="24"/>
      <c r="AB153" s="35">
        <f>SUM(AB126:AB151)</f>
        <v>1289.0286933333332</v>
      </c>
      <c r="AC153" s="53"/>
      <c r="AD153" s="35">
        <f>SUM(AD126:AD151)</f>
        <v>68540.851625451192</v>
      </c>
      <c r="AE153" s="35">
        <f>SUM(AE126:AE151)</f>
        <v>39959.889493333321</v>
      </c>
      <c r="AF153" s="53"/>
      <c r="AG153" s="54">
        <f>SUM(AG126:AG152)</f>
        <v>2124766.4003889873</v>
      </c>
      <c r="AH153" s="55">
        <v>1.8</v>
      </c>
    </row>
    <row r="154" spans="1:34" ht="12.9" customHeight="1" x14ac:dyDescent="0.3">
      <c r="A154" s="52"/>
      <c r="B154" s="52"/>
      <c r="C154" s="52"/>
      <c r="D154" s="52"/>
      <c r="E154" s="30"/>
      <c r="K154" s="35"/>
      <c r="L154" s="53"/>
      <c r="M154" s="35"/>
      <c r="N154" s="35"/>
      <c r="O154" s="53"/>
      <c r="P154" s="56"/>
      <c r="T154" s="52"/>
      <c r="U154" s="52"/>
      <c r="V154" s="30"/>
      <c r="W154" s="24"/>
      <c r="Y154" s="24"/>
      <c r="Z154" s="24"/>
      <c r="AA154" s="24"/>
      <c r="AB154" s="35"/>
      <c r="AC154" s="53"/>
      <c r="AD154" s="35"/>
      <c r="AE154" s="35"/>
      <c r="AF154" s="53"/>
      <c r="AG154" s="56"/>
    </row>
    <row r="155" spans="1:34" ht="12.9" customHeight="1" x14ac:dyDescent="0.25">
      <c r="B155" s="1"/>
      <c r="C155" s="1"/>
      <c r="D155" s="1"/>
      <c r="E155" s="30"/>
      <c r="K155" s="32"/>
      <c r="M155" s="32"/>
      <c r="N155" s="35"/>
      <c r="O155" s="24"/>
      <c r="P155" s="36"/>
      <c r="T155" s="1"/>
      <c r="U155" s="1"/>
      <c r="V155" s="30"/>
      <c r="W155" s="24"/>
      <c r="Y155" s="24"/>
      <c r="Z155" s="24"/>
      <c r="AA155" s="24"/>
      <c r="AB155" s="32"/>
      <c r="AC155" s="24"/>
      <c r="AD155" s="32"/>
      <c r="AE155" s="35"/>
      <c r="AF155" s="24"/>
      <c r="AG155" s="36"/>
    </row>
    <row r="156" spans="1:34" ht="12.9" customHeight="1" x14ac:dyDescent="0.3">
      <c r="A156" s="60" t="s">
        <v>307</v>
      </c>
      <c r="E156" s="30"/>
      <c r="K156" s="32"/>
      <c r="M156" s="32"/>
      <c r="N156" s="35"/>
      <c r="O156" s="24"/>
      <c r="P156" s="36"/>
      <c r="V156" s="30"/>
      <c r="W156" s="24"/>
      <c r="Y156" s="24"/>
      <c r="Z156" s="24"/>
      <c r="AA156" s="24"/>
      <c r="AB156" s="32"/>
      <c r="AC156" s="24"/>
      <c r="AD156" s="32"/>
      <c r="AE156" s="35"/>
      <c r="AF156" s="24"/>
      <c r="AG156" s="36"/>
    </row>
    <row r="157" spans="1:34" ht="12.9" customHeight="1" x14ac:dyDescent="0.25">
      <c r="A157" s="1" t="s">
        <v>141</v>
      </c>
      <c r="B157" t="s">
        <v>308</v>
      </c>
      <c r="C157" s="58" t="s">
        <v>352</v>
      </c>
      <c r="D157" s="24">
        <v>147067</v>
      </c>
      <c r="E157" s="30" t="s">
        <v>309</v>
      </c>
      <c r="F157" s="24" t="s">
        <v>270</v>
      </c>
      <c r="G157" t="s">
        <v>145</v>
      </c>
      <c r="H157" s="24" t="s">
        <v>118</v>
      </c>
      <c r="I157" s="48">
        <v>1</v>
      </c>
      <c r="J157" s="48">
        <v>1</v>
      </c>
      <c r="K157" s="58">
        <v>39</v>
      </c>
      <c r="L157" s="58">
        <v>0.88890000000000002</v>
      </c>
      <c r="M157" s="75">
        <f>K157*L157</f>
        <v>34.667099999999998</v>
      </c>
      <c r="N157" s="37">
        <f>K157*31</f>
        <v>1209</v>
      </c>
      <c r="O157" s="38">
        <f>L157</f>
        <v>0.88890000000000002</v>
      </c>
      <c r="P157" s="36">
        <f>N157*O157</f>
        <v>1074.6801</v>
      </c>
      <c r="T157" s="58" t="s">
        <v>352</v>
      </c>
      <c r="U157" s="24">
        <v>147067</v>
      </c>
      <c r="V157" s="30" t="s">
        <v>309</v>
      </c>
      <c r="W157" s="24" t="s">
        <v>270</v>
      </c>
      <c r="X157" t="s">
        <v>145</v>
      </c>
      <c r="Y157" s="24" t="s">
        <v>118</v>
      </c>
      <c r="Z157" s="48">
        <v>23.8889</v>
      </c>
      <c r="AA157" s="48">
        <v>28.455570000000002</v>
      </c>
      <c r="AB157" s="58">
        <v>33.022239999999996</v>
      </c>
      <c r="AC157" s="58">
        <v>37.588909999999998</v>
      </c>
      <c r="AD157" s="75">
        <f>AB157*AC157</f>
        <v>1241.2700073583999</v>
      </c>
      <c r="AE157" s="37">
        <f>AB157*31</f>
        <v>1023.6894399999999</v>
      </c>
      <c r="AF157" s="38">
        <f>AC157</f>
        <v>37.588909999999998</v>
      </c>
      <c r="AG157" s="36">
        <f>AE157*AF157</f>
        <v>38479.370228110391</v>
      </c>
    </row>
    <row r="158" spans="1:34" ht="12.9" customHeight="1" x14ac:dyDescent="0.25">
      <c r="A158" s="39" t="s">
        <v>141</v>
      </c>
      <c r="B158" s="40" t="s">
        <v>310</v>
      </c>
      <c r="C158" s="58" t="s">
        <v>352</v>
      </c>
      <c r="D158" s="41">
        <v>514006</v>
      </c>
      <c r="E158" s="30" t="s">
        <v>309</v>
      </c>
      <c r="F158" s="41" t="s">
        <v>270</v>
      </c>
      <c r="G158" s="40" t="s">
        <v>145</v>
      </c>
      <c r="H158" s="41" t="s">
        <v>118</v>
      </c>
      <c r="I158" s="42">
        <v>1</v>
      </c>
      <c r="J158" s="42">
        <v>1</v>
      </c>
      <c r="K158" s="58">
        <v>25</v>
      </c>
      <c r="L158" s="73">
        <v>0.88680000000000003</v>
      </c>
      <c r="M158" s="75">
        <f>K158*L158</f>
        <v>22.17</v>
      </c>
      <c r="N158" s="70">
        <f>K158*31</f>
        <v>775</v>
      </c>
      <c r="O158" s="43">
        <f>L158</f>
        <v>0.88680000000000003</v>
      </c>
      <c r="P158" s="45">
        <f>N158*O158</f>
        <v>687.27</v>
      </c>
      <c r="T158" s="58" t="s">
        <v>352</v>
      </c>
      <c r="U158" s="41">
        <v>514006</v>
      </c>
      <c r="V158" s="30" t="s">
        <v>309</v>
      </c>
      <c r="W158" s="41" t="s">
        <v>270</v>
      </c>
      <c r="X158" s="40" t="s">
        <v>145</v>
      </c>
      <c r="Y158" s="41" t="s">
        <v>118</v>
      </c>
      <c r="Z158" s="42">
        <v>9.8867999999999991</v>
      </c>
      <c r="AA158" s="42">
        <v>11.652839999999999</v>
      </c>
      <c r="AB158" s="58">
        <v>13.41888</v>
      </c>
      <c r="AC158" s="73">
        <v>15.18492</v>
      </c>
      <c r="AD158" s="75">
        <f>AB158*AC158</f>
        <v>203.76461928960001</v>
      </c>
      <c r="AE158" s="70">
        <f>AB158*31</f>
        <v>415.98527999999999</v>
      </c>
      <c r="AF158" s="43">
        <f>AC158</f>
        <v>15.18492</v>
      </c>
      <c r="AG158" s="45">
        <f>AE158*AF158</f>
        <v>6316.7031979776002</v>
      </c>
    </row>
    <row r="159" spans="1:34" ht="12.9" customHeight="1" x14ac:dyDescent="0.25">
      <c r="A159" s="46"/>
      <c r="B159" s="47"/>
      <c r="C159" s="30"/>
      <c r="D159" s="30"/>
      <c r="E159" s="30"/>
      <c r="F159" s="30"/>
      <c r="G159" s="47"/>
      <c r="H159" s="30"/>
      <c r="I159" s="48"/>
      <c r="J159" s="48"/>
      <c r="K159" s="49"/>
      <c r="L159" s="38"/>
      <c r="M159" s="49"/>
      <c r="N159" s="37"/>
      <c r="O159" s="38"/>
      <c r="P159" s="51"/>
      <c r="Q159" s="2" t="s">
        <v>139</v>
      </c>
      <c r="R159" s="2" t="s">
        <v>10</v>
      </c>
      <c r="S159" s="2" t="s">
        <v>372</v>
      </c>
      <c r="T159" s="30"/>
      <c r="U159" s="30"/>
      <c r="V159" s="30"/>
      <c r="W159" s="30"/>
      <c r="X159" s="47"/>
      <c r="Y159" s="30"/>
      <c r="Z159" s="48"/>
      <c r="AA159" s="48"/>
      <c r="AB159" s="49"/>
      <c r="AC159" s="38"/>
      <c r="AD159" s="49"/>
      <c r="AE159" s="37"/>
      <c r="AF159" s="38"/>
      <c r="AG159" s="51"/>
      <c r="AH159" s="2" t="s">
        <v>139</v>
      </c>
    </row>
    <row r="160" spans="1:34" ht="12.9" customHeight="1" x14ac:dyDescent="0.3">
      <c r="A160" s="83" t="s">
        <v>311</v>
      </c>
      <c r="B160" s="83"/>
      <c r="C160" s="52"/>
      <c r="D160" s="52"/>
      <c r="E160" s="30"/>
      <c r="K160" s="32">
        <f>K157+K158</f>
        <v>64</v>
      </c>
      <c r="M160" s="34">
        <f>M157+M158</f>
        <v>56.8371</v>
      </c>
      <c r="N160" s="35">
        <f>N157+N158</f>
        <v>1984</v>
      </c>
      <c r="O160" s="24"/>
      <c r="P160" s="54">
        <f>M160-O160</f>
        <v>56.8371</v>
      </c>
      <c r="Q160" s="55">
        <v>0.8</v>
      </c>
      <c r="R160" s="51">
        <f>M160*Q160</f>
        <v>45.469680000000004</v>
      </c>
      <c r="S160" s="51">
        <f>M160-R160</f>
        <v>11.367419999999996</v>
      </c>
      <c r="T160" s="52"/>
      <c r="U160" s="52"/>
      <c r="V160" s="30"/>
      <c r="W160" s="24"/>
      <c r="Y160" s="24"/>
      <c r="Z160" s="24"/>
      <c r="AA160" s="24"/>
      <c r="AB160" s="32">
        <f>AB157+AB158</f>
        <v>46.441119999999998</v>
      </c>
      <c r="AC160" s="24"/>
      <c r="AD160" s="34">
        <f>AD157+AD158</f>
        <v>1445.0346266479999</v>
      </c>
      <c r="AE160" s="35">
        <f>AE157+AE158</f>
        <v>1439.67472</v>
      </c>
      <c r="AF160" s="24"/>
      <c r="AG160" s="54">
        <f>AD160-AF160</f>
        <v>1445.0346266479999</v>
      </c>
      <c r="AH160" s="55">
        <v>1.8</v>
      </c>
    </row>
    <row r="161" spans="1:33" ht="12.9" customHeight="1" x14ac:dyDescent="0.25">
      <c r="E161" s="30"/>
      <c r="K161" s="32"/>
      <c r="M161" s="32"/>
      <c r="N161" s="35"/>
      <c r="O161" s="24"/>
      <c r="P161" s="36"/>
      <c r="V161" s="30"/>
      <c r="W161" s="24"/>
      <c r="Y161" s="24"/>
      <c r="Z161" s="24"/>
      <c r="AA161" s="24"/>
      <c r="AB161" s="32"/>
      <c r="AC161" s="24"/>
      <c r="AD161" s="32"/>
      <c r="AE161" s="35"/>
      <c r="AF161" s="24"/>
      <c r="AG161" s="36"/>
    </row>
    <row r="162" spans="1:33" ht="12.9" customHeight="1" x14ac:dyDescent="0.3">
      <c r="A162" s="60" t="s">
        <v>307</v>
      </c>
      <c r="E162" s="30"/>
      <c r="K162" s="32"/>
      <c r="M162" s="32"/>
      <c r="N162" s="35"/>
      <c r="O162" s="24"/>
      <c r="P162" s="36"/>
      <c r="V162" s="30"/>
      <c r="W162" s="24"/>
      <c r="Y162" s="24"/>
      <c r="Z162" s="24"/>
      <c r="AA162" s="24"/>
      <c r="AB162" s="32"/>
      <c r="AC162" s="24"/>
      <c r="AD162" s="32"/>
      <c r="AE162" s="35"/>
      <c r="AF162" s="24"/>
      <c r="AG162" s="36"/>
    </row>
    <row r="163" spans="1:33" ht="12.9" customHeight="1" x14ac:dyDescent="0.25">
      <c r="A163" s="1" t="s">
        <v>141</v>
      </c>
      <c r="B163" t="s">
        <v>312</v>
      </c>
      <c r="C163" s="58" t="s">
        <v>352</v>
      </c>
      <c r="D163" s="24">
        <v>147010</v>
      </c>
      <c r="E163" s="30" t="s">
        <v>313</v>
      </c>
      <c r="F163" s="24" t="s">
        <v>284</v>
      </c>
      <c r="G163" t="s">
        <v>145</v>
      </c>
      <c r="H163" s="24" t="s">
        <v>118</v>
      </c>
      <c r="I163" s="48">
        <v>1</v>
      </c>
      <c r="J163" s="48">
        <v>1</v>
      </c>
      <c r="K163" s="58">
        <v>51</v>
      </c>
      <c r="L163" s="58">
        <v>0.94720000000000004</v>
      </c>
      <c r="M163" s="75">
        <f>K163*L163</f>
        <v>48.307200000000002</v>
      </c>
      <c r="N163" s="37">
        <f t="shared" ref="N163:N176" si="41">K163*31</f>
        <v>1581</v>
      </c>
      <c r="O163" s="38">
        <f t="shared" ref="O163:O176" si="42">L163</f>
        <v>0.94720000000000004</v>
      </c>
      <c r="P163" s="36">
        <f t="shared" ref="P163:P176" si="43">N163*O163</f>
        <v>1497.5232000000001</v>
      </c>
      <c r="T163" s="58" t="s">
        <v>352</v>
      </c>
      <c r="U163" s="24">
        <v>147010</v>
      </c>
      <c r="V163" s="30" t="s">
        <v>313</v>
      </c>
      <c r="W163" s="24" t="s">
        <v>284</v>
      </c>
      <c r="X163" t="s">
        <v>145</v>
      </c>
      <c r="Y163" s="24" t="s">
        <v>118</v>
      </c>
      <c r="Z163" s="48">
        <v>30.947199999999999</v>
      </c>
      <c r="AA163" s="48">
        <v>36.931359999999998</v>
      </c>
      <c r="AB163" s="58">
        <v>42.915520000000001</v>
      </c>
      <c r="AC163" s="58">
        <v>48.899679999999996</v>
      </c>
      <c r="AD163" s="75">
        <f t="shared" ref="AD163:AD168" si="44">AB163*AC163</f>
        <v>2098.5551950335998</v>
      </c>
      <c r="AE163" s="37">
        <f t="shared" ref="AE163:AE168" si="45">AB163*31</f>
        <v>1330.38112</v>
      </c>
      <c r="AF163" s="38">
        <f t="shared" ref="AF163:AF168" si="46">AC163</f>
        <v>48.899679999999996</v>
      </c>
      <c r="AG163" s="36">
        <f t="shared" ref="AG163:AG168" si="47">AE163*AF163</f>
        <v>65055.211046041593</v>
      </c>
    </row>
    <row r="164" spans="1:33" ht="12.9" customHeight="1" x14ac:dyDescent="0.25">
      <c r="A164" s="1" t="s">
        <v>141</v>
      </c>
      <c r="B164" t="s">
        <v>314</v>
      </c>
      <c r="C164" s="58" t="s">
        <v>352</v>
      </c>
      <c r="D164" s="24">
        <v>514061</v>
      </c>
      <c r="E164" s="30" t="s">
        <v>313</v>
      </c>
      <c r="F164" s="24" t="s">
        <v>284</v>
      </c>
      <c r="G164" t="s">
        <v>145</v>
      </c>
      <c r="H164" s="24" t="s">
        <v>118</v>
      </c>
      <c r="I164" s="48">
        <v>1</v>
      </c>
      <c r="J164" s="48">
        <v>1</v>
      </c>
      <c r="K164" s="58">
        <v>66</v>
      </c>
      <c r="L164" s="73">
        <v>0.94699999999999995</v>
      </c>
      <c r="M164" s="75">
        <f>K164*L164</f>
        <v>62.501999999999995</v>
      </c>
      <c r="N164" s="37">
        <f t="shared" si="41"/>
        <v>2046</v>
      </c>
      <c r="O164" s="38">
        <f t="shared" si="42"/>
        <v>0.94699999999999995</v>
      </c>
      <c r="P164" s="36">
        <f t="shared" si="43"/>
        <v>1937.5619999999999</v>
      </c>
      <c r="T164" s="58" t="s">
        <v>352</v>
      </c>
      <c r="U164" s="24">
        <v>514061</v>
      </c>
      <c r="V164" s="30" t="s">
        <v>313</v>
      </c>
      <c r="W164" s="24" t="s">
        <v>284</v>
      </c>
      <c r="X164" t="s">
        <v>145</v>
      </c>
      <c r="Y164" s="24" t="s">
        <v>118</v>
      </c>
      <c r="Z164" s="48">
        <v>41.947000000000003</v>
      </c>
      <c r="AA164" s="48">
        <v>50.131100000000004</v>
      </c>
      <c r="AB164" s="58">
        <v>58.315199999999997</v>
      </c>
      <c r="AC164" s="73">
        <v>66.499300000000005</v>
      </c>
      <c r="AD164" s="75">
        <f t="shared" si="44"/>
        <v>3877.9199793600001</v>
      </c>
      <c r="AE164" s="37">
        <f t="shared" si="45"/>
        <v>1807.7711999999999</v>
      </c>
      <c r="AF164" s="38">
        <f t="shared" si="46"/>
        <v>66.499300000000005</v>
      </c>
      <c r="AG164" s="36">
        <f t="shared" si="47"/>
        <v>120215.51936016</v>
      </c>
    </row>
    <row r="165" spans="1:33" ht="12.9" customHeight="1" x14ac:dyDescent="0.25">
      <c r="A165" s="1" t="s">
        <v>141</v>
      </c>
      <c r="B165" t="s">
        <v>315</v>
      </c>
      <c r="C165" s="58" t="s">
        <v>352</v>
      </c>
      <c r="D165" s="24">
        <v>147021</v>
      </c>
      <c r="E165" s="30" t="s">
        <v>316</v>
      </c>
      <c r="F165" s="24" t="s">
        <v>284</v>
      </c>
      <c r="G165" t="s">
        <v>145</v>
      </c>
      <c r="H165" s="24" t="s">
        <v>118</v>
      </c>
      <c r="I165" s="48">
        <v>1</v>
      </c>
      <c r="J165" s="48">
        <v>1</v>
      </c>
      <c r="K165" s="58">
        <v>77</v>
      </c>
      <c r="L165" s="58">
        <v>0.94979999999999998</v>
      </c>
      <c r="M165" s="75">
        <f>K165*L165</f>
        <v>73.134599999999992</v>
      </c>
      <c r="N165" s="37">
        <f t="shared" si="41"/>
        <v>2387</v>
      </c>
      <c r="O165" s="38">
        <f t="shared" si="42"/>
        <v>0.94979999999999998</v>
      </c>
      <c r="P165" s="36">
        <f t="shared" si="43"/>
        <v>2267.1725999999999</v>
      </c>
      <c r="T165" s="58" t="s">
        <v>352</v>
      </c>
      <c r="U165" s="24">
        <v>147021</v>
      </c>
      <c r="V165" s="30" t="s">
        <v>316</v>
      </c>
      <c r="W165" s="24" t="s">
        <v>284</v>
      </c>
      <c r="X165" t="s">
        <v>145</v>
      </c>
      <c r="Y165" s="24" t="s">
        <v>118</v>
      </c>
      <c r="Z165" s="48">
        <v>39.449800000000003</v>
      </c>
      <c r="AA165" s="48">
        <v>47.134740000000001</v>
      </c>
      <c r="AB165" s="58">
        <v>54.819679999999998</v>
      </c>
      <c r="AC165" s="58">
        <v>62.504620000000003</v>
      </c>
      <c r="AD165" s="75">
        <f t="shared" si="44"/>
        <v>3426.4832669216003</v>
      </c>
      <c r="AE165" s="37">
        <f t="shared" si="45"/>
        <v>1699.4100799999999</v>
      </c>
      <c r="AF165" s="38">
        <f t="shared" si="46"/>
        <v>62.504620000000003</v>
      </c>
      <c r="AG165" s="36">
        <f t="shared" si="47"/>
        <v>106220.9812745696</v>
      </c>
    </row>
    <row r="166" spans="1:33" ht="12.9" customHeight="1" x14ac:dyDescent="0.25">
      <c r="A166" s="1" t="s">
        <v>141</v>
      </c>
      <c r="B166" t="s">
        <v>317</v>
      </c>
      <c r="C166" s="58" t="s">
        <v>352</v>
      </c>
      <c r="D166" s="24">
        <v>514075</v>
      </c>
      <c r="E166" s="30" t="s">
        <v>316</v>
      </c>
      <c r="F166" s="24" t="s">
        <v>284</v>
      </c>
      <c r="G166" t="s">
        <v>145</v>
      </c>
      <c r="H166" s="24" t="s">
        <v>118</v>
      </c>
      <c r="I166" s="48">
        <v>1</v>
      </c>
      <c r="J166" s="48">
        <v>1</v>
      </c>
      <c r="K166" s="58">
        <v>71</v>
      </c>
      <c r="L166" s="73">
        <v>0.95130000000000003</v>
      </c>
      <c r="M166" s="75">
        <f>K166*L166</f>
        <v>67.542299999999997</v>
      </c>
      <c r="N166" s="37">
        <f t="shared" si="41"/>
        <v>2201</v>
      </c>
      <c r="O166" s="38">
        <f t="shared" si="42"/>
        <v>0.95130000000000003</v>
      </c>
      <c r="P166" s="36">
        <f t="shared" si="43"/>
        <v>2093.8113000000003</v>
      </c>
      <c r="T166" s="58" t="s">
        <v>352</v>
      </c>
      <c r="U166" s="24">
        <v>514075</v>
      </c>
      <c r="V166" s="30" t="s">
        <v>316</v>
      </c>
      <c r="W166" s="24" t="s">
        <v>284</v>
      </c>
      <c r="X166" t="s">
        <v>145</v>
      </c>
      <c r="Y166" s="24" t="s">
        <v>118</v>
      </c>
      <c r="Z166" s="48">
        <v>37.451300000000003</v>
      </c>
      <c r="AA166" s="48">
        <v>44.736690000000003</v>
      </c>
      <c r="AB166" s="58">
        <v>52.022080000000003</v>
      </c>
      <c r="AC166" s="73">
        <v>59.307470000000002</v>
      </c>
      <c r="AD166" s="75">
        <f t="shared" si="44"/>
        <v>3085.2979489376003</v>
      </c>
      <c r="AE166" s="37">
        <f t="shared" si="45"/>
        <v>1612.6844800000001</v>
      </c>
      <c r="AF166" s="38">
        <f t="shared" si="46"/>
        <v>59.307470000000002</v>
      </c>
      <c r="AG166" s="36">
        <f t="shared" si="47"/>
        <v>95644.236417065607</v>
      </c>
    </row>
    <row r="167" spans="1:33" ht="12.9" customHeight="1" x14ac:dyDescent="0.25">
      <c r="A167" s="1" t="s">
        <v>141</v>
      </c>
      <c r="B167" t="s">
        <v>318</v>
      </c>
      <c r="C167" s="58" t="s">
        <v>352</v>
      </c>
      <c r="D167" s="24">
        <v>147030</v>
      </c>
      <c r="E167" s="30" t="s">
        <v>283</v>
      </c>
      <c r="F167" s="24" t="s">
        <v>284</v>
      </c>
      <c r="G167" t="s">
        <v>145</v>
      </c>
      <c r="H167" s="24" t="s">
        <v>118</v>
      </c>
      <c r="I167" s="48">
        <v>1</v>
      </c>
      <c r="J167" s="48">
        <v>1</v>
      </c>
      <c r="K167" s="58">
        <v>101</v>
      </c>
      <c r="L167" s="73">
        <v>0.9365</v>
      </c>
      <c r="M167" s="75">
        <f>K167*L167</f>
        <v>94.586500000000001</v>
      </c>
      <c r="N167" s="37">
        <f t="shared" si="41"/>
        <v>3131</v>
      </c>
      <c r="O167" s="38">
        <f t="shared" si="42"/>
        <v>0.9365</v>
      </c>
      <c r="P167" s="36">
        <f t="shared" si="43"/>
        <v>2932.1815000000001</v>
      </c>
      <c r="T167" s="58" t="s">
        <v>352</v>
      </c>
      <c r="U167" s="24">
        <v>147030</v>
      </c>
      <c r="V167" s="30" t="s">
        <v>283</v>
      </c>
      <c r="W167" s="24" t="s">
        <v>284</v>
      </c>
      <c r="X167" t="s">
        <v>145</v>
      </c>
      <c r="Y167" s="24" t="s">
        <v>118</v>
      </c>
      <c r="Z167" s="48">
        <v>52.436500000000002</v>
      </c>
      <c r="AA167" s="48">
        <v>62.717449999999999</v>
      </c>
      <c r="AB167" s="58">
        <v>72.998400000000004</v>
      </c>
      <c r="AC167" s="73">
        <v>83.279349999999994</v>
      </c>
      <c r="AD167" s="75">
        <f t="shared" si="44"/>
        <v>6079.2593030400003</v>
      </c>
      <c r="AE167" s="37">
        <f t="shared" si="45"/>
        <v>2262.9504000000002</v>
      </c>
      <c r="AF167" s="38">
        <f t="shared" si="46"/>
        <v>83.279349999999994</v>
      </c>
      <c r="AG167" s="36">
        <f t="shared" si="47"/>
        <v>188457.03839423999</v>
      </c>
    </row>
    <row r="168" spans="1:33" ht="12.9" customHeight="1" x14ac:dyDescent="0.25">
      <c r="A168" s="1" t="s">
        <v>141</v>
      </c>
      <c r="B168" t="s">
        <v>319</v>
      </c>
      <c r="C168" s="58" t="s">
        <v>352</v>
      </c>
      <c r="D168" s="24">
        <v>147043</v>
      </c>
      <c r="E168" s="30" t="s">
        <v>320</v>
      </c>
      <c r="F168" s="24" t="s">
        <v>270</v>
      </c>
      <c r="G168" t="s">
        <v>145</v>
      </c>
      <c r="H168" s="24" t="s">
        <v>118</v>
      </c>
      <c r="I168" s="48">
        <v>1</v>
      </c>
      <c r="J168" s="48">
        <v>1</v>
      </c>
      <c r="K168" s="58">
        <v>80</v>
      </c>
      <c r="L168" s="58">
        <v>0.92789999999999995</v>
      </c>
      <c r="M168" s="75">
        <f t="shared" ref="M168:M176" si="48">K168*L168</f>
        <v>74.231999999999999</v>
      </c>
      <c r="N168" s="37">
        <f t="shared" si="41"/>
        <v>2480</v>
      </c>
      <c r="O168" s="38">
        <f t="shared" si="42"/>
        <v>0.92789999999999995</v>
      </c>
      <c r="P168" s="36">
        <f t="shared" si="43"/>
        <v>2301.192</v>
      </c>
      <c r="T168" s="58" t="s">
        <v>352</v>
      </c>
      <c r="U168" s="24">
        <v>147043</v>
      </c>
      <c r="V168" s="30" t="s">
        <v>320</v>
      </c>
      <c r="W168" s="24" t="s">
        <v>270</v>
      </c>
      <c r="X168" t="s">
        <v>145</v>
      </c>
      <c r="Y168" s="24" t="s">
        <v>118</v>
      </c>
      <c r="Z168" s="48">
        <v>44.427900000000001</v>
      </c>
      <c r="AA168" s="48">
        <v>53.106270000000002</v>
      </c>
      <c r="AB168" s="58">
        <v>61.784640000000003</v>
      </c>
      <c r="AC168" s="58">
        <v>70.463009999999997</v>
      </c>
      <c r="AD168" s="75">
        <f t="shared" si="44"/>
        <v>4353.5317061664</v>
      </c>
      <c r="AE168" s="37">
        <f t="shared" si="45"/>
        <v>1915.32384</v>
      </c>
      <c r="AF168" s="38">
        <f t="shared" si="46"/>
        <v>70.463009999999997</v>
      </c>
      <c r="AG168" s="36">
        <f t="shared" si="47"/>
        <v>134959.4828911584</v>
      </c>
    </row>
    <row r="169" spans="1:33" ht="12.9" customHeight="1" x14ac:dyDescent="0.25">
      <c r="A169" s="1" t="s">
        <v>141</v>
      </c>
      <c r="B169" t="s">
        <v>321</v>
      </c>
      <c r="C169" s="58" t="s">
        <v>352</v>
      </c>
      <c r="D169" s="24">
        <v>514073</v>
      </c>
      <c r="E169" s="30" t="s">
        <v>320</v>
      </c>
      <c r="F169" s="24" t="s">
        <v>270</v>
      </c>
      <c r="G169" t="s">
        <v>145</v>
      </c>
      <c r="H169" s="24" t="s">
        <v>118</v>
      </c>
      <c r="I169" s="48">
        <v>1</v>
      </c>
      <c r="J169" s="48">
        <v>1</v>
      </c>
      <c r="K169" s="58">
        <v>40</v>
      </c>
      <c r="L169" s="73">
        <v>0.93520000000000003</v>
      </c>
      <c r="M169" s="75">
        <f t="shared" si="48"/>
        <v>37.408000000000001</v>
      </c>
      <c r="N169" s="37">
        <f t="shared" si="41"/>
        <v>1240</v>
      </c>
      <c r="O169" s="38">
        <f t="shared" si="42"/>
        <v>0.93520000000000003</v>
      </c>
      <c r="P169" s="36">
        <f t="shared" si="43"/>
        <v>1159.6480000000001</v>
      </c>
    </row>
    <row r="170" spans="1:33" ht="12.9" customHeight="1" x14ac:dyDescent="0.25">
      <c r="A170" s="1" t="s">
        <v>141</v>
      </c>
      <c r="B170" t="s">
        <v>373</v>
      </c>
      <c r="C170" s="58" t="s">
        <v>352</v>
      </c>
      <c r="D170" s="24">
        <v>147049</v>
      </c>
      <c r="E170" s="30" t="s">
        <v>374</v>
      </c>
      <c r="F170" s="24" t="s">
        <v>284</v>
      </c>
      <c r="G170" t="s">
        <v>145</v>
      </c>
      <c r="H170" s="24" t="s">
        <v>118</v>
      </c>
      <c r="I170" s="48">
        <v>1</v>
      </c>
      <c r="J170" s="48">
        <v>1</v>
      </c>
      <c r="K170" s="58">
        <v>88</v>
      </c>
      <c r="L170" s="73">
        <v>0.93859999999999999</v>
      </c>
      <c r="M170" s="75">
        <f t="shared" si="48"/>
        <v>82.596800000000002</v>
      </c>
      <c r="N170" s="37">
        <f t="shared" si="41"/>
        <v>2728</v>
      </c>
      <c r="O170" s="38">
        <f t="shared" si="42"/>
        <v>0.93859999999999999</v>
      </c>
      <c r="P170" s="36">
        <f t="shared" si="43"/>
        <v>2560.5007999999998</v>
      </c>
    </row>
    <row r="171" spans="1:33" ht="12.9" customHeight="1" x14ac:dyDescent="0.25">
      <c r="A171" s="1" t="s">
        <v>141</v>
      </c>
      <c r="B171" t="s">
        <v>375</v>
      </c>
      <c r="C171" s="58" t="s">
        <v>352</v>
      </c>
      <c r="D171" s="24"/>
      <c r="E171" s="30" t="s">
        <v>374</v>
      </c>
      <c r="F171" s="24" t="s">
        <v>284</v>
      </c>
      <c r="G171" t="s">
        <v>145</v>
      </c>
      <c r="H171" s="24" t="s">
        <v>118</v>
      </c>
      <c r="I171" s="48">
        <v>1</v>
      </c>
      <c r="J171" s="48">
        <v>1</v>
      </c>
      <c r="K171" s="58">
        <v>0</v>
      </c>
      <c r="L171" s="73">
        <v>1</v>
      </c>
      <c r="M171" s="75">
        <f t="shared" si="48"/>
        <v>0</v>
      </c>
      <c r="N171" s="37">
        <f t="shared" si="41"/>
        <v>0</v>
      </c>
      <c r="O171" s="38">
        <f t="shared" si="42"/>
        <v>1</v>
      </c>
      <c r="P171" s="36">
        <f t="shared" si="43"/>
        <v>0</v>
      </c>
    </row>
    <row r="172" spans="1:33" ht="12.9" customHeight="1" x14ac:dyDescent="0.25">
      <c r="A172" s="1" t="s">
        <v>141</v>
      </c>
      <c r="B172" t="s">
        <v>376</v>
      </c>
      <c r="C172" s="58" t="s">
        <v>352</v>
      </c>
      <c r="D172" s="61" t="s">
        <v>377</v>
      </c>
      <c r="E172" s="30" t="s">
        <v>374</v>
      </c>
      <c r="F172" s="24" t="s">
        <v>284</v>
      </c>
      <c r="G172" t="s">
        <v>145</v>
      </c>
      <c r="H172" s="24" t="s">
        <v>118</v>
      </c>
      <c r="I172" s="48">
        <v>1</v>
      </c>
      <c r="J172" s="48">
        <v>1</v>
      </c>
      <c r="K172" s="58">
        <v>158</v>
      </c>
      <c r="L172" s="73">
        <v>1</v>
      </c>
      <c r="M172" s="75">
        <f t="shared" si="48"/>
        <v>158</v>
      </c>
      <c r="N172" s="37">
        <f t="shared" si="41"/>
        <v>4898</v>
      </c>
      <c r="O172" s="38">
        <f t="shared" si="42"/>
        <v>1</v>
      </c>
      <c r="P172" s="36">
        <f t="shared" si="43"/>
        <v>4898</v>
      </c>
    </row>
    <row r="173" spans="1:33" ht="12.9" customHeight="1" x14ac:dyDescent="0.25">
      <c r="A173" s="1" t="s">
        <v>141</v>
      </c>
      <c r="B173" t="s">
        <v>378</v>
      </c>
      <c r="C173" s="58" t="s">
        <v>352</v>
      </c>
      <c r="D173" s="24">
        <v>147058</v>
      </c>
      <c r="E173" s="30" t="s">
        <v>379</v>
      </c>
      <c r="F173" s="24" t="s">
        <v>284</v>
      </c>
      <c r="G173" t="s">
        <v>145</v>
      </c>
      <c r="H173" s="24" t="s">
        <v>118</v>
      </c>
      <c r="I173" s="48">
        <v>1</v>
      </c>
      <c r="J173" s="48">
        <v>1</v>
      </c>
      <c r="K173" s="58">
        <v>76</v>
      </c>
      <c r="L173" s="58">
        <v>0.93440000000000001</v>
      </c>
      <c r="M173" s="75">
        <f t="shared" si="48"/>
        <v>71.014399999999995</v>
      </c>
      <c r="N173" s="37">
        <f t="shared" si="41"/>
        <v>2356</v>
      </c>
      <c r="O173" s="38">
        <f t="shared" si="42"/>
        <v>0.93440000000000001</v>
      </c>
      <c r="P173" s="36">
        <f t="shared" si="43"/>
        <v>2201.4463999999998</v>
      </c>
    </row>
    <row r="174" spans="1:33" ht="12.9" customHeight="1" x14ac:dyDescent="0.25">
      <c r="A174" s="1" t="s">
        <v>141</v>
      </c>
      <c r="B174" t="s">
        <v>380</v>
      </c>
      <c r="C174" s="58" t="s">
        <v>352</v>
      </c>
      <c r="D174" s="24">
        <v>514069</v>
      </c>
      <c r="E174" s="30" t="s">
        <v>379</v>
      </c>
      <c r="F174" s="24" t="s">
        <v>284</v>
      </c>
      <c r="G174" t="s">
        <v>145</v>
      </c>
      <c r="H174" s="24" t="s">
        <v>118</v>
      </c>
      <c r="I174" s="48">
        <v>1</v>
      </c>
      <c r="J174" s="48">
        <v>1</v>
      </c>
      <c r="K174" s="58">
        <v>31</v>
      </c>
      <c r="L174" s="73">
        <v>0.94</v>
      </c>
      <c r="M174" s="75">
        <f t="shared" si="48"/>
        <v>29.139999999999997</v>
      </c>
      <c r="N174" s="37">
        <f t="shared" si="41"/>
        <v>961</v>
      </c>
      <c r="O174" s="38">
        <f t="shared" si="42"/>
        <v>0.94</v>
      </c>
      <c r="P174" s="36">
        <f t="shared" si="43"/>
        <v>903.33999999999992</v>
      </c>
    </row>
    <row r="175" spans="1:33" ht="12.9" customHeight="1" x14ac:dyDescent="0.25">
      <c r="A175" s="1" t="s">
        <v>141</v>
      </c>
      <c r="B175" t="s">
        <v>381</v>
      </c>
      <c r="C175" s="58" t="s">
        <v>352</v>
      </c>
      <c r="D175" s="24">
        <v>147062</v>
      </c>
      <c r="E175" s="30" t="s">
        <v>382</v>
      </c>
      <c r="F175" s="24" t="s">
        <v>284</v>
      </c>
      <c r="G175" t="s">
        <v>145</v>
      </c>
      <c r="H175" s="24" t="s">
        <v>118</v>
      </c>
      <c r="I175" s="48">
        <v>1</v>
      </c>
      <c r="J175" s="48">
        <v>1</v>
      </c>
      <c r="K175" s="58">
        <v>117</v>
      </c>
      <c r="L175" s="58">
        <v>0.93879999999999997</v>
      </c>
      <c r="M175" s="75">
        <f t="shared" si="48"/>
        <v>109.83959999999999</v>
      </c>
      <c r="N175" s="37">
        <f t="shared" si="41"/>
        <v>3627</v>
      </c>
      <c r="O175" s="38">
        <f t="shared" si="42"/>
        <v>0.93879999999999997</v>
      </c>
      <c r="P175" s="36">
        <f t="shared" si="43"/>
        <v>3405.0275999999999</v>
      </c>
    </row>
    <row r="176" spans="1:33" ht="12.9" customHeight="1" x14ac:dyDescent="0.25">
      <c r="A176" s="39" t="s">
        <v>141</v>
      </c>
      <c r="B176" s="40" t="s">
        <v>383</v>
      </c>
      <c r="C176" s="58" t="s">
        <v>352</v>
      </c>
      <c r="D176" s="41">
        <v>514062</v>
      </c>
      <c r="E176" s="30" t="s">
        <v>382</v>
      </c>
      <c r="F176" s="41" t="s">
        <v>284</v>
      </c>
      <c r="G176" s="40" t="s">
        <v>145</v>
      </c>
      <c r="H176" s="41" t="s">
        <v>118</v>
      </c>
      <c r="I176" s="42">
        <v>1</v>
      </c>
      <c r="J176" s="42">
        <v>1</v>
      </c>
      <c r="K176" s="58">
        <v>61</v>
      </c>
      <c r="L176" s="73">
        <v>0.93500000000000005</v>
      </c>
      <c r="M176" s="75">
        <f t="shared" si="48"/>
        <v>57.035000000000004</v>
      </c>
      <c r="N176" s="70">
        <f t="shared" si="41"/>
        <v>1891</v>
      </c>
      <c r="O176" s="43">
        <f t="shared" si="42"/>
        <v>0.93500000000000005</v>
      </c>
      <c r="P176" s="45">
        <f t="shared" si="43"/>
        <v>1768.085</v>
      </c>
    </row>
    <row r="177" spans="1:19" ht="12.9" customHeight="1" x14ac:dyDescent="0.25">
      <c r="C177" s="24"/>
      <c r="D177" s="24"/>
      <c r="E177" s="24"/>
      <c r="I177" s="48"/>
      <c r="J177" s="48"/>
      <c r="K177" s="32"/>
      <c r="L177" s="33"/>
      <c r="M177" s="32"/>
      <c r="N177" s="35"/>
      <c r="O177" s="33"/>
      <c r="P177" s="51"/>
      <c r="Q177" s="2" t="s">
        <v>139</v>
      </c>
      <c r="R177" s="2" t="s">
        <v>10</v>
      </c>
      <c r="S177" s="2" t="s">
        <v>372</v>
      </c>
    </row>
    <row r="178" spans="1:19" ht="12.9" customHeight="1" x14ac:dyDescent="0.3">
      <c r="A178" s="83" t="s">
        <v>384</v>
      </c>
      <c r="B178" s="83"/>
      <c r="C178" s="52"/>
      <c r="D178" s="52"/>
      <c r="E178" s="52"/>
      <c r="K178" s="35">
        <f>SUM(K163:K176)</f>
        <v>1017</v>
      </c>
      <c r="L178" s="53"/>
      <c r="M178" s="35">
        <f>SUM(M163:M176)</f>
        <v>965.33840000000009</v>
      </c>
      <c r="N178" s="35">
        <f>SUM(N163:N176)</f>
        <v>31527</v>
      </c>
      <c r="O178" s="53"/>
      <c r="P178" s="54">
        <f>M178-O178</f>
        <v>965.33840000000009</v>
      </c>
      <c r="Q178" s="55">
        <v>0.8</v>
      </c>
      <c r="R178" s="51">
        <f>M178*Q178</f>
        <v>772.2707200000001</v>
      </c>
      <c r="S178" s="51">
        <f>M178-R178</f>
        <v>193.06768</v>
      </c>
    </row>
    <row r="179" spans="1:19" ht="12.9" customHeight="1" x14ac:dyDescent="0.3">
      <c r="A179" s="83"/>
      <c r="B179" s="83"/>
      <c r="C179" s="52"/>
      <c r="D179" s="52"/>
      <c r="E179" s="52"/>
      <c r="K179" s="53"/>
      <c r="L179" s="53"/>
      <c r="M179" s="35"/>
      <c r="N179" s="35"/>
      <c r="O179" s="53"/>
      <c r="P179" s="54"/>
      <c r="Q179" s="55"/>
      <c r="R179" s="51"/>
      <c r="S179" s="51"/>
    </row>
    <row r="180" spans="1:19" x14ac:dyDescent="0.25">
      <c r="K180" s="32"/>
      <c r="M180" s="32"/>
      <c r="N180" s="36"/>
      <c r="P180" s="36"/>
    </row>
    <row r="181" spans="1:19" x14ac:dyDescent="0.25">
      <c r="K181" s="32"/>
      <c r="N181" s="36"/>
      <c r="P181" s="36"/>
    </row>
    <row r="182" spans="1:19" x14ac:dyDescent="0.25">
      <c r="K182" s="32"/>
      <c r="N182" s="36"/>
      <c r="P182" s="36"/>
    </row>
    <row r="183" spans="1:19" x14ac:dyDescent="0.25">
      <c r="K183" s="32"/>
      <c r="N183" s="36"/>
      <c r="P183" s="36"/>
    </row>
    <row r="184" spans="1:19" x14ac:dyDescent="0.25">
      <c r="K184" s="32"/>
      <c r="P184" s="36"/>
    </row>
    <row r="185" spans="1:19" x14ac:dyDescent="0.25">
      <c r="K185" s="32"/>
      <c r="P185" s="36"/>
    </row>
    <row r="186" spans="1:19" x14ac:dyDescent="0.25">
      <c r="K186" s="32"/>
      <c r="P186" s="36"/>
    </row>
    <row r="187" spans="1:19" x14ac:dyDescent="0.25">
      <c r="K187" s="32"/>
      <c r="P187" s="36"/>
    </row>
    <row r="188" spans="1:19" x14ac:dyDescent="0.25">
      <c r="K188" s="32"/>
      <c r="P188" s="36"/>
    </row>
    <row r="189" spans="1:19" x14ac:dyDescent="0.25">
      <c r="K189" s="32"/>
      <c r="P189" s="36"/>
    </row>
    <row r="190" spans="1:19" x14ac:dyDescent="0.25">
      <c r="K190" s="32"/>
      <c r="P190" s="36"/>
    </row>
    <row r="191" spans="1:19" x14ac:dyDescent="0.25">
      <c r="P191" s="36"/>
    </row>
    <row r="192" spans="1:19" x14ac:dyDescent="0.25">
      <c r="P192" s="36"/>
    </row>
    <row r="193" spans="16:16" x14ac:dyDescent="0.25">
      <c r="P193" s="36"/>
    </row>
    <row r="194" spans="16:16" x14ac:dyDescent="0.25">
      <c r="P194" s="36"/>
    </row>
    <row r="195" spans="16:16" x14ac:dyDescent="0.25">
      <c r="P195" s="36"/>
    </row>
    <row r="196" spans="16:16" x14ac:dyDescent="0.25">
      <c r="P196" s="36"/>
    </row>
    <row r="197" spans="16:16" x14ac:dyDescent="0.25">
      <c r="P197" s="36"/>
    </row>
    <row r="198" spans="16:16" x14ac:dyDescent="0.25">
      <c r="P198" s="36"/>
    </row>
    <row r="199" spans="16:16" x14ac:dyDescent="0.25">
      <c r="P199" s="36"/>
    </row>
    <row r="200" spans="16:16" x14ac:dyDescent="0.25">
      <c r="P200" s="36"/>
    </row>
    <row r="201" spans="16:16" x14ac:dyDescent="0.25">
      <c r="P201" s="36"/>
    </row>
    <row r="202" spans="16:16" x14ac:dyDescent="0.25">
      <c r="P202" s="36"/>
    </row>
    <row r="203" spans="16:16" x14ac:dyDescent="0.25">
      <c r="P203" s="36"/>
    </row>
    <row r="204" spans="16:16" x14ac:dyDescent="0.25">
      <c r="P204" s="36"/>
    </row>
    <row r="205" spans="16:16" x14ac:dyDescent="0.25">
      <c r="P205" s="36"/>
    </row>
    <row r="206" spans="16:16" x14ac:dyDescent="0.25">
      <c r="P206" s="36"/>
    </row>
    <row r="207" spans="16:16" x14ac:dyDescent="0.25">
      <c r="P207" s="36"/>
    </row>
    <row r="208" spans="16:16" x14ac:dyDescent="0.25">
      <c r="P208" s="36"/>
    </row>
    <row r="209" spans="16:16" x14ac:dyDescent="0.25">
      <c r="P209" s="36"/>
    </row>
    <row r="210" spans="16:16" x14ac:dyDescent="0.25">
      <c r="P210" s="36"/>
    </row>
    <row r="211" spans="16:16" x14ac:dyDescent="0.25">
      <c r="P211" s="36"/>
    </row>
  </sheetData>
  <mergeCells count="7">
    <mergeCell ref="A179:B179"/>
    <mergeCell ref="A160:B160"/>
    <mergeCell ref="A178:B178"/>
    <mergeCell ref="A124:B124"/>
    <mergeCell ref="A31:B31"/>
    <mergeCell ref="A44:B44"/>
    <mergeCell ref="A153:B153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4" max="18" man="1"/>
    <brk id="15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2001-01-22T19:18:19Z</cp:lastPrinted>
  <dcterms:created xsi:type="dcterms:W3CDTF">2000-07-27T20:19:23Z</dcterms:created>
  <dcterms:modified xsi:type="dcterms:W3CDTF">2023-09-10T15:09:30Z</dcterms:modified>
</cp:coreProperties>
</file>