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56" windowWidth="15300" windowHeight="9252"/>
  </bookViews>
  <sheets>
    <sheet name="Offshore, S. Tx, Arklatex, G.C." sheetId="1" r:id="rId1"/>
    <sheet name="Mid-Continent" sheetId="7" r:id="rId2"/>
  </sheets>
  <definedNames>
    <definedName name="_xlnm.Print_Area" localSheetId="1">'Mid-Continent'!$A$1:$S$181</definedName>
    <definedName name="_xlnm.Print_Titles" localSheetId="1">'Mid-Continent'!$1:$16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AB19" i="7" l="1"/>
  <c r="AC19" i="7"/>
  <c r="AD19" i="7"/>
  <c r="AE19" i="7"/>
  <c r="AB20" i="7"/>
  <c r="AC20" i="7"/>
  <c r="AD20" i="7"/>
  <c r="AE20" i="7"/>
  <c r="AB21" i="7"/>
  <c r="AC21" i="7"/>
  <c r="AD21" i="7"/>
  <c r="AE21" i="7"/>
  <c r="AB22" i="7"/>
  <c r="AC22" i="7"/>
  <c r="AD22" i="7"/>
  <c r="AE22" i="7"/>
  <c r="AB23" i="7"/>
  <c r="AC23" i="7"/>
  <c r="AD23" i="7"/>
  <c r="AE23" i="7"/>
  <c r="AB24" i="7"/>
  <c r="AC24" i="7"/>
  <c r="AD24" i="7"/>
  <c r="AE24" i="7"/>
  <c r="AB25" i="7"/>
  <c r="AC25" i="7"/>
  <c r="AD25" i="7"/>
  <c r="AE25" i="7"/>
  <c r="AB26" i="7"/>
  <c r="AC26" i="7"/>
  <c r="AD26" i="7"/>
  <c r="AE26" i="7"/>
  <c r="AB27" i="7"/>
  <c r="AC27" i="7"/>
  <c r="AD27" i="7"/>
  <c r="AE27" i="7"/>
  <c r="Z29" i="7"/>
  <c r="AB29" i="7"/>
  <c r="AC29" i="7"/>
  <c r="AE29" i="7"/>
  <c r="AG29" i="7"/>
  <c r="AH29" i="7"/>
  <c r="AB32" i="7"/>
  <c r="AC32" i="7"/>
  <c r="AD32" i="7"/>
  <c r="AE32" i="7"/>
  <c r="AB33" i="7"/>
  <c r="AC33" i="7"/>
  <c r="AD33" i="7"/>
  <c r="AE33" i="7"/>
  <c r="AB34" i="7"/>
  <c r="AC34" i="7"/>
  <c r="AD34" i="7"/>
  <c r="AE34" i="7"/>
  <c r="AB35" i="7"/>
  <c r="AC35" i="7"/>
  <c r="AD35" i="7"/>
  <c r="AE35" i="7"/>
  <c r="AB36" i="7"/>
  <c r="AC36" i="7"/>
  <c r="AD36" i="7"/>
  <c r="AE36" i="7"/>
  <c r="AB37" i="7"/>
  <c r="AC37" i="7"/>
  <c r="AD37" i="7"/>
  <c r="AE37" i="7"/>
  <c r="AB38" i="7"/>
  <c r="AC38" i="7"/>
  <c r="AD38" i="7"/>
  <c r="AE38" i="7"/>
  <c r="AB39" i="7"/>
  <c r="AC39" i="7"/>
  <c r="AD39" i="7"/>
  <c r="AE39" i="7"/>
  <c r="AB40" i="7"/>
  <c r="AC40" i="7"/>
  <c r="AD40" i="7"/>
  <c r="AE40" i="7"/>
  <c r="AB41" i="7"/>
  <c r="AC41" i="7"/>
  <c r="AD41" i="7"/>
  <c r="AE41" i="7"/>
  <c r="AB42" i="7"/>
  <c r="AC42" i="7"/>
  <c r="AD42" i="7"/>
  <c r="AE42" i="7"/>
  <c r="AB43" i="7"/>
  <c r="AC43" i="7"/>
  <c r="AD43" i="7"/>
  <c r="AE43" i="7"/>
  <c r="AB44" i="7"/>
  <c r="AC44" i="7"/>
  <c r="AD44" i="7"/>
  <c r="AE44" i="7"/>
  <c r="AB45" i="7"/>
  <c r="AC45" i="7"/>
  <c r="AD45" i="7"/>
  <c r="AE45" i="7"/>
  <c r="AB46" i="7"/>
  <c r="AC46" i="7"/>
  <c r="AD46" i="7"/>
  <c r="AE46" i="7"/>
  <c r="AB47" i="7"/>
  <c r="AC47" i="7"/>
  <c r="AD47" i="7"/>
  <c r="AE47" i="7"/>
  <c r="AB48" i="7"/>
  <c r="AC48" i="7"/>
  <c r="AD48" i="7"/>
  <c r="AE48" i="7"/>
  <c r="AB49" i="7"/>
  <c r="AC49" i="7"/>
  <c r="AD49" i="7"/>
  <c r="AE49" i="7"/>
  <c r="AB50" i="7"/>
  <c r="AC50" i="7"/>
  <c r="AD50" i="7"/>
  <c r="AE50" i="7"/>
  <c r="AB51" i="7"/>
  <c r="AC51" i="7"/>
  <c r="AD51" i="7"/>
  <c r="AE51" i="7"/>
  <c r="AB52" i="7"/>
  <c r="AC52" i="7"/>
  <c r="AD52" i="7"/>
  <c r="AE52" i="7"/>
  <c r="AB53" i="7"/>
  <c r="AC53" i="7"/>
  <c r="AD53" i="7"/>
  <c r="AE53" i="7"/>
  <c r="AB54" i="7"/>
  <c r="AC54" i="7"/>
  <c r="AD54" i="7"/>
  <c r="AE54" i="7"/>
  <c r="AB55" i="7"/>
  <c r="AC55" i="7"/>
  <c r="AD55" i="7"/>
  <c r="AE55" i="7"/>
  <c r="AB56" i="7"/>
  <c r="AC56" i="7"/>
  <c r="AD56" i="7"/>
  <c r="AE56" i="7"/>
  <c r="AB57" i="7"/>
  <c r="AC57" i="7"/>
  <c r="AD57" i="7"/>
  <c r="AE57" i="7"/>
  <c r="AB58" i="7"/>
  <c r="AC58" i="7"/>
  <c r="AD58" i="7"/>
  <c r="AE58" i="7"/>
  <c r="AB59" i="7"/>
  <c r="AC59" i="7"/>
  <c r="AD59" i="7"/>
  <c r="AE59" i="7"/>
  <c r="AB60" i="7"/>
  <c r="AC60" i="7"/>
  <c r="AD60" i="7"/>
  <c r="AE60" i="7"/>
  <c r="AB61" i="7"/>
  <c r="AC61" i="7"/>
  <c r="AD61" i="7"/>
  <c r="AE61" i="7"/>
  <c r="AB62" i="7"/>
  <c r="AC62" i="7"/>
  <c r="AD62" i="7"/>
  <c r="AE62" i="7"/>
  <c r="AB63" i="7"/>
  <c r="AC63" i="7"/>
  <c r="AD63" i="7"/>
  <c r="AE63" i="7"/>
  <c r="AB64" i="7"/>
  <c r="AC64" i="7"/>
  <c r="AD64" i="7"/>
  <c r="AE64" i="7"/>
  <c r="AB65" i="7"/>
  <c r="AC65" i="7"/>
  <c r="AD65" i="7"/>
  <c r="AE65" i="7"/>
  <c r="AB66" i="7"/>
  <c r="AC66" i="7"/>
  <c r="AD66" i="7"/>
  <c r="AE66" i="7"/>
  <c r="AB67" i="7"/>
  <c r="AC67" i="7"/>
  <c r="AD67" i="7"/>
  <c r="AE67" i="7"/>
  <c r="AB68" i="7"/>
  <c r="AC68" i="7"/>
  <c r="AD68" i="7"/>
  <c r="AE68" i="7"/>
  <c r="AB69" i="7"/>
  <c r="AC69" i="7"/>
  <c r="AD69" i="7"/>
  <c r="AE69" i="7"/>
  <c r="AB70" i="7"/>
  <c r="AC70" i="7"/>
  <c r="AD70" i="7"/>
  <c r="AE70" i="7"/>
  <c r="AB71" i="7"/>
  <c r="AC71" i="7"/>
  <c r="AD71" i="7"/>
  <c r="AE71" i="7"/>
  <c r="AB72" i="7"/>
  <c r="AC72" i="7"/>
  <c r="AD72" i="7"/>
  <c r="AE72" i="7"/>
  <c r="AB73" i="7"/>
  <c r="AC73" i="7"/>
  <c r="AD73" i="7"/>
  <c r="AE73" i="7"/>
  <c r="AB74" i="7"/>
  <c r="AC74" i="7"/>
  <c r="AD74" i="7"/>
  <c r="AE74" i="7"/>
  <c r="AB75" i="7"/>
  <c r="AC75" i="7"/>
  <c r="AD75" i="7"/>
  <c r="AE75" i="7"/>
  <c r="AB76" i="7"/>
  <c r="AC76" i="7"/>
  <c r="AD76" i="7"/>
  <c r="AE76" i="7"/>
  <c r="AB77" i="7"/>
  <c r="AC77" i="7"/>
  <c r="AD77" i="7"/>
  <c r="AE77" i="7"/>
  <c r="AB78" i="7"/>
  <c r="AC78" i="7"/>
  <c r="AD78" i="7"/>
  <c r="AE78" i="7"/>
  <c r="AB79" i="7"/>
  <c r="AC79" i="7"/>
  <c r="AD79" i="7"/>
  <c r="AE79" i="7"/>
  <c r="AB80" i="7"/>
  <c r="AC80" i="7"/>
  <c r="AD80" i="7"/>
  <c r="AE80" i="7"/>
  <c r="AB81" i="7"/>
  <c r="AC81" i="7"/>
  <c r="AD81" i="7"/>
  <c r="AE81" i="7"/>
  <c r="AB82" i="7"/>
  <c r="AC82" i="7"/>
  <c r="AD82" i="7"/>
  <c r="AE82" i="7"/>
  <c r="AB83" i="7"/>
  <c r="AC83" i="7"/>
  <c r="AD83" i="7"/>
  <c r="AE83" i="7"/>
  <c r="AB84" i="7"/>
  <c r="AC84" i="7"/>
  <c r="AD84" i="7"/>
  <c r="AE84" i="7"/>
  <c r="AB85" i="7"/>
  <c r="AC85" i="7"/>
  <c r="AD85" i="7"/>
  <c r="AE85" i="7"/>
  <c r="AB86" i="7"/>
  <c r="AC86" i="7"/>
  <c r="AD86" i="7"/>
  <c r="AE86" i="7"/>
  <c r="AB87" i="7"/>
  <c r="AC87" i="7"/>
  <c r="AD87" i="7"/>
  <c r="AE87" i="7"/>
  <c r="AB88" i="7"/>
  <c r="AC88" i="7"/>
  <c r="AD88" i="7"/>
  <c r="AE88" i="7"/>
  <c r="AB89" i="7"/>
  <c r="AC89" i="7"/>
  <c r="AD89" i="7"/>
  <c r="AE89" i="7"/>
  <c r="AB90" i="7"/>
  <c r="AC90" i="7"/>
  <c r="AD90" i="7"/>
  <c r="AE90" i="7"/>
  <c r="AB91" i="7"/>
  <c r="AC91" i="7"/>
  <c r="AD91" i="7"/>
  <c r="AE91" i="7"/>
  <c r="AB92" i="7"/>
  <c r="AC92" i="7"/>
  <c r="AD92" i="7"/>
  <c r="AE92" i="7"/>
  <c r="AB93" i="7"/>
  <c r="AC93" i="7"/>
  <c r="AD93" i="7"/>
  <c r="AE93" i="7"/>
  <c r="AB94" i="7"/>
  <c r="AC94" i="7"/>
  <c r="AD94" i="7"/>
  <c r="AE94" i="7"/>
  <c r="AB95" i="7"/>
  <c r="AC95" i="7"/>
  <c r="AD95" i="7"/>
  <c r="AE95" i="7"/>
  <c r="AB96" i="7"/>
  <c r="AC96" i="7"/>
  <c r="AD96" i="7"/>
  <c r="AE96" i="7"/>
  <c r="AB97" i="7"/>
  <c r="AC97" i="7"/>
  <c r="AD97" i="7"/>
  <c r="AE97" i="7"/>
  <c r="AB98" i="7"/>
  <c r="AC98" i="7"/>
  <c r="AD98" i="7"/>
  <c r="AE98" i="7"/>
  <c r="AB99" i="7"/>
  <c r="AC99" i="7"/>
  <c r="AD99" i="7"/>
  <c r="AE99" i="7"/>
  <c r="AB100" i="7"/>
  <c r="AC100" i="7"/>
  <c r="AD100" i="7"/>
  <c r="AE100" i="7"/>
  <c r="AB101" i="7"/>
  <c r="AC101" i="7"/>
  <c r="AD101" i="7"/>
  <c r="AE101" i="7"/>
  <c r="AB102" i="7"/>
  <c r="AC102" i="7"/>
  <c r="AD102" i="7"/>
  <c r="AE102" i="7"/>
  <c r="AB103" i="7"/>
  <c r="AC103" i="7"/>
  <c r="AD103" i="7"/>
  <c r="AE103" i="7"/>
  <c r="AB104" i="7"/>
  <c r="AC104" i="7"/>
  <c r="AD104" i="7"/>
  <c r="AE104" i="7"/>
  <c r="AB105" i="7"/>
  <c r="AC105" i="7"/>
  <c r="AD105" i="7"/>
  <c r="AE105" i="7"/>
  <c r="AB106" i="7"/>
  <c r="AC106" i="7"/>
  <c r="AD106" i="7"/>
  <c r="AE106" i="7"/>
  <c r="AB107" i="7"/>
  <c r="AC107" i="7"/>
  <c r="AD107" i="7"/>
  <c r="AE107" i="7"/>
  <c r="Z109" i="7"/>
  <c r="AB109" i="7"/>
  <c r="AC109" i="7"/>
  <c r="AE109" i="7"/>
  <c r="AG109" i="7"/>
  <c r="AH109" i="7"/>
  <c r="AB111" i="7"/>
  <c r="AC111" i="7"/>
  <c r="AD111" i="7"/>
  <c r="AE111" i="7"/>
  <c r="AB112" i="7"/>
  <c r="AC112" i="7"/>
  <c r="AD112" i="7"/>
  <c r="AE112" i="7"/>
  <c r="AB113" i="7"/>
  <c r="AC113" i="7"/>
  <c r="AD113" i="7"/>
  <c r="AE113" i="7"/>
  <c r="AB114" i="7"/>
  <c r="AC114" i="7"/>
  <c r="AD114" i="7"/>
  <c r="AE114" i="7"/>
  <c r="AB115" i="7"/>
  <c r="AC115" i="7"/>
  <c r="AD115" i="7"/>
  <c r="AE115" i="7"/>
  <c r="AB116" i="7"/>
  <c r="AC116" i="7"/>
  <c r="AD116" i="7"/>
  <c r="AE116" i="7"/>
  <c r="AB117" i="7"/>
  <c r="AC117" i="7"/>
  <c r="AD117" i="7"/>
  <c r="AE117" i="7"/>
  <c r="AB118" i="7"/>
  <c r="AC118" i="7"/>
  <c r="AD118" i="7"/>
  <c r="AE118" i="7"/>
  <c r="AB119" i="7"/>
  <c r="AC119" i="7"/>
  <c r="AD119" i="7"/>
  <c r="AE119" i="7"/>
  <c r="AB120" i="7"/>
  <c r="AC120" i="7"/>
  <c r="AD120" i="7"/>
  <c r="AE120" i="7"/>
  <c r="AB121" i="7"/>
  <c r="AC121" i="7"/>
  <c r="AD121" i="7"/>
  <c r="AE121" i="7"/>
  <c r="AB122" i="7"/>
  <c r="AC122" i="7"/>
  <c r="AD122" i="7"/>
  <c r="AE122" i="7"/>
  <c r="AB123" i="7"/>
  <c r="AC123" i="7"/>
  <c r="AD123" i="7"/>
  <c r="AE123" i="7"/>
  <c r="AB124" i="7"/>
  <c r="AC124" i="7"/>
  <c r="AD124" i="7"/>
  <c r="AE124" i="7"/>
  <c r="AB125" i="7"/>
  <c r="AC125" i="7"/>
  <c r="AD125" i="7"/>
  <c r="AE125" i="7"/>
  <c r="AB126" i="7"/>
  <c r="AC126" i="7"/>
  <c r="AD126" i="7"/>
  <c r="AE126" i="7"/>
  <c r="AB127" i="7"/>
  <c r="AC127" i="7"/>
  <c r="AD127" i="7"/>
  <c r="AE127" i="7"/>
  <c r="AB128" i="7"/>
  <c r="AC128" i="7"/>
  <c r="AD128" i="7"/>
  <c r="AE128" i="7"/>
  <c r="AB129" i="7"/>
  <c r="AC129" i="7"/>
  <c r="AD129" i="7"/>
  <c r="AE129" i="7"/>
  <c r="AB130" i="7"/>
  <c r="AC130" i="7"/>
  <c r="AD130" i="7"/>
  <c r="AE130" i="7"/>
  <c r="AB131" i="7"/>
  <c r="AC131" i="7"/>
  <c r="AD131" i="7"/>
  <c r="AE131" i="7"/>
  <c r="AB132" i="7"/>
  <c r="AC132" i="7"/>
  <c r="AD132" i="7"/>
  <c r="AE132" i="7"/>
  <c r="AB133" i="7"/>
  <c r="AC133" i="7"/>
  <c r="AD133" i="7"/>
  <c r="AE133" i="7"/>
  <c r="AB134" i="7"/>
  <c r="AC134" i="7"/>
  <c r="AD134" i="7"/>
  <c r="AE134" i="7"/>
  <c r="AB135" i="7"/>
  <c r="AC135" i="7"/>
  <c r="AD135" i="7"/>
  <c r="AE135" i="7"/>
  <c r="Z137" i="7"/>
  <c r="AB137" i="7"/>
  <c r="AC137" i="7"/>
  <c r="AE137" i="7"/>
  <c r="AG137" i="7"/>
  <c r="AH137" i="7"/>
  <c r="AB141" i="7"/>
  <c r="AC141" i="7"/>
  <c r="AD141" i="7"/>
  <c r="AE141" i="7"/>
  <c r="AB142" i="7"/>
  <c r="AC142" i="7"/>
  <c r="AD142" i="7"/>
  <c r="AE142" i="7"/>
  <c r="Z144" i="7"/>
  <c r="AB144" i="7"/>
  <c r="AC144" i="7"/>
  <c r="AE144" i="7"/>
  <c r="AG144" i="7"/>
  <c r="AH144" i="7"/>
  <c r="AB147" i="7"/>
  <c r="AC147" i="7"/>
  <c r="AD147" i="7"/>
  <c r="AE147" i="7"/>
  <c r="AB148" i="7"/>
  <c r="AC148" i="7"/>
  <c r="AD148" i="7"/>
  <c r="AE148" i="7"/>
  <c r="AB149" i="7"/>
  <c r="AC149" i="7"/>
  <c r="AD149" i="7"/>
  <c r="AE149" i="7"/>
  <c r="AB150" i="7"/>
  <c r="AC150" i="7"/>
  <c r="AD150" i="7"/>
  <c r="AE150" i="7"/>
  <c r="AB151" i="7"/>
  <c r="AC151" i="7"/>
  <c r="AD151" i="7"/>
  <c r="AE151" i="7"/>
  <c r="AB152" i="7"/>
  <c r="AC152" i="7"/>
  <c r="AD152" i="7"/>
  <c r="AE152" i="7"/>
  <c r="AB153" i="7"/>
  <c r="AC153" i="7"/>
  <c r="AD153" i="7"/>
  <c r="AE153" i="7"/>
  <c r="AB154" i="7"/>
  <c r="AC154" i="7"/>
  <c r="AD154" i="7"/>
  <c r="AE154" i="7"/>
  <c r="M155" i="7"/>
  <c r="N155" i="7"/>
  <c r="O155" i="7"/>
  <c r="P155" i="7"/>
  <c r="M156" i="7"/>
  <c r="N156" i="7"/>
  <c r="O156" i="7"/>
  <c r="P156" i="7"/>
  <c r="M157" i="7"/>
  <c r="N157" i="7"/>
  <c r="O157" i="7"/>
  <c r="P157" i="7"/>
  <c r="M158" i="7"/>
  <c r="N158" i="7"/>
  <c r="O158" i="7"/>
  <c r="P158" i="7"/>
  <c r="M159" i="7"/>
  <c r="N159" i="7"/>
  <c r="O159" i="7"/>
  <c r="P159" i="7"/>
  <c r="M160" i="7"/>
  <c r="N160" i="7"/>
  <c r="O160" i="7"/>
  <c r="P160" i="7"/>
  <c r="M161" i="7"/>
  <c r="N161" i="7"/>
  <c r="O161" i="7"/>
  <c r="P161" i="7"/>
  <c r="K163" i="7"/>
  <c r="M163" i="7"/>
  <c r="N163" i="7"/>
  <c r="P163" i="7"/>
  <c r="R163" i="7"/>
  <c r="S163" i="7"/>
  <c r="F11" i="1"/>
  <c r="H11" i="1"/>
  <c r="I11" i="1"/>
  <c r="K11" i="1"/>
  <c r="L11" i="1"/>
  <c r="F12" i="1"/>
  <c r="H12" i="1"/>
  <c r="I12" i="1"/>
  <c r="K12" i="1"/>
  <c r="L12" i="1"/>
  <c r="F13" i="1"/>
  <c r="H13" i="1"/>
  <c r="I13" i="1"/>
  <c r="K13" i="1"/>
  <c r="L13" i="1"/>
  <c r="F14" i="1"/>
  <c r="H14" i="1"/>
  <c r="I14" i="1"/>
  <c r="K14" i="1"/>
  <c r="L14" i="1"/>
  <c r="H15" i="1"/>
  <c r="I15" i="1"/>
  <c r="K15" i="1"/>
  <c r="L15" i="1"/>
  <c r="F16" i="1"/>
  <c r="H16" i="1"/>
  <c r="I16" i="1"/>
  <c r="K16" i="1"/>
  <c r="L16" i="1"/>
  <c r="F17" i="1"/>
  <c r="H17" i="1"/>
  <c r="I17" i="1"/>
  <c r="K17" i="1"/>
  <c r="L17" i="1"/>
  <c r="F18" i="1"/>
  <c r="H18" i="1"/>
  <c r="I18" i="1"/>
  <c r="K18" i="1"/>
  <c r="L18" i="1"/>
  <c r="F19" i="1"/>
  <c r="H19" i="1"/>
  <c r="I19" i="1"/>
  <c r="K19" i="1"/>
  <c r="L19" i="1"/>
  <c r="F20" i="1"/>
  <c r="H20" i="1"/>
  <c r="I20" i="1"/>
  <c r="K20" i="1"/>
  <c r="L20" i="1"/>
  <c r="F21" i="1"/>
  <c r="H21" i="1"/>
  <c r="I21" i="1"/>
  <c r="K21" i="1"/>
  <c r="L21" i="1"/>
  <c r="F22" i="1"/>
  <c r="H22" i="1"/>
  <c r="I22" i="1"/>
  <c r="K22" i="1"/>
  <c r="L22" i="1"/>
  <c r="F23" i="1"/>
  <c r="H23" i="1"/>
  <c r="I23" i="1"/>
  <c r="K23" i="1"/>
  <c r="L23" i="1"/>
  <c r="F24" i="1"/>
  <c r="H24" i="1"/>
  <c r="I24" i="1"/>
  <c r="K24" i="1"/>
  <c r="L24" i="1"/>
  <c r="F25" i="1"/>
  <c r="H25" i="1"/>
  <c r="I25" i="1"/>
  <c r="K25" i="1"/>
  <c r="L25" i="1"/>
  <c r="F26" i="1"/>
  <c r="H26" i="1"/>
  <c r="I26" i="1"/>
  <c r="K26" i="1"/>
  <c r="L26" i="1"/>
  <c r="F27" i="1"/>
  <c r="H27" i="1"/>
  <c r="I27" i="1"/>
  <c r="K27" i="1"/>
  <c r="L27" i="1"/>
  <c r="F28" i="1"/>
  <c r="H28" i="1"/>
  <c r="I28" i="1"/>
  <c r="K28" i="1"/>
  <c r="L28" i="1"/>
  <c r="F29" i="1"/>
  <c r="H29" i="1"/>
  <c r="I29" i="1"/>
  <c r="K29" i="1"/>
  <c r="L29" i="1"/>
  <c r="F30" i="1"/>
  <c r="H30" i="1"/>
  <c r="I30" i="1"/>
  <c r="K30" i="1"/>
  <c r="L30" i="1"/>
  <c r="F31" i="1"/>
  <c r="H31" i="1"/>
  <c r="I31" i="1"/>
  <c r="K31" i="1"/>
  <c r="L31" i="1"/>
  <c r="F32" i="1"/>
  <c r="H32" i="1"/>
  <c r="I32" i="1"/>
  <c r="K32" i="1"/>
  <c r="L32" i="1"/>
  <c r="F33" i="1"/>
  <c r="H33" i="1"/>
  <c r="I33" i="1"/>
  <c r="K33" i="1"/>
  <c r="L33" i="1"/>
  <c r="F34" i="1"/>
  <c r="H34" i="1"/>
  <c r="I34" i="1"/>
  <c r="K34" i="1"/>
  <c r="L34" i="1"/>
  <c r="F35" i="1"/>
  <c r="H35" i="1"/>
  <c r="I35" i="1"/>
  <c r="K35" i="1"/>
  <c r="L35" i="1"/>
  <c r="F36" i="1"/>
  <c r="H36" i="1"/>
  <c r="I36" i="1"/>
  <c r="K36" i="1"/>
  <c r="L36" i="1"/>
  <c r="F37" i="1"/>
  <c r="H37" i="1"/>
  <c r="I37" i="1"/>
  <c r="K37" i="1"/>
  <c r="L37" i="1"/>
  <c r="F38" i="1"/>
  <c r="H38" i="1"/>
  <c r="I38" i="1"/>
  <c r="K38" i="1"/>
  <c r="L38" i="1"/>
  <c r="F39" i="1"/>
  <c r="H39" i="1"/>
  <c r="I39" i="1"/>
  <c r="K39" i="1"/>
  <c r="L39" i="1"/>
  <c r="F40" i="1"/>
  <c r="H40" i="1"/>
  <c r="I40" i="1"/>
  <c r="K40" i="1"/>
  <c r="L40" i="1"/>
  <c r="H41" i="1"/>
  <c r="I41" i="1"/>
  <c r="K41" i="1"/>
  <c r="L41" i="1"/>
  <c r="F42" i="1"/>
  <c r="H42" i="1"/>
  <c r="I42" i="1"/>
  <c r="K42" i="1"/>
  <c r="L42" i="1"/>
  <c r="F43" i="1"/>
  <c r="H43" i="1"/>
  <c r="I43" i="1"/>
  <c r="K43" i="1"/>
  <c r="L43" i="1"/>
  <c r="F44" i="1"/>
  <c r="H44" i="1"/>
  <c r="I44" i="1"/>
  <c r="K44" i="1"/>
  <c r="L44" i="1"/>
  <c r="F45" i="1"/>
  <c r="H45" i="1"/>
  <c r="I45" i="1"/>
  <c r="K45" i="1"/>
  <c r="L45" i="1"/>
  <c r="F46" i="1"/>
  <c r="H46" i="1"/>
  <c r="I46" i="1"/>
  <c r="K46" i="1"/>
  <c r="L46" i="1"/>
  <c r="H47" i="1"/>
  <c r="I47" i="1"/>
  <c r="K47" i="1"/>
  <c r="L47" i="1"/>
  <c r="F48" i="1"/>
  <c r="H48" i="1"/>
  <c r="I48" i="1"/>
  <c r="K48" i="1"/>
  <c r="L48" i="1"/>
  <c r="F49" i="1"/>
  <c r="H49" i="1"/>
  <c r="I49" i="1"/>
  <c r="K49" i="1"/>
  <c r="L49" i="1"/>
  <c r="F50" i="1"/>
  <c r="H50" i="1"/>
  <c r="I50" i="1"/>
  <c r="K50" i="1"/>
  <c r="L50" i="1"/>
  <c r="F51" i="1"/>
  <c r="H51" i="1"/>
  <c r="I51" i="1"/>
  <c r="K51" i="1"/>
  <c r="L51" i="1"/>
  <c r="F52" i="1"/>
  <c r="H52" i="1"/>
  <c r="I52" i="1"/>
  <c r="K52" i="1"/>
  <c r="L52" i="1"/>
  <c r="F53" i="1"/>
  <c r="H53" i="1"/>
  <c r="I53" i="1"/>
  <c r="K53" i="1"/>
  <c r="L53" i="1"/>
  <c r="F54" i="1"/>
  <c r="H54" i="1"/>
  <c r="I54" i="1"/>
  <c r="K54" i="1"/>
  <c r="L54" i="1"/>
  <c r="F55" i="1"/>
  <c r="H55" i="1"/>
  <c r="I55" i="1"/>
  <c r="K55" i="1"/>
  <c r="L55" i="1"/>
  <c r="F56" i="1"/>
  <c r="H56" i="1"/>
  <c r="I56" i="1"/>
  <c r="K56" i="1"/>
  <c r="L56" i="1"/>
  <c r="F57" i="1"/>
  <c r="H57" i="1"/>
  <c r="I57" i="1"/>
  <c r="K57" i="1"/>
  <c r="L57" i="1"/>
  <c r="F58" i="1"/>
  <c r="H58" i="1"/>
  <c r="I58" i="1"/>
  <c r="K58" i="1"/>
  <c r="L58" i="1"/>
  <c r="F59" i="1"/>
  <c r="H59" i="1"/>
  <c r="I59" i="1"/>
  <c r="K59" i="1"/>
  <c r="L59" i="1"/>
  <c r="I60" i="1"/>
  <c r="K60" i="1"/>
  <c r="L60" i="1"/>
  <c r="F61" i="1"/>
  <c r="H61" i="1"/>
  <c r="I61" i="1"/>
  <c r="K61" i="1"/>
  <c r="F62" i="1"/>
  <c r="H62" i="1"/>
  <c r="I62" i="1"/>
  <c r="K62" i="1"/>
  <c r="F63" i="1"/>
  <c r="H63" i="1"/>
  <c r="I63" i="1"/>
  <c r="K63" i="1"/>
  <c r="L63" i="1"/>
  <c r="C64" i="1"/>
  <c r="F64" i="1"/>
  <c r="H64" i="1"/>
  <c r="I64" i="1"/>
  <c r="K64" i="1"/>
  <c r="L64" i="1"/>
  <c r="F65" i="1"/>
  <c r="H65" i="1"/>
  <c r="I65" i="1"/>
  <c r="K65" i="1"/>
  <c r="L65" i="1"/>
  <c r="H66" i="1"/>
  <c r="I66" i="1"/>
  <c r="K66" i="1"/>
  <c r="L66" i="1"/>
  <c r="H67" i="1"/>
  <c r="I67" i="1"/>
  <c r="K67" i="1"/>
  <c r="L67" i="1"/>
  <c r="H68" i="1"/>
  <c r="I68" i="1"/>
  <c r="K68" i="1"/>
  <c r="L68" i="1"/>
  <c r="H69" i="1"/>
  <c r="I69" i="1"/>
  <c r="K69" i="1"/>
  <c r="F70" i="1"/>
  <c r="H70" i="1"/>
  <c r="I70" i="1"/>
  <c r="K70" i="1"/>
  <c r="L70" i="1"/>
  <c r="F71" i="1"/>
  <c r="H71" i="1"/>
  <c r="I71" i="1"/>
  <c r="K71" i="1"/>
  <c r="L71" i="1"/>
  <c r="F72" i="1"/>
  <c r="H72" i="1"/>
  <c r="I72" i="1"/>
  <c r="K72" i="1"/>
  <c r="L72" i="1"/>
  <c r="F73" i="1"/>
  <c r="H73" i="1"/>
  <c r="I73" i="1"/>
  <c r="K73" i="1"/>
  <c r="L73" i="1"/>
  <c r="F74" i="1"/>
  <c r="H74" i="1"/>
  <c r="I74" i="1"/>
  <c r="K74" i="1"/>
  <c r="L74" i="1"/>
  <c r="F75" i="1"/>
  <c r="H75" i="1"/>
  <c r="I75" i="1"/>
  <c r="K75" i="1"/>
  <c r="L75" i="1"/>
  <c r="F76" i="1"/>
  <c r="H76" i="1"/>
  <c r="I76" i="1"/>
  <c r="K76" i="1"/>
  <c r="L76" i="1"/>
  <c r="F77" i="1"/>
  <c r="H77" i="1"/>
  <c r="I77" i="1"/>
  <c r="K77" i="1"/>
  <c r="L77" i="1"/>
  <c r="F78" i="1"/>
  <c r="H78" i="1"/>
  <c r="I78" i="1"/>
  <c r="K78" i="1"/>
  <c r="L78" i="1"/>
  <c r="F79" i="1"/>
  <c r="H79" i="1"/>
  <c r="I79" i="1"/>
  <c r="K79" i="1"/>
  <c r="L79" i="1"/>
  <c r="F80" i="1"/>
  <c r="H80" i="1"/>
  <c r="I80" i="1"/>
  <c r="K80" i="1"/>
  <c r="L80" i="1"/>
  <c r="F81" i="1"/>
  <c r="H81" i="1"/>
  <c r="I81" i="1"/>
  <c r="K81" i="1"/>
  <c r="L81" i="1"/>
  <c r="F82" i="1"/>
  <c r="H82" i="1"/>
  <c r="I82" i="1"/>
  <c r="K82" i="1"/>
  <c r="L82" i="1"/>
  <c r="F83" i="1"/>
  <c r="H83" i="1"/>
  <c r="I83" i="1"/>
  <c r="K83" i="1"/>
  <c r="L83" i="1"/>
  <c r="F84" i="1"/>
  <c r="H84" i="1"/>
  <c r="I84" i="1"/>
  <c r="K84" i="1"/>
  <c r="L84" i="1"/>
  <c r="F85" i="1"/>
  <c r="H85" i="1"/>
  <c r="I85" i="1"/>
  <c r="K85" i="1"/>
  <c r="L85" i="1"/>
  <c r="C86" i="1"/>
  <c r="F86" i="1"/>
  <c r="H86" i="1"/>
  <c r="I86" i="1"/>
  <c r="K86" i="1"/>
  <c r="L86" i="1"/>
</calcChain>
</file>

<file path=xl/sharedStrings.xml><?xml version="1.0" encoding="utf-8"?>
<sst xmlns="http://schemas.openxmlformats.org/spreadsheetml/2006/main" count="1153" uniqueCount="357">
  <si>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</si>
  <si>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</si>
  <si>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</si>
  <si>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</si>
  <si>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</si>
  <si>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</si>
  <si>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</si>
  <si>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</si>
  <si>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</si>
  <si>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</si>
  <si>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</si>
  <si>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</si>
  <si>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</si>
  <si>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</si>
  <si>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</si>
  <si>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</si>
  <si>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</si>
  <si>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</si>
  <si>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HIOS</t>
  </si>
  <si>
    <t>HI 325 A</t>
  </si>
  <si>
    <t>HI 339/340 A</t>
  </si>
  <si>
    <t>HI 351/368 A</t>
  </si>
  <si>
    <t>HI 563/564 B</t>
  </si>
  <si>
    <t>HI 582 C</t>
  </si>
  <si>
    <t>Srbn.</t>
  </si>
  <si>
    <t>Stingray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</si>
  <si>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</si>
  <si>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</si>
  <si>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</si>
  <si>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</si>
  <si>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</si>
  <si>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</si>
  <si>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</si>
  <si>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</si>
  <si>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</si>
  <si>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</si>
  <si>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</si>
  <si>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</si>
  <si>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</si>
  <si>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</si>
  <si>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</si>
  <si>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</si>
  <si>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</si>
  <si>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</si>
  <si>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</si>
  <si>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</si>
  <si>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</si>
  <si>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</si>
  <si>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</si>
  <si>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</si>
  <si>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</si>
  <si>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</si>
  <si>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</si>
  <si>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</si>
  <si>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</si>
  <si>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</si>
  <si>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</si>
  <si>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</si>
  <si>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</si>
  <si>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</si>
  <si>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</si>
  <si>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</si>
  <si>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</si>
  <si>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</si>
  <si>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</si>
  <si>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</si>
  <si>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</si>
  <si>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</si>
  <si>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</si>
  <si>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</si>
  <si>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</si>
  <si>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</si>
  <si>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</si>
  <si>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</si>
  <si>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</si>
  <si>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</si>
  <si>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</si>
  <si>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</si>
  <si>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</si>
  <si>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</si>
  <si>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</si>
  <si>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</si>
  <si>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</si>
  <si>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</si>
  <si>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</si>
  <si>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</si>
  <si>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</si>
  <si>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</si>
  <si>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</si>
  <si>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PHONE:</t>
  </si>
  <si>
    <t>(713) 853-6357</t>
  </si>
  <si>
    <t>EFFECTIVE DATE:</t>
  </si>
  <si>
    <t>FAX:</t>
  </si>
  <si>
    <t>(713) 646-8453</t>
  </si>
  <si>
    <t>E-MAIL: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</si>
  <si>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</si>
  <si>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</si>
  <si>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</si>
  <si>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</si>
  <si>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</si>
  <si>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</si>
  <si>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</si>
  <si>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</si>
  <si>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</si>
  <si>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</si>
  <si>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</si>
  <si>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</si>
  <si>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</si>
  <si>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</si>
  <si>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>PENNZ</t>
  </si>
  <si>
    <t>DBQ%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</si>
  <si>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</si>
  <si>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</si>
  <si>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</si>
  <si>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</si>
  <si>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</si>
  <si>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</si>
  <si>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</si>
  <si>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</si>
  <si>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</si>
  <si>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</si>
  <si>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</si>
  <si>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</si>
  <si>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</si>
  <si>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</si>
  <si>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</si>
  <si>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</si>
  <si>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</si>
  <si>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</si>
  <si>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</si>
  <si>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</si>
  <si>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</si>
  <si>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</si>
  <si>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</si>
  <si>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</si>
  <si>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</si>
  <si>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</si>
  <si>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</si>
  <si>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</si>
  <si>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</si>
  <si>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</si>
  <si>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</si>
  <si>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</si>
  <si>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</si>
  <si>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</si>
  <si>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</si>
  <si>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</si>
  <si>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</si>
  <si>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</si>
  <si>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</si>
  <si>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</si>
  <si>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</si>
  <si>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</si>
  <si>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</si>
  <si>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</si>
  <si>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</si>
  <si>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</si>
  <si>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</si>
  <si>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</si>
  <si>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</si>
  <si>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</si>
  <si>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</si>
  <si>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</si>
  <si>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</si>
  <si>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</si>
  <si>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</si>
  <si>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</si>
  <si>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</si>
  <si>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</si>
  <si>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</si>
  <si>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</si>
  <si>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</si>
  <si>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</si>
  <si>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</si>
  <si>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</si>
  <si>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</si>
  <si>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</si>
  <si>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</si>
  <si>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</si>
  <si>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</si>
  <si>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</si>
  <si>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</si>
  <si>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</si>
  <si>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</si>
  <si>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</si>
  <si>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</si>
  <si>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</si>
  <si>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</si>
  <si>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</si>
  <si>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</si>
  <si>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</si>
  <si>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</si>
  <si>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</si>
  <si>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</si>
  <si>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</si>
  <si>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</si>
  <si>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</si>
  <si>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</si>
  <si>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</si>
  <si>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</si>
  <si>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</si>
  <si>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</si>
  <si>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</si>
  <si>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</si>
  <si>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</si>
  <si>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</si>
  <si>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</si>
  <si>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</si>
  <si>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</si>
  <si>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</si>
  <si>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</si>
  <si>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</si>
  <si>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</si>
  <si>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</si>
  <si>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</si>
  <si>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</si>
  <si>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</si>
  <si>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</si>
  <si>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</si>
  <si>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</si>
  <si>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</si>
  <si>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</si>
  <si>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</si>
  <si>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</si>
  <si>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</si>
  <si>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</si>
  <si>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</si>
  <si>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</si>
  <si>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</si>
  <si>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</si>
  <si>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</si>
  <si>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</si>
  <si>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</si>
  <si>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</si>
  <si>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</si>
  <si>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</si>
  <si>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</si>
  <si>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</si>
  <si>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</si>
  <si>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</si>
  <si>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</si>
  <si>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</si>
  <si>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</si>
  <si>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</si>
  <si>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</si>
  <si>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</si>
  <si>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</si>
  <si>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</si>
  <si>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</si>
  <si>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</si>
  <si>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</si>
  <si>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</si>
  <si>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</si>
  <si>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</si>
  <si>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</si>
  <si>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</si>
  <si>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</si>
  <si>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</si>
  <si>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</si>
  <si>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</si>
  <si>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</si>
  <si>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</si>
  <si>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</si>
  <si>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</si>
  <si>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</si>
  <si>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</si>
  <si>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</si>
  <si>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</si>
  <si>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</si>
  <si>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</si>
  <si>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</si>
  <si>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</si>
  <si>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</si>
  <si>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</si>
  <si>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</si>
  <si>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</si>
  <si>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</si>
  <si>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</si>
  <si>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</si>
  <si>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</si>
  <si>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</si>
  <si>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</si>
  <si>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</si>
  <si>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</si>
  <si>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</si>
  <si>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</si>
  <si>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</si>
  <si>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</si>
  <si>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</si>
  <si>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LEMON JC/D/NO 1</t>
  </si>
  <si>
    <t>31-30S-32W</t>
  </si>
  <si>
    <t>LEMON JC/D/NO 2</t>
  </si>
  <si>
    <t>COTTON PLANT SLN #4581</t>
  </si>
  <si>
    <t>Estimated Volume</t>
  </si>
  <si>
    <t xml:space="preserve">        ENRON NORTH AMERICA</t>
  </si>
  <si>
    <t>BARRETT UNIT NO. 2</t>
  </si>
  <si>
    <t>BARBEE JC/A/NO 2</t>
  </si>
  <si>
    <t>Sonat</t>
  </si>
  <si>
    <t>TAMBOUR CORP #1 &amp; #2</t>
  </si>
  <si>
    <t>(713) 853-1520</t>
  </si>
  <si>
    <t xml:space="preserve">         JESSICA WHITE</t>
  </si>
  <si>
    <t>(713) 345-3218</t>
  </si>
  <si>
    <t>(713) 345-3338</t>
  </si>
  <si>
    <t>cmuzzy@enron.com</t>
  </si>
  <si>
    <t>jessica.white@enron.com</t>
  </si>
  <si>
    <t>EUBANK, M.H./G/NO 2</t>
  </si>
  <si>
    <t>EUBANK, M.H./F/NO 2</t>
  </si>
  <si>
    <t>OLTMANN UNIT NO 2</t>
  </si>
  <si>
    <t>Stingray Pool</t>
  </si>
  <si>
    <t>Sea Robin Pool</t>
  </si>
  <si>
    <t xml:space="preserve"> </t>
  </si>
  <si>
    <t>NNG</t>
  </si>
  <si>
    <t>AM CENT</t>
  </si>
  <si>
    <t>DUKE</t>
  </si>
  <si>
    <t xml:space="preserve"> TEJAS</t>
  </si>
  <si>
    <t>TEJAS</t>
  </si>
  <si>
    <t>MIDCON</t>
  </si>
  <si>
    <t>El Paso</t>
  </si>
  <si>
    <t>ELMGROVE - C M HUTCHINSON JR 9-1  MTR 110-316</t>
  </si>
  <si>
    <t>NOMINATIONS</t>
  </si>
  <si>
    <t>Estimated Volume &amp;PVR -  2% fuel on GB 128</t>
  </si>
  <si>
    <t>Gulley No 1</t>
  </si>
  <si>
    <t xml:space="preserve">                          Total Plant Outlet Pool</t>
  </si>
  <si>
    <t xml:space="preserve">     Haynes 1-L  Duke meter 861003105</t>
  </si>
  <si>
    <t xml:space="preserve">     Haynes 1-U  Duke meter 861003005</t>
  </si>
  <si>
    <t xml:space="preserve">     Haynes 4-L  Duke meter 861003405</t>
  </si>
  <si>
    <t xml:space="preserve">     Haynes 4-U  Duke meter 861003405</t>
  </si>
  <si>
    <t>TREVINO PLANT, not Garza (Tejas 440-553)</t>
  </si>
  <si>
    <t>EXCESS</t>
  </si>
  <si>
    <t>MILLER, P.L. NO 1</t>
  </si>
  <si>
    <t>12-31S-33W</t>
  </si>
  <si>
    <t>MILLER, P.L. NO 2</t>
  </si>
  <si>
    <t>MILLER, P.L. NO 3</t>
  </si>
  <si>
    <t>037296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</si>
  <si>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</si>
  <si>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</si>
  <si>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</si>
  <si>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</si>
  <si>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</si>
  <si>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</si>
  <si>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</si>
  <si>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out of P118</t>
  </si>
  <si>
    <t>Include Century nom of 2500 per day</t>
  </si>
  <si>
    <t xml:space="preserve"> MAY, 2001</t>
  </si>
  <si>
    <t>also nominate 22 on K# 29475</t>
  </si>
  <si>
    <t>also nominate 19 on K# 29475</t>
  </si>
  <si>
    <t>SS 154 TENN MTR. 010932   SOLD</t>
  </si>
  <si>
    <t>also nominate 3 on K# 29475</t>
  </si>
  <si>
    <t>TO:   CLARISSA GARCIA</t>
  </si>
  <si>
    <t xml:space="preserve">         CHARLIE MUZZY</t>
  </si>
  <si>
    <t xml:space="preserve">         KATHY KELLY</t>
  </si>
  <si>
    <t xml:space="preserve">         TERESA MCCOMBER</t>
  </si>
  <si>
    <t xml:space="preserve">         WES DEMPSEY</t>
  </si>
  <si>
    <t>(713) 853-7587</t>
  </si>
  <si>
    <t>713-345-3338</t>
  </si>
  <si>
    <t>TMCOMBE@ENRON.COM</t>
  </si>
  <si>
    <t>wdempsey@enron.com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</si>
</sst>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"/>
    <numFmt numFmtId="166" formatCode="0.000"/>
    <numFmt numFmtId="173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14" fontId="2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3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3" fillId="0" borderId="0" xfId="0" applyNumberFormat="1" applyFont="1" applyFill="1"/>
    <xf numFmtId="2" fontId="3" fillId="0" borderId="0" xfId="0" applyNumberFormat="1" applyFont="1" applyFill="1"/>
    <xf numFmtId="0" fontId="2" fillId="0" borderId="0" xfId="0" applyFont="1" applyFill="1"/>
    <xf numFmtId="0" fontId="3" fillId="0" borderId="0" xfId="0" applyFont="1" applyFill="1" applyBorder="1"/>
    <xf numFmtId="1" fontId="3" fillId="0" borderId="0" xfId="0" applyNumberFormat="1" applyFont="1" applyFill="1" applyBorder="1"/>
    <xf numFmtId="2" fontId="3" fillId="0" borderId="0" xfId="0" applyNumberFormat="1" applyFont="1" applyFill="1" applyBorder="1"/>
    <xf numFmtId="0" fontId="0" fillId="0" borderId="0" xfId="0" applyFill="1" applyBorder="1"/>
    <xf numFmtId="0" fontId="3" fillId="0" borderId="1" xfId="0" applyFont="1" applyFill="1" applyBorder="1"/>
    <xf numFmtId="1" fontId="3" fillId="0" borderId="1" xfId="0" applyNumberFormat="1" applyFont="1" applyFill="1" applyBorder="1"/>
    <xf numFmtId="2" fontId="3" fillId="0" borderId="1" xfId="0" applyNumberFormat="1" applyFont="1" applyFill="1" applyBorder="1"/>
    <xf numFmtId="0" fontId="2" fillId="0" borderId="0" xfId="0" applyFont="1" applyFill="1" applyBorder="1"/>
    <xf numFmtId="1" fontId="2" fillId="0" borderId="0" xfId="0" applyNumberFormat="1" applyFont="1" applyFill="1"/>
    <xf numFmtId="2" fontId="2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2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3" fontId="0" fillId="0" borderId="3" xfId="0" applyNumberFormat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right" wrapText="1"/>
    </xf>
    <xf numFmtId="9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Continuous"/>
    </xf>
    <xf numFmtId="0" fontId="2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3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4" fontId="3" fillId="0" borderId="0" xfId="0" applyNumberFormat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8" fillId="0" borderId="0" xfId="0" applyFont="1" applyFill="1"/>
    <xf numFmtId="3" fontId="3" fillId="0" borderId="0" xfId="0" applyNumberFormat="1" applyFont="1" applyFill="1"/>
    <xf numFmtId="4" fontId="3" fillId="0" borderId="0" xfId="0" applyNumberFormat="1" applyFont="1" applyFill="1"/>
    <xf numFmtId="173" fontId="1" fillId="0" borderId="0" xfId="1" applyNumberFormat="1" applyAlignment="1">
      <alignment horizontal="center"/>
    </xf>
    <xf numFmtId="49" fontId="5" fillId="0" borderId="0" xfId="0" applyNumberFormat="1" applyFont="1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" fontId="0" fillId="0" borderId="0" xfId="0" applyNumberFormat="1" applyFill="1" applyAlignment="1">
      <alignment horizontal="right"/>
    </xf>
    <xf numFmtId="1" fontId="0" fillId="0" borderId="3" xfId="0" applyNumberFormat="1" applyFill="1" applyBorder="1" applyAlignment="1">
      <alignment horizontal="right"/>
    </xf>
    <xf numFmtId="1" fontId="0" fillId="0" borderId="3" xfId="0" applyNumberFormat="1" applyFill="1" applyBorder="1" applyAlignment="1">
      <alignment horizontal="center"/>
    </xf>
    <xf numFmtId="0" fontId="2" fillId="2" borderId="0" xfId="0" applyFont="1" applyFill="1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3" xfId="0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right"/>
    </xf>
    <xf numFmtId="166" fontId="0" fillId="2" borderId="0" xfId="0" applyNumberFormat="1" applyFill="1" applyBorder="1" applyAlignment="1">
      <alignment horizontal="center"/>
    </xf>
    <xf numFmtId="3" fontId="0" fillId="2" borderId="0" xfId="0" applyNumberFormat="1" applyFill="1"/>
    <xf numFmtId="164" fontId="3" fillId="2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3" fontId="0" fillId="0" borderId="0" xfId="0" applyNumberFormat="1" applyFill="1" applyBorder="1" applyAlignment="1">
      <alignment horizontal="right"/>
    </xf>
    <xf numFmtId="166" fontId="0" fillId="0" borderId="0" xfId="0" applyNumberFormat="1" applyFill="1" applyBorder="1" applyAlignment="1">
      <alignment horizontal="center"/>
    </xf>
    <xf numFmtId="3" fontId="0" fillId="0" borderId="0" xfId="0" applyNumberForma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topLeftCell="A32" workbookViewId="0">
      <selection activeCell="A52" sqref="A52"/>
    </sheetView>
  </sheetViews>
  <sheetFormatPr defaultRowHeight="13.2" x14ac:dyDescent="0.25"/>
  <cols>
    <col min="2" max="2" width="38.5546875" customWidth="1"/>
    <col min="3" max="3" width="16.33203125" customWidth="1"/>
    <col min="4" max="4" width="0.88671875" customWidth="1"/>
    <col min="5" max="5" width="7" bestFit="1" customWidth="1"/>
    <col min="6" max="6" width="12.5546875" bestFit="1" customWidth="1"/>
    <col min="7" max="12" width="15.6640625" customWidth="1"/>
    <col min="13" max="13" width="46.6640625" customWidth="1"/>
    <col min="14" max="28" width="15.6640625" customWidth="1"/>
  </cols>
  <sheetData>
    <row r="1" spans="1:13" ht="1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3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3"/>
    </row>
    <row r="4" spans="1:13" x14ac:dyDescent="0.25">
      <c r="A4" s="3"/>
      <c r="B4" s="76" t="s">
        <v>0</v>
      </c>
      <c r="C4" s="62" t="s">
        <v>310</v>
      </c>
      <c r="D4" s="62"/>
      <c r="E4" s="61"/>
      <c r="I4" s="61"/>
      <c r="J4" s="61"/>
      <c r="K4" s="61"/>
      <c r="L4" s="61"/>
      <c r="M4" s="3"/>
    </row>
    <row r="5" spans="1:13" x14ac:dyDescent="0.25">
      <c r="A5" s="3"/>
      <c r="B5" s="76" t="s">
        <v>319</v>
      </c>
      <c r="C5" t="s">
        <v>310</v>
      </c>
      <c r="E5" s="75" t="s">
        <v>310</v>
      </c>
      <c r="F5" s="73" t="s">
        <v>310</v>
      </c>
      <c r="G5" s="73"/>
      <c r="H5" s="72"/>
      <c r="I5" s="72"/>
      <c r="J5" s="72"/>
      <c r="K5" s="61"/>
      <c r="L5" s="61"/>
      <c r="M5" s="3"/>
    </row>
    <row r="6" spans="1:13" x14ac:dyDescent="0.25">
      <c r="A6" s="3"/>
      <c r="B6" s="73" t="s">
        <v>343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4.25" customHeight="1" x14ac:dyDescent="0.25">
      <c r="A7" s="3"/>
      <c r="B7" s="11"/>
      <c r="C7" s="11"/>
      <c r="D7" s="11"/>
      <c r="E7" s="11"/>
      <c r="F7" s="11"/>
      <c r="G7" s="11"/>
      <c r="H7" s="11"/>
      <c r="I7" s="63"/>
      <c r="J7" s="11"/>
      <c r="K7" s="11"/>
      <c r="L7" s="63"/>
      <c r="M7" s="3"/>
    </row>
    <row r="8" spans="1:13" ht="31.5" customHeight="1" thickBot="1" x14ac:dyDescent="0.3">
      <c r="A8" s="64" t="s">
        <v>1</v>
      </c>
      <c r="B8" s="65" t="s">
        <v>2</v>
      </c>
      <c r="C8" s="66" t="s">
        <v>3</v>
      </c>
      <c r="D8" s="66"/>
      <c r="E8" s="66" t="s">
        <v>4</v>
      </c>
      <c r="F8" s="66" t="s">
        <v>5</v>
      </c>
      <c r="G8" s="65" t="s">
        <v>6</v>
      </c>
      <c r="H8" s="65" t="s">
        <v>7</v>
      </c>
      <c r="I8" s="66" t="s">
        <v>8</v>
      </c>
      <c r="J8" s="65" t="s">
        <v>9</v>
      </c>
      <c r="K8" s="65" t="s">
        <v>10</v>
      </c>
      <c r="L8" s="66" t="s">
        <v>11</v>
      </c>
      <c r="M8" s="65" t="s">
        <v>12</v>
      </c>
    </row>
    <row r="9" spans="1:13" x14ac:dyDescent="0.25">
      <c r="A9" s="3"/>
      <c r="B9" s="3"/>
      <c r="C9" s="4">
        <v>37012</v>
      </c>
      <c r="D9" s="4"/>
      <c r="E9" s="4"/>
      <c r="F9" s="4"/>
      <c r="G9" s="3"/>
      <c r="H9" s="3"/>
      <c r="I9" s="3"/>
      <c r="J9" s="5"/>
      <c r="K9" s="3"/>
      <c r="L9" s="3"/>
      <c r="M9" s="6"/>
    </row>
    <row r="10" spans="1:13" x14ac:dyDescent="0.25">
      <c r="A10" s="3"/>
      <c r="B10" s="3"/>
      <c r="C10" s="7"/>
      <c r="D10" s="7"/>
      <c r="E10" s="7"/>
      <c r="F10" s="7"/>
      <c r="G10" s="3"/>
      <c r="H10" s="8"/>
      <c r="I10" s="3"/>
      <c r="J10" s="5"/>
      <c r="K10" s="3"/>
      <c r="L10" s="3"/>
      <c r="M10" s="6"/>
    </row>
    <row r="11" spans="1:13" s="78" customFormat="1" x14ac:dyDescent="0.25">
      <c r="A11" s="78" t="s">
        <v>13</v>
      </c>
      <c r="B11" s="78" t="s">
        <v>14</v>
      </c>
      <c r="C11" s="78">
        <v>4801</v>
      </c>
      <c r="F11" s="78">
        <f xml:space="preserve"> SUM(C11*E11)</f>
        <v>0</v>
      </c>
      <c r="G11" s="79">
        <v>0.12</v>
      </c>
      <c r="H11" s="78">
        <f t="shared" ref="H11:H42" si="0" xml:space="preserve"> SUM(C11-F11)*G11</f>
        <v>576.12</v>
      </c>
      <c r="I11" s="78">
        <f t="shared" ref="I11:I42" si="1" xml:space="preserve"> SUM(C11-F11-H11)</f>
        <v>4224.88</v>
      </c>
      <c r="J11" s="79">
        <v>0.9</v>
      </c>
      <c r="K11" s="9">
        <f t="shared" ref="K11:K55" si="2" xml:space="preserve"> SUM(I11*J11)</f>
        <v>3802.3920000000003</v>
      </c>
      <c r="L11" s="78">
        <f xml:space="preserve"> SUM(I11-K11)</f>
        <v>422.48799999999983</v>
      </c>
    </row>
    <row r="12" spans="1:13" s="6" customFormat="1" x14ac:dyDescent="0.25">
      <c r="A12" s="6" t="s">
        <v>13</v>
      </c>
      <c r="B12" s="6" t="s">
        <v>42</v>
      </c>
      <c r="C12" s="78">
        <v>1957</v>
      </c>
      <c r="D12" s="77"/>
      <c r="F12" s="9">
        <f xml:space="preserve"> SUM(C12*E12)</f>
        <v>0</v>
      </c>
      <c r="G12" s="6">
        <v>0.12</v>
      </c>
      <c r="H12" s="9">
        <f t="shared" si="0"/>
        <v>234.84</v>
      </c>
      <c r="I12" s="9">
        <f t="shared" si="1"/>
        <v>1722.16</v>
      </c>
      <c r="J12" s="10">
        <v>0.9</v>
      </c>
      <c r="K12" s="9">
        <f t="shared" si="2"/>
        <v>1549.9440000000002</v>
      </c>
      <c r="L12" s="9">
        <f t="shared" ref="L12:L55" si="3" xml:space="preserve"> SUM(I12-K12)</f>
        <v>172.21599999999989</v>
      </c>
      <c r="M12" s="9" t="s">
        <v>310</v>
      </c>
    </row>
    <row r="13" spans="1:13" s="6" customFormat="1" x14ac:dyDescent="0.25">
      <c r="A13" s="6" t="s">
        <v>15</v>
      </c>
      <c r="B13" s="6" t="s">
        <v>16</v>
      </c>
      <c r="C13" s="78">
        <v>126</v>
      </c>
      <c r="D13" s="77"/>
      <c r="F13" s="9">
        <f xml:space="preserve"> SUM(C13*E13)</f>
        <v>0</v>
      </c>
      <c r="H13" s="9">
        <f t="shared" si="0"/>
        <v>0</v>
      </c>
      <c r="I13" s="9">
        <f t="shared" si="1"/>
        <v>126</v>
      </c>
      <c r="J13" s="10">
        <v>0</v>
      </c>
      <c r="K13" s="9">
        <f t="shared" si="2"/>
        <v>0</v>
      </c>
      <c r="L13" s="9">
        <f t="shared" si="3"/>
        <v>126</v>
      </c>
    </row>
    <row r="14" spans="1:13" s="6" customFormat="1" x14ac:dyDescent="0.25">
      <c r="A14" s="6" t="s">
        <v>15</v>
      </c>
      <c r="B14" s="6" t="s">
        <v>17</v>
      </c>
      <c r="C14" s="78">
        <v>0</v>
      </c>
      <c r="D14" s="77"/>
      <c r="F14" s="9">
        <f xml:space="preserve"> SUM(C14*E14)</f>
        <v>0</v>
      </c>
      <c r="H14" s="9">
        <f t="shared" si="0"/>
        <v>0</v>
      </c>
      <c r="I14" s="9">
        <f t="shared" si="1"/>
        <v>0</v>
      </c>
      <c r="J14" s="10">
        <v>0</v>
      </c>
      <c r="K14" s="9">
        <f t="shared" si="2"/>
        <v>0</v>
      </c>
      <c r="L14" s="9">
        <f t="shared" si="3"/>
        <v>0</v>
      </c>
      <c r="M14" s="6" t="s">
        <v>310</v>
      </c>
    </row>
    <row r="15" spans="1:13" s="6" customFormat="1" x14ac:dyDescent="0.25">
      <c r="A15" s="6" t="s">
        <v>24</v>
      </c>
      <c r="B15" s="6" t="s">
        <v>309</v>
      </c>
      <c r="C15" s="78">
        <v>123622</v>
      </c>
      <c r="D15" s="6" t="s">
        <v>310</v>
      </c>
      <c r="E15" s="6">
        <v>8.9999999999999993E-3</v>
      </c>
      <c r="F15" s="9">
        <v>975</v>
      </c>
      <c r="G15" s="6">
        <v>0.12427299999999999</v>
      </c>
      <c r="H15" s="9">
        <f>+G15*C15</f>
        <v>15362.876806</v>
      </c>
      <c r="I15" s="9">
        <f xml:space="preserve"> SUM(C15-F15-H15)</f>
        <v>107284.123194</v>
      </c>
      <c r="J15" s="10">
        <v>0.8</v>
      </c>
      <c r="K15" s="9">
        <f t="shared" si="2"/>
        <v>85827.298555200003</v>
      </c>
      <c r="L15" s="9">
        <f t="shared" si="3"/>
        <v>21456.824638799997</v>
      </c>
      <c r="M15" s="6" t="s">
        <v>320</v>
      </c>
    </row>
    <row r="16" spans="1:13" s="6" customFormat="1" x14ac:dyDescent="0.25">
      <c r="A16" s="6" t="s">
        <v>18</v>
      </c>
      <c r="B16" s="6" t="s">
        <v>19</v>
      </c>
      <c r="C16" s="78">
        <v>1704</v>
      </c>
      <c r="E16" s="6">
        <v>0.01</v>
      </c>
      <c r="F16" s="9">
        <f t="shared" ref="F16:F46" si="4" xml:space="preserve"> SUM(C16*E16)</f>
        <v>17.04</v>
      </c>
      <c r="G16" s="6">
        <v>0.12</v>
      </c>
      <c r="H16" s="9">
        <f t="shared" si="0"/>
        <v>202.43520000000001</v>
      </c>
      <c r="I16" s="9">
        <f t="shared" si="1"/>
        <v>1484.5248000000001</v>
      </c>
      <c r="J16" s="10">
        <v>0.8</v>
      </c>
      <c r="K16" s="9">
        <f t="shared" si="2"/>
        <v>1187.6198400000001</v>
      </c>
      <c r="L16" s="9">
        <f t="shared" si="3"/>
        <v>296.90496000000007</v>
      </c>
    </row>
    <row r="17" spans="1:13" s="6" customFormat="1" x14ac:dyDescent="0.25">
      <c r="A17" s="6" t="s">
        <v>18</v>
      </c>
      <c r="B17" s="6" t="s">
        <v>20</v>
      </c>
      <c r="C17" s="78">
        <v>12726</v>
      </c>
      <c r="E17" s="6">
        <v>0.01</v>
      </c>
      <c r="F17" s="9">
        <f t="shared" si="4"/>
        <v>127.26</v>
      </c>
      <c r="G17" s="6">
        <v>0.12</v>
      </c>
      <c r="H17" s="9">
        <f t="shared" si="0"/>
        <v>1511.8488</v>
      </c>
      <c r="I17" s="9">
        <f t="shared" si="1"/>
        <v>11086.8912</v>
      </c>
      <c r="J17" s="10">
        <v>0.9</v>
      </c>
      <c r="K17" s="9">
        <f t="shared" si="2"/>
        <v>9978.2020800000009</v>
      </c>
      <c r="L17" s="9">
        <f t="shared" si="3"/>
        <v>1108.6891199999991</v>
      </c>
    </row>
    <row r="18" spans="1:13" s="6" customFormat="1" ht="15.6" x14ac:dyDescent="0.3">
      <c r="A18" s="6" t="s">
        <v>18</v>
      </c>
      <c r="B18" s="6" t="s">
        <v>21</v>
      </c>
      <c r="C18" s="78">
        <v>25476</v>
      </c>
      <c r="E18" s="6">
        <v>0.01</v>
      </c>
      <c r="F18" s="9">
        <f t="shared" si="4"/>
        <v>254.76000000000002</v>
      </c>
      <c r="G18" s="6">
        <v>0.12</v>
      </c>
      <c r="H18" s="9">
        <f t="shared" si="0"/>
        <v>3026.5488</v>
      </c>
      <c r="I18" s="9">
        <f t="shared" si="1"/>
        <v>22194.691200000001</v>
      </c>
      <c r="J18" s="10">
        <v>0.75</v>
      </c>
      <c r="K18" s="9">
        <f t="shared" si="2"/>
        <v>16646.018400000001</v>
      </c>
      <c r="L18" s="9">
        <f t="shared" si="3"/>
        <v>5548.6728000000003</v>
      </c>
      <c r="M18" s="81" t="s">
        <v>310</v>
      </c>
    </row>
    <row r="19" spans="1:13" s="6" customFormat="1" x14ac:dyDescent="0.25">
      <c r="A19" s="6" t="s">
        <v>18</v>
      </c>
      <c r="B19" s="6" t="s">
        <v>22</v>
      </c>
      <c r="C19" s="78">
        <v>2283</v>
      </c>
      <c r="D19" s="6" t="s">
        <v>310</v>
      </c>
      <c r="E19" s="6">
        <v>0.01</v>
      </c>
      <c r="F19" s="9">
        <f t="shared" si="4"/>
        <v>22.830000000000002</v>
      </c>
      <c r="G19" s="6">
        <v>0.12</v>
      </c>
      <c r="H19" s="9">
        <f t="shared" si="0"/>
        <v>271.22039999999998</v>
      </c>
      <c r="I19" s="9">
        <f t="shared" si="1"/>
        <v>1988.9496000000001</v>
      </c>
      <c r="J19" s="10">
        <v>0.7</v>
      </c>
      <c r="K19" s="9">
        <f t="shared" si="2"/>
        <v>1392.2647200000001</v>
      </c>
      <c r="L19" s="9">
        <f t="shared" si="3"/>
        <v>596.68488000000002</v>
      </c>
      <c r="M19" s="6" t="s">
        <v>310</v>
      </c>
    </row>
    <row r="20" spans="1:13" s="6" customFormat="1" x14ac:dyDescent="0.25">
      <c r="A20" s="6" t="s">
        <v>18</v>
      </c>
      <c r="B20" s="6" t="s">
        <v>23</v>
      </c>
      <c r="C20" s="78">
        <v>2381</v>
      </c>
      <c r="D20" s="6" t="s">
        <v>310</v>
      </c>
      <c r="E20" s="6">
        <v>0.01</v>
      </c>
      <c r="F20" s="9">
        <f t="shared" si="4"/>
        <v>23.81</v>
      </c>
      <c r="G20" s="6">
        <v>0.12</v>
      </c>
      <c r="H20" s="9">
        <f t="shared" si="0"/>
        <v>282.86279999999999</v>
      </c>
      <c r="I20" s="9">
        <f t="shared" si="1"/>
        <v>2074.3272000000002</v>
      </c>
      <c r="J20" s="10">
        <v>0.7</v>
      </c>
      <c r="K20" s="9">
        <f t="shared" si="2"/>
        <v>1452.0290400000001</v>
      </c>
      <c r="L20" s="9">
        <f t="shared" si="3"/>
        <v>622.29816000000005</v>
      </c>
      <c r="M20" s="6" t="s">
        <v>310</v>
      </c>
    </row>
    <row r="21" spans="1:13" s="6" customFormat="1" x14ac:dyDescent="0.25">
      <c r="A21" s="6" t="s">
        <v>25</v>
      </c>
      <c r="B21" s="6" t="s">
        <v>308</v>
      </c>
      <c r="C21" s="78">
        <v>51354</v>
      </c>
      <c r="F21" s="9">
        <f t="shared" si="4"/>
        <v>0</v>
      </c>
      <c r="G21" s="6">
        <v>0.06</v>
      </c>
      <c r="H21" s="9">
        <f t="shared" si="0"/>
        <v>3081.24</v>
      </c>
      <c r="I21" s="9">
        <f t="shared" si="1"/>
        <v>48272.76</v>
      </c>
      <c r="J21" s="10">
        <v>0.8</v>
      </c>
      <c r="K21" s="9">
        <f t="shared" si="2"/>
        <v>38618.208000000006</v>
      </c>
      <c r="L21" s="9">
        <f t="shared" si="3"/>
        <v>9654.551999999996</v>
      </c>
      <c r="M21" s="9"/>
    </row>
    <row r="22" spans="1:13" s="6" customFormat="1" x14ac:dyDescent="0.25">
      <c r="A22" s="6" t="s">
        <v>26</v>
      </c>
      <c r="B22" s="6" t="s">
        <v>27</v>
      </c>
      <c r="C22" s="78">
        <v>1375</v>
      </c>
      <c r="F22" s="9">
        <f t="shared" si="4"/>
        <v>0</v>
      </c>
      <c r="G22" s="6">
        <v>0.01</v>
      </c>
      <c r="H22" s="9">
        <f t="shared" si="0"/>
        <v>13.75</v>
      </c>
      <c r="I22" s="9">
        <f t="shared" si="1"/>
        <v>1361.25</v>
      </c>
      <c r="J22" s="10">
        <v>0.8</v>
      </c>
      <c r="K22" s="9">
        <f t="shared" si="2"/>
        <v>1089</v>
      </c>
      <c r="L22" s="9">
        <f t="shared" si="3"/>
        <v>272.25</v>
      </c>
    </row>
    <row r="23" spans="1:13" s="6" customFormat="1" x14ac:dyDescent="0.25">
      <c r="A23" s="6" t="s">
        <v>26</v>
      </c>
      <c r="B23" s="6" t="s">
        <v>28</v>
      </c>
      <c r="C23" s="78">
        <v>0</v>
      </c>
      <c r="F23" s="9">
        <f t="shared" si="4"/>
        <v>0</v>
      </c>
      <c r="G23" s="6">
        <v>0</v>
      </c>
      <c r="H23" s="9">
        <f t="shared" si="0"/>
        <v>0</v>
      </c>
      <c r="I23" s="9">
        <f t="shared" si="1"/>
        <v>0</v>
      </c>
      <c r="J23" s="10">
        <v>0</v>
      </c>
      <c r="K23" s="9">
        <f t="shared" si="2"/>
        <v>0</v>
      </c>
      <c r="L23" s="9">
        <f t="shared" si="3"/>
        <v>0</v>
      </c>
    </row>
    <row r="24" spans="1:13" s="6" customFormat="1" x14ac:dyDescent="0.25">
      <c r="A24" s="6" t="s">
        <v>26</v>
      </c>
      <c r="B24" s="6" t="s">
        <v>29</v>
      </c>
      <c r="C24" s="78">
        <v>0</v>
      </c>
      <c r="F24" s="9">
        <f t="shared" si="4"/>
        <v>0</v>
      </c>
      <c r="H24" s="9">
        <f t="shared" si="0"/>
        <v>0</v>
      </c>
      <c r="I24" s="9">
        <f t="shared" si="1"/>
        <v>0</v>
      </c>
      <c r="J24" s="10">
        <v>0</v>
      </c>
      <c r="K24" s="9">
        <f t="shared" si="2"/>
        <v>0</v>
      </c>
      <c r="L24" s="9">
        <f t="shared" si="3"/>
        <v>0</v>
      </c>
    </row>
    <row r="25" spans="1:13" s="6" customFormat="1" x14ac:dyDescent="0.25">
      <c r="A25" s="6" t="s">
        <v>26</v>
      </c>
      <c r="B25" s="6" t="s">
        <v>30</v>
      </c>
      <c r="C25" s="78">
        <v>308</v>
      </c>
      <c r="F25" s="9">
        <f t="shared" si="4"/>
        <v>0</v>
      </c>
      <c r="G25" s="6">
        <v>0.02</v>
      </c>
      <c r="H25" s="9">
        <f t="shared" si="0"/>
        <v>6.16</v>
      </c>
      <c r="I25" s="9">
        <f t="shared" si="1"/>
        <v>301.83999999999997</v>
      </c>
      <c r="J25" s="10">
        <v>0.8</v>
      </c>
      <c r="K25" s="9">
        <f t="shared" si="2"/>
        <v>241.47199999999998</v>
      </c>
      <c r="L25" s="9">
        <f t="shared" si="3"/>
        <v>60.367999999999995</v>
      </c>
    </row>
    <row r="26" spans="1:13" s="6" customFormat="1" x14ac:dyDescent="0.25">
      <c r="A26" s="6" t="s">
        <v>26</v>
      </c>
      <c r="B26" s="6" t="s">
        <v>31</v>
      </c>
      <c r="C26" s="78">
        <v>1700</v>
      </c>
      <c r="F26" s="9">
        <f t="shared" si="4"/>
        <v>0</v>
      </c>
      <c r="G26" s="6">
        <v>0.1</v>
      </c>
      <c r="H26" s="9">
        <f t="shared" si="0"/>
        <v>170</v>
      </c>
      <c r="I26" s="9">
        <f t="shared" si="1"/>
        <v>1530</v>
      </c>
      <c r="J26" s="10">
        <v>0.8</v>
      </c>
      <c r="K26" s="9">
        <f t="shared" si="2"/>
        <v>1224</v>
      </c>
      <c r="L26" s="9">
        <f t="shared" si="3"/>
        <v>306</v>
      </c>
      <c r="M26" s="6" t="s">
        <v>344</v>
      </c>
    </row>
    <row r="27" spans="1:13" s="3" customFormat="1" x14ac:dyDescent="0.25">
      <c r="A27" s="6" t="s">
        <v>26</v>
      </c>
      <c r="B27" s="6" t="s">
        <v>32</v>
      </c>
      <c r="C27" s="78">
        <v>3333</v>
      </c>
      <c r="D27" s="6"/>
      <c r="E27" s="6"/>
      <c r="F27" s="9">
        <f t="shared" si="4"/>
        <v>0</v>
      </c>
      <c r="G27" s="6">
        <v>6.5199999999999994E-2</v>
      </c>
      <c r="H27" s="9">
        <f t="shared" si="0"/>
        <v>217.31159999999997</v>
      </c>
      <c r="I27" s="9">
        <f t="shared" si="1"/>
        <v>3115.6884</v>
      </c>
      <c r="J27" s="10">
        <v>0.8</v>
      </c>
      <c r="K27" s="9">
        <f t="shared" si="2"/>
        <v>2492.5507200000002</v>
      </c>
      <c r="L27" s="9">
        <f t="shared" si="3"/>
        <v>623.13767999999982</v>
      </c>
      <c r="M27" s="6" t="s">
        <v>345</v>
      </c>
    </row>
    <row r="28" spans="1:13" s="3" customFormat="1" x14ac:dyDescent="0.25">
      <c r="A28" s="6" t="s">
        <v>26</v>
      </c>
      <c r="B28" s="6" t="s">
        <v>33</v>
      </c>
      <c r="C28" s="78">
        <v>850</v>
      </c>
      <c r="D28" s="6"/>
      <c r="E28" s="6"/>
      <c r="F28" s="9">
        <f t="shared" si="4"/>
        <v>0</v>
      </c>
      <c r="G28" s="6"/>
      <c r="H28" s="9">
        <f t="shared" si="0"/>
        <v>0</v>
      </c>
      <c r="I28" s="9">
        <f t="shared" si="1"/>
        <v>850</v>
      </c>
      <c r="J28" s="10">
        <v>0.9</v>
      </c>
      <c r="K28" s="9">
        <f t="shared" si="2"/>
        <v>765</v>
      </c>
      <c r="L28" s="9">
        <f t="shared" si="3"/>
        <v>85</v>
      </c>
      <c r="M28" s="6"/>
    </row>
    <row r="29" spans="1:13" s="3" customFormat="1" x14ac:dyDescent="0.25">
      <c r="A29" s="6" t="s">
        <v>26</v>
      </c>
      <c r="B29" s="6" t="s">
        <v>34</v>
      </c>
      <c r="C29" s="78">
        <v>963</v>
      </c>
      <c r="D29" s="6"/>
      <c r="E29" s="6"/>
      <c r="F29" s="9">
        <f t="shared" si="4"/>
        <v>0</v>
      </c>
      <c r="G29" s="6"/>
      <c r="H29" s="9">
        <f t="shared" si="0"/>
        <v>0</v>
      </c>
      <c r="I29" s="9">
        <f t="shared" si="1"/>
        <v>963</v>
      </c>
      <c r="J29" s="10">
        <v>0.8</v>
      </c>
      <c r="K29" s="9">
        <f t="shared" si="2"/>
        <v>770.40000000000009</v>
      </c>
      <c r="L29" s="9">
        <f t="shared" si="3"/>
        <v>192.59999999999991</v>
      </c>
      <c r="M29" s="6"/>
    </row>
    <row r="30" spans="1:13" s="3" customFormat="1" x14ac:dyDescent="0.25">
      <c r="A30" s="6" t="s">
        <v>26</v>
      </c>
      <c r="B30" s="6" t="s">
        <v>346</v>
      </c>
      <c r="C30" s="78">
        <v>0</v>
      </c>
      <c r="D30" s="6"/>
      <c r="E30" s="6"/>
      <c r="F30" s="9">
        <f t="shared" si="4"/>
        <v>0</v>
      </c>
      <c r="G30" s="6">
        <v>0.12909999999999999</v>
      </c>
      <c r="H30" s="9">
        <f t="shared" si="0"/>
        <v>0</v>
      </c>
      <c r="I30" s="9">
        <f t="shared" si="1"/>
        <v>0</v>
      </c>
      <c r="J30" s="10">
        <v>0.7</v>
      </c>
      <c r="K30" s="9">
        <f t="shared" si="2"/>
        <v>0</v>
      </c>
      <c r="L30" s="9">
        <f t="shared" si="3"/>
        <v>0</v>
      </c>
      <c r="M30" s="6" t="s">
        <v>342</v>
      </c>
    </row>
    <row r="31" spans="1:13" s="3" customFormat="1" x14ac:dyDescent="0.25">
      <c r="A31" s="6" t="s">
        <v>26</v>
      </c>
      <c r="B31" s="6" t="s">
        <v>35</v>
      </c>
      <c r="C31" s="78">
        <v>5416</v>
      </c>
      <c r="D31" s="6"/>
      <c r="E31" s="6"/>
      <c r="F31" s="9">
        <f t="shared" si="4"/>
        <v>0</v>
      </c>
      <c r="G31" s="6">
        <v>3.32E-2</v>
      </c>
      <c r="H31" s="9">
        <f t="shared" si="0"/>
        <v>179.81120000000001</v>
      </c>
      <c r="I31" s="9">
        <f t="shared" si="1"/>
        <v>5236.1887999999999</v>
      </c>
      <c r="J31" s="10">
        <v>0.8</v>
      </c>
      <c r="K31" s="9">
        <f t="shared" si="2"/>
        <v>4188.9510399999999</v>
      </c>
      <c r="L31" s="9">
        <f t="shared" si="3"/>
        <v>1047.23776</v>
      </c>
      <c r="M31" s="6"/>
    </row>
    <row r="32" spans="1:13" s="3" customFormat="1" x14ac:dyDescent="0.25">
      <c r="A32" s="6" t="s">
        <v>26</v>
      </c>
      <c r="B32" s="6" t="s">
        <v>36</v>
      </c>
      <c r="C32" s="78">
        <v>291</v>
      </c>
      <c r="D32" s="6"/>
      <c r="E32" s="6"/>
      <c r="F32" s="9">
        <f t="shared" si="4"/>
        <v>0</v>
      </c>
      <c r="G32" s="6">
        <v>5.45E-2</v>
      </c>
      <c r="H32" s="9">
        <f t="shared" si="0"/>
        <v>15.859500000000001</v>
      </c>
      <c r="I32" s="9">
        <f t="shared" si="1"/>
        <v>275.14049999999997</v>
      </c>
      <c r="J32" s="10">
        <v>0.8</v>
      </c>
      <c r="K32" s="9">
        <f t="shared" si="2"/>
        <v>220.11239999999998</v>
      </c>
      <c r="L32" s="9">
        <f t="shared" si="3"/>
        <v>55.028099999999995</v>
      </c>
      <c r="M32" s="6" t="s">
        <v>347</v>
      </c>
    </row>
    <row r="33" spans="1:13" s="3" customFormat="1" x14ac:dyDescent="0.25">
      <c r="A33" s="6" t="s">
        <v>26</v>
      </c>
      <c r="B33" s="6" t="s">
        <v>37</v>
      </c>
      <c r="C33" s="78">
        <v>1700</v>
      </c>
      <c r="D33" s="6"/>
      <c r="E33" s="6"/>
      <c r="F33" s="9">
        <f t="shared" si="4"/>
        <v>0</v>
      </c>
      <c r="G33" s="6"/>
      <c r="H33" s="9">
        <f t="shared" si="0"/>
        <v>0</v>
      </c>
      <c r="I33" s="9">
        <f t="shared" si="1"/>
        <v>1700</v>
      </c>
      <c r="J33" s="10">
        <v>0.9</v>
      </c>
      <c r="K33" s="9">
        <f t="shared" si="2"/>
        <v>1530</v>
      </c>
      <c r="L33" s="9">
        <f t="shared" si="3"/>
        <v>170</v>
      </c>
      <c r="M33" s="6"/>
    </row>
    <row r="34" spans="1:13" s="11" customFormat="1" ht="13.5" customHeight="1" x14ac:dyDescent="0.25">
      <c r="A34" s="6" t="s">
        <v>26</v>
      </c>
      <c r="B34" s="6" t="s">
        <v>38</v>
      </c>
      <c r="C34" s="78">
        <v>755</v>
      </c>
      <c r="D34" s="6"/>
      <c r="E34" s="6"/>
      <c r="F34" s="9">
        <f t="shared" si="4"/>
        <v>0</v>
      </c>
      <c r="G34" s="6"/>
      <c r="H34" s="9">
        <f t="shared" si="0"/>
        <v>0</v>
      </c>
      <c r="I34" s="9">
        <f t="shared" si="1"/>
        <v>755</v>
      </c>
      <c r="J34" s="10">
        <v>0.9</v>
      </c>
      <c r="K34" s="9">
        <f t="shared" si="2"/>
        <v>679.5</v>
      </c>
      <c r="L34" s="9">
        <f t="shared" si="3"/>
        <v>75.5</v>
      </c>
      <c r="M34" s="6" t="s">
        <v>310</v>
      </c>
    </row>
    <row r="35" spans="1:13" s="3" customFormat="1" x14ac:dyDescent="0.25">
      <c r="A35" s="6" t="s">
        <v>39</v>
      </c>
      <c r="B35" s="6" t="s">
        <v>40</v>
      </c>
      <c r="C35" s="78">
        <v>4458</v>
      </c>
      <c r="D35" s="6"/>
      <c r="E35" s="6"/>
      <c r="F35" s="9">
        <f t="shared" si="4"/>
        <v>0</v>
      </c>
      <c r="G35" s="6">
        <v>0.1113</v>
      </c>
      <c r="H35" s="9">
        <f t="shared" si="0"/>
        <v>496.17539999999997</v>
      </c>
      <c r="I35" s="9">
        <f t="shared" si="1"/>
        <v>3961.8245999999999</v>
      </c>
      <c r="J35" s="10">
        <v>0.9</v>
      </c>
      <c r="K35" s="9">
        <f t="shared" si="2"/>
        <v>3565.6421399999999</v>
      </c>
      <c r="L35" s="9">
        <f t="shared" si="3"/>
        <v>396.18245999999999</v>
      </c>
      <c r="M35" s="6"/>
    </row>
    <row r="36" spans="1:13" s="3" customFormat="1" x14ac:dyDescent="0.25">
      <c r="A36" s="6" t="s">
        <v>39</v>
      </c>
      <c r="B36" s="6" t="s">
        <v>41</v>
      </c>
      <c r="C36" s="78">
        <v>13725</v>
      </c>
      <c r="D36" s="6"/>
      <c r="E36" s="6"/>
      <c r="F36" s="9">
        <f t="shared" si="4"/>
        <v>0</v>
      </c>
      <c r="G36" s="6">
        <v>9.3899999999999997E-2</v>
      </c>
      <c r="H36" s="9">
        <f t="shared" si="0"/>
        <v>1288.7774999999999</v>
      </c>
      <c r="I36" s="9">
        <f t="shared" si="1"/>
        <v>12436.2225</v>
      </c>
      <c r="J36" s="10">
        <v>0.8</v>
      </c>
      <c r="K36" s="9">
        <f t="shared" si="2"/>
        <v>9948.978000000001</v>
      </c>
      <c r="L36" s="9">
        <f t="shared" si="3"/>
        <v>2487.2444999999989</v>
      </c>
      <c r="M36" s="6"/>
    </row>
    <row r="37" spans="1:13" s="3" customFormat="1" x14ac:dyDescent="0.25">
      <c r="A37" s="6" t="s">
        <v>43</v>
      </c>
      <c r="B37" s="6" t="s">
        <v>44</v>
      </c>
      <c r="C37" s="78">
        <v>2400</v>
      </c>
      <c r="D37" s="77"/>
      <c r="E37" s="6"/>
      <c r="F37" s="9">
        <f t="shared" si="4"/>
        <v>0</v>
      </c>
      <c r="G37" s="6"/>
      <c r="H37" s="9">
        <f t="shared" si="0"/>
        <v>0</v>
      </c>
      <c r="I37" s="9">
        <f t="shared" si="1"/>
        <v>2400</v>
      </c>
      <c r="J37" s="10">
        <v>0.9</v>
      </c>
      <c r="K37" s="9">
        <f t="shared" si="2"/>
        <v>2160</v>
      </c>
      <c r="L37" s="9">
        <f t="shared" si="3"/>
        <v>240</v>
      </c>
      <c r="M37" s="6" t="s">
        <v>310</v>
      </c>
    </row>
    <row r="38" spans="1:13" s="3" customFormat="1" x14ac:dyDescent="0.25">
      <c r="A38" s="6" t="s">
        <v>43</v>
      </c>
      <c r="B38" s="6" t="s">
        <v>45</v>
      </c>
      <c r="C38" s="78">
        <v>880</v>
      </c>
      <c r="D38" s="77"/>
      <c r="E38" s="6"/>
      <c r="F38" s="9">
        <f t="shared" si="4"/>
        <v>0</v>
      </c>
      <c r="G38" s="6"/>
      <c r="H38" s="9">
        <f t="shared" si="0"/>
        <v>0</v>
      </c>
      <c r="I38" s="9">
        <f t="shared" si="1"/>
        <v>880</v>
      </c>
      <c r="J38" s="10">
        <v>0.9</v>
      </c>
      <c r="K38" s="9">
        <f t="shared" si="2"/>
        <v>792</v>
      </c>
      <c r="L38" s="9">
        <f t="shared" si="3"/>
        <v>88</v>
      </c>
      <c r="M38" s="6" t="s">
        <v>310</v>
      </c>
    </row>
    <row r="39" spans="1:13" s="3" customFormat="1" x14ac:dyDescent="0.25">
      <c r="A39" s="6" t="s">
        <v>43</v>
      </c>
      <c r="B39" s="6" t="s">
        <v>46</v>
      </c>
      <c r="C39" s="78">
        <v>5000</v>
      </c>
      <c r="D39" s="77"/>
      <c r="E39" s="6"/>
      <c r="F39" s="9">
        <f t="shared" si="4"/>
        <v>0</v>
      </c>
      <c r="G39" s="6"/>
      <c r="H39" s="9">
        <f t="shared" si="0"/>
        <v>0</v>
      </c>
      <c r="I39" s="9">
        <f t="shared" si="1"/>
        <v>5000</v>
      </c>
      <c r="J39" s="10">
        <v>0.9</v>
      </c>
      <c r="K39" s="9">
        <f t="shared" si="2"/>
        <v>4500</v>
      </c>
      <c r="L39" s="9">
        <f t="shared" si="3"/>
        <v>500</v>
      </c>
      <c r="M39" s="6" t="s">
        <v>310</v>
      </c>
    </row>
    <row r="40" spans="1:13" s="3" customFormat="1" x14ac:dyDescent="0.25">
      <c r="A40" s="6" t="s">
        <v>43</v>
      </c>
      <c r="B40" s="6" t="s">
        <v>292</v>
      </c>
      <c r="C40" s="78">
        <v>4500</v>
      </c>
      <c r="D40" s="6"/>
      <c r="E40" s="6"/>
      <c r="F40" s="9">
        <f t="shared" si="4"/>
        <v>0</v>
      </c>
      <c r="G40" s="6"/>
      <c r="H40" s="9">
        <f t="shared" si="0"/>
        <v>0</v>
      </c>
      <c r="I40" s="9">
        <f t="shared" si="1"/>
        <v>4500</v>
      </c>
      <c r="J40" s="10">
        <v>0.9</v>
      </c>
      <c r="K40" s="9">
        <f t="shared" si="2"/>
        <v>4050</v>
      </c>
      <c r="L40" s="9">
        <f t="shared" si="3"/>
        <v>450</v>
      </c>
      <c r="M40" s="6" t="s">
        <v>310</v>
      </c>
    </row>
    <row r="41" spans="1:13" s="3" customFormat="1" x14ac:dyDescent="0.25">
      <c r="A41" s="6" t="s">
        <v>47</v>
      </c>
      <c r="B41" s="6" t="s">
        <v>48</v>
      </c>
      <c r="C41" s="78">
        <v>4616</v>
      </c>
      <c r="D41" s="77"/>
      <c r="E41" s="6" t="s">
        <v>310</v>
      </c>
      <c r="F41" s="9">
        <v>0</v>
      </c>
      <c r="G41" s="6"/>
      <c r="H41" s="9">
        <f t="shared" si="0"/>
        <v>0</v>
      </c>
      <c r="I41" s="9">
        <f t="shared" si="1"/>
        <v>4616</v>
      </c>
      <c r="J41" s="10">
        <v>0.9</v>
      </c>
      <c r="K41" s="9">
        <f t="shared" si="2"/>
        <v>4154.4000000000005</v>
      </c>
      <c r="L41" s="9">
        <f t="shared" si="3"/>
        <v>461.59999999999945</v>
      </c>
      <c r="M41" s="6" t="s">
        <v>310</v>
      </c>
    </row>
    <row r="42" spans="1:13" s="3" customFormat="1" x14ac:dyDescent="0.25">
      <c r="A42" s="6" t="s">
        <v>49</v>
      </c>
      <c r="B42" s="12" t="s">
        <v>50</v>
      </c>
      <c r="C42" s="78">
        <v>590</v>
      </c>
      <c r="D42" s="77"/>
      <c r="E42" s="12"/>
      <c r="F42" s="13">
        <f t="shared" si="4"/>
        <v>0</v>
      </c>
      <c r="G42" s="12"/>
      <c r="H42" s="13">
        <f t="shared" si="0"/>
        <v>0</v>
      </c>
      <c r="I42" s="9">
        <f t="shared" si="1"/>
        <v>590</v>
      </c>
      <c r="J42" s="14">
        <v>0.9</v>
      </c>
      <c r="K42" s="9">
        <f t="shared" si="2"/>
        <v>531</v>
      </c>
      <c r="L42" s="9">
        <f t="shared" si="3"/>
        <v>59</v>
      </c>
      <c r="M42" s="6" t="s">
        <v>310</v>
      </c>
    </row>
    <row r="43" spans="1:13" s="3" customFormat="1" x14ac:dyDescent="0.25">
      <c r="A43" s="6" t="s">
        <v>49</v>
      </c>
      <c r="B43" s="6" t="s">
        <v>51</v>
      </c>
      <c r="C43" s="78">
        <v>70</v>
      </c>
      <c r="D43" s="77"/>
      <c r="E43" s="6"/>
      <c r="F43" s="9">
        <f t="shared" si="4"/>
        <v>0</v>
      </c>
      <c r="G43" s="6"/>
      <c r="H43" s="9">
        <f t="shared" ref="H43:H80" si="5" xml:space="preserve"> SUM(C43-F43)*G43</f>
        <v>0</v>
      </c>
      <c r="I43" s="9">
        <f t="shared" ref="I43:I80" si="6" xml:space="preserve"> SUM(C43-F43-H43)</f>
        <v>70</v>
      </c>
      <c r="J43" s="10">
        <v>0.9</v>
      </c>
      <c r="K43" s="9">
        <f t="shared" si="2"/>
        <v>63</v>
      </c>
      <c r="L43" s="9">
        <f t="shared" si="3"/>
        <v>7</v>
      </c>
      <c r="M43" s="6" t="s">
        <v>310</v>
      </c>
    </row>
    <row r="44" spans="1:13" s="3" customFormat="1" x14ac:dyDescent="0.25">
      <c r="A44" s="6" t="s">
        <v>49</v>
      </c>
      <c r="B44" s="6" t="s">
        <v>52</v>
      </c>
      <c r="C44" s="78">
        <v>1</v>
      </c>
      <c r="D44" s="77"/>
      <c r="E44" s="6"/>
      <c r="F44" s="9">
        <f t="shared" si="4"/>
        <v>0</v>
      </c>
      <c r="G44" s="6"/>
      <c r="H44" s="9">
        <f t="shared" si="5"/>
        <v>0</v>
      </c>
      <c r="I44" s="9">
        <f t="shared" si="6"/>
        <v>1</v>
      </c>
      <c r="J44" s="10">
        <v>0</v>
      </c>
      <c r="K44" s="9">
        <f t="shared" si="2"/>
        <v>0</v>
      </c>
      <c r="L44" s="9">
        <f t="shared" si="3"/>
        <v>1</v>
      </c>
      <c r="M44" s="6" t="s">
        <v>310</v>
      </c>
    </row>
    <row r="45" spans="1:13" s="3" customFormat="1" x14ac:dyDescent="0.25">
      <c r="A45" s="6" t="s">
        <v>49</v>
      </c>
      <c r="B45" s="6" t="s">
        <v>53</v>
      </c>
      <c r="C45" s="78">
        <v>180</v>
      </c>
      <c r="D45" s="77"/>
      <c r="E45" s="6"/>
      <c r="F45" s="9">
        <f t="shared" si="4"/>
        <v>0</v>
      </c>
      <c r="G45" s="6"/>
      <c r="H45" s="9">
        <f t="shared" si="5"/>
        <v>0</v>
      </c>
      <c r="I45" s="9">
        <f t="shared" si="6"/>
        <v>180</v>
      </c>
      <c r="J45" s="10">
        <v>0.9</v>
      </c>
      <c r="K45" s="9">
        <f t="shared" si="2"/>
        <v>162</v>
      </c>
      <c r="L45" s="9">
        <f t="shared" si="3"/>
        <v>18</v>
      </c>
      <c r="M45" s="6" t="s">
        <v>310</v>
      </c>
    </row>
    <row r="46" spans="1:13" s="3" customFormat="1" x14ac:dyDescent="0.25">
      <c r="A46" s="6" t="s">
        <v>49</v>
      </c>
      <c r="B46" s="6" t="s">
        <v>54</v>
      </c>
      <c r="C46" s="78">
        <v>70</v>
      </c>
      <c r="D46" s="77"/>
      <c r="E46" s="6"/>
      <c r="F46" s="9">
        <f t="shared" si="4"/>
        <v>0</v>
      </c>
      <c r="G46" s="6"/>
      <c r="H46" s="9">
        <f t="shared" si="5"/>
        <v>0</v>
      </c>
      <c r="I46" s="9">
        <f t="shared" si="6"/>
        <v>70</v>
      </c>
      <c r="J46" s="10">
        <v>0.9</v>
      </c>
      <c r="K46" s="9">
        <f t="shared" si="2"/>
        <v>63</v>
      </c>
      <c r="L46" s="9">
        <f t="shared" si="3"/>
        <v>7</v>
      </c>
      <c r="M46" s="6" t="s">
        <v>310</v>
      </c>
    </row>
    <row r="47" spans="1:13" s="3" customFormat="1" x14ac:dyDescent="0.25">
      <c r="A47" s="6" t="s">
        <v>49</v>
      </c>
      <c r="B47" s="74" t="s">
        <v>318</v>
      </c>
      <c r="C47" s="78">
        <v>2200</v>
      </c>
      <c r="D47" s="77"/>
      <c r="E47" s="78" t="s">
        <v>310</v>
      </c>
      <c r="F47" s="9">
        <v>0</v>
      </c>
      <c r="G47" s="6"/>
      <c r="H47" s="9">
        <f t="shared" si="5"/>
        <v>0</v>
      </c>
      <c r="I47" s="9">
        <f t="shared" si="6"/>
        <v>2200</v>
      </c>
      <c r="J47" s="10">
        <v>0.8</v>
      </c>
      <c r="K47" s="9">
        <f t="shared" si="2"/>
        <v>1760</v>
      </c>
      <c r="L47" s="9">
        <f t="shared" si="3"/>
        <v>440</v>
      </c>
      <c r="M47" s="6" t="s">
        <v>310</v>
      </c>
    </row>
    <row r="48" spans="1:13" s="3" customFormat="1" x14ac:dyDescent="0.25">
      <c r="A48" s="6" t="s">
        <v>297</v>
      </c>
      <c r="B48" s="6" t="s">
        <v>298</v>
      </c>
      <c r="C48" s="78">
        <v>0</v>
      </c>
      <c r="D48" s="6"/>
      <c r="E48" s="6"/>
      <c r="F48" s="9">
        <f t="shared" ref="F48:F85" si="7" xml:space="preserve"> SUM(C48*E48)</f>
        <v>0</v>
      </c>
      <c r="G48" s="6"/>
      <c r="H48" s="9">
        <f t="shared" si="5"/>
        <v>0</v>
      </c>
      <c r="I48" s="9">
        <f t="shared" si="6"/>
        <v>0</v>
      </c>
      <c r="J48" s="10">
        <v>0.7</v>
      </c>
      <c r="K48" s="9">
        <f t="shared" si="2"/>
        <v>0</v>
      </c>
      <c r="L48" s="9">
        <f t="shared" si="3"/>
        <v>0</v>
      </c>
      <c r="M48" s="6" t="s">
        <v>310</v>
      </c>
    </row>
    <row r="49" spans="1:13" s="3" customFormat="1" x14ac:dyDescent="0.25">
      <c r="A49" s="6" t="s">
        <v>55</v>
      </c>
      <c r="B49" s="6" t="s">
        <v>56</v>
      </c>
      <c r="C49" s="78">
        <v>116</v>
      </c>
      <c r="D49" s="6"/>
      <c r="E49" s="6"/>
      <c r="F49" s="9">
        <f t="shared" si="7"/>
        <v>0</v>
      </c>
      <c r="G49" s="6"/>
      <c r="H49" s="9">
        <f t="shared" si="5"/>
        <v>0</v>
      </c>
      <c r="I49" s="9">
        <f t="shared" si="6"/>
        <v>116</v>
      </c>
      <c r="J49" s="10">
        <v>0.7</v>
      </c>
      <c r="K49" s="9">
        <f t="shared" si="2"/>
        <v>81.199999999999989</v>
      </c>
      <c r="L49" s="9">
        <f t="shared" si="3"/>
        <v>34.800000000000011</v>
      </c>
      <c r="M49" s="9" t="s">
        <v>57</v>
      </c>
    </row>
    <row r="50" spans="1:13" s="3" customFormat="1" x14ac:dyDescent="0.25">
      <c r="A50" s="6" t="s">
        <v>55</v>
      </c>
      <c r="B50" s="6" t="s">
        <v>58</v>
      </c>
      <c r="C50" s="78">
        <v>1825</v>
      </c>
      <c r="D50" s="6"/>
      <c r="E50" s="6"/>
      <c r="F50" s="9">
        <f t="shared" si="7"/>
        <v>0</v>
      </c>
      <c r="G50" s="6"/>
      <c r="H50" s="9">
        <f t="shared" si="5"/>
        <v>0</v>
      </c>
      <c r="I50" s="9">
        <f t="shared" si="6"/>
        <v>1825</v>
      </c>
      <c r="J50" s="10">
        <v>0.8</v>
      </c>
      <c r="K50" s="9">
        <f t="shared" si="2"/>
        <v>1460</v>
      </c>
      <c r="L50" s="9">
        <f t="shared" si="3"/>
        <v>365</v>
      </c>
      <c r="M50" s="9"/>
    </row>
    <row r="51" spans="1:13" s="3" customFormat="1" x14ac:dyDescent="0.25">
      <c r="A51" s="6" t="s">
        <v>55</v>
      </c>
      <c r="B51" s="6" t="s">
        <v>327</v>
      </c>
      <c r="C51" s="78">
        <v>5333</v>
      </c>
      <c r="D51" s="6"/>
      <c r="E51" s="6"/>
      <c r="F51" s="9">
        <f t="shared" si="7"/>
        <v>0</v>
      </c>
      <c r="G51" s="6"/>
      <c r="H51" s="9">
        <f t="shared" si="5"/>
        <v>0</v>
      </c>
      <c r="I51" s="9">
        <f t="shared" si="6"/>
        <v>5333</v>
      </c>
      <c r="J51" s="10">
        <v>0.8</v>
      </c>
      <c r="K51" s="9">
        <f t="shared" si="2"/>
        <v>4266.4000000000005</v>
      </c>
      <c r="L51" s="9">
        <f t="shared" si="3"/>
        <v>1066.5999999999995</v>
      </c>
      <c r="M51" s="9" t="s">
        <v>59</v>
      </c>
    </row>
    <row r="52" spans="1:13" s="3" customFormat="1" x14ac:dyDescent="0.25">
      <c r="A52" s="6" t="s">
        <v>26</v>
      </c>
      <c r="B52" s="6" t="s">
        <v>60</v>
      </c>
      <c r="C52" s="78">
        <v>9952</v>
      </c>
      <c r="D52" s="6"/>
      <c r="E52" s="6"/>
      <c r="F52" s="9">
        <f t="shared" si="7"/>
        <v>0</v>
      </c>
      <c r="G52" s="6"/>
      <c r="H52" s="9">
        <f t="shared" si="5"/>
        <v>0</v>
      </c>
      <c r="I52" s="9">
        <f t="shared" si="6"/>
        <v>9952</v>
      </c>
      <c r="J52" s="10">
        <v>0.9</v>
      </c>
      <c r="K52" s="9">
        <f t="shared" si="2"/>
        <v>8956.8000000000011</v>
      </c>
      <c r="L52" s="9">
        <f t="shared" si="3"/>
        <v>995.19999999999891</v>
      </c>
      <c r="M52" s="9"/>
    </row>
    <row r="53" spans="1:13" s="3" customFormat="1" x14ac:dyDescent="0.25">
      <c r="A53" s="6" t="s">
        <v>26</v>
      </c>
      <c r="B53" s="6" t="s">
        <v>61</v>
      </c>
      <c r="C53" s="78">
        <v>409</v>
      </c>
      <c r="D53" s="6"/>
      <c r="E53" s="6"/>
      <c r="F53" s="9">
        <f t="shared" si="7"/>
        <v>0</v>
      </c>
      <c r="G53" s="6"/>
      <c r="H53" s="9">
        <f t="shared" si="5"/>
        <v>0</v>
      </c>
      <c r="I53" s="9">
        <f t="shared" si="6"/>
        <v>409</v>
      </c>
      <c r="J53" s="10">
        <v>0.5</v>
      </c>
      <c r="K53" s="9">
        <f t="shared" si="2"/>
        <v>204.5</v>
      </c>
      <c r="L53" s="9">
        <f t="shared" si="3"/>
        <v>204.5</v>
      </c>
      <c r="M53" s="9"/>
    </row>
    <row r="54" spans="1:13" s="3" customFormat="1" x14ac:dyDescent="0.25">
      <c r="A54" s="6" t="s">
        <v>62</v>
      </c>
      <c r="B54" s="6" t="s">
        <v>63</v>
      </c>
      <c r="C54" s="78">
        <v>133</v>
      </c>
      <c r="D54" s="6"/>
      <c r="E54" s="6"/>
      <c r="F54" s="9">
        <f t="shared" si="7"/>
        <v>0</v>
      </c>
      <c r="G54" s="6"/>
      <c r="H54" s="9">
        <f t="shared" si="5"/>
        <v>0</v>
      </c>
      <c r="I54" s="9">
        <f t="shared" si="6"/>
        <v>133</v>
      </c>
      <c r="J54" s="10">
        <v>0</v>
      </c>
      <c r="K54" s="9">
        <f t="shared" si="2"/>
        <v>0</v>
      </c>
      <c r="L54" s="9">
        <f t="shared" si="3"/>
        <v>133</v>
      </c>
      <c r="M54" s="6"/>
    </row>
    <row r="55" spans="1:13" s="3" customFormat="1" x14ac:dyDescent="0.25">
      <c r="A55" s="6" t="s">
        <v>62</v>
      </c>
      <c r="B55" s="6" t="s">
        <v>64</v>
      </c>
      <c r="C55" s="78">
        <v>3463</v>
      </c>
      <c r="D55" s="77"/>
      <c r="E55" s="6">
        <v>0.11</v>
      </c>
      <c r="F55" s="9">
        <f t="shared" si="7"/>
        <v>380.93</v>
      </c>
      <c r="G55" s="6"/>
      <c r="H55" s="9">
        <f t="shared" si="5"/>
        <v>0</v>
      </c>
      <c r="I55" s="9">
        <f t="shared" si="6"/>
        <v>3082.07</v>
      </c>
      <c r="J55" s="10">
        <v>0.9</v>
      </c>
      <c r="K55" s="9">
        <f t="shared" si="2"/>
        <v>2773.8630000000003</v>
      </c>
      <c r="L55" s="9">
        <f t="shared" si="3"/>
        <v>308.20699999999988</v>
      </c>
      <c r="M55" s="9"/>
    </row>
    <row r="56" spans="1:13" s="3" customFormat="1" x14ac:dyDescent="0.25">
      <c r="A56" s="6" t="s">
        <v>26</v>
      </c>
      <c r="B56" s="6" t="s">
        <v>65</v>
      </c>
      <c r="C56" s="78">
        <v>8484</v>
      </c>
      <c r="D56" s="6"/>
      <c r="E56" s="6"/>
      <c r="F56" s="9">
        <f t="shared" si="7"/>
        <v>0</v>
      </c>
      <c r="G56" s="6"/>
      <c r="H56" s="9">
        <f t="shared" si="5"/>
        <v>0</v>
      </c>
      <c r="I56" s="9">
        <f t="shared" si="6"/>
        <v>8484</v>
      </c>
      <c r="J56" s="10">
        <v>0.8</v>
      </c>
      <c r="K56" s="9">
        <f t="shared" ref="K56:K85" si="8" xml:space="preserve"> SUM(I56*J56)</f>
        <v>6787.2000000000007</v>
      </c>
      <c r="L56" s="9">
        <f t="shared" ref="L56:L85" si="9" xml:space="preserve"> SUM(I56-K56)</f>
        <v>1696.7999999999993</v>
      </c>
      <c r="M56" s="9"/>
    </row>
    <row r="57" spans="1:13" s="3" customFormat="1" x14ac:dyDescent="0.25">
      <c r="A57" s="6" t="s">
        <v>26</v>
      </c>
      <c r="B57" s="6" t="s">
        <v>66</v>
      </c>
      <c r="C57" s="78">
        <v>4766</v>
      </c>
      <c r="D57" s="6"/>
      <c r="E57" s="6"/>
      <c r="F57" s="9">
        <f t="shared" si="7"/>
        <v>0</v>
      </c>
      <c r="G57" s="6"/>
      <c r="H57" s="9">
        <f t="shared" si="5"/>
        <v>0</v>
      </c>
      <c r="I57" s="9">
        <f t="shared" si="6"/>
        <v>4766</v>
      </c>
      <c r="J57" s="10">
        <v>0.8</v>
      </c>
      <c r="K57" s="9">
        <f t="shared" si="8"/>
        <v>3812.8</v>
      </c>
      <c r="L57" s="9">
        <f t="shared" si="9"/>
        <v>953.19999999999982</v>
      </c>
      <c r="M57" s="9"/>
    </row>
    <row r="58" spans="1:13" s="3" customFormat="1" x14ac:dyDescent="0.25">
      <c r="A58" s="6" t="s">
        <v>62</v>
      </c>
      <c r="B58" s="6" t="s">
        <v>67</v>
      </c>
      <c r="C58" s="78">
        <v>7089</v>
      </c>
      <c r="D58" s="11"/>
      <c r="E58" s="6"/>
      <c r="F58" s="9">
        <f t="shared" si="7"/>
        <v>0</v>
      </c>
      <c r="G58" s="6"/>
      <c r="H58" s="9">
        <f t="shared" si="5"/>
        <v>0</v>
      </c>
      <c r="I58" s="9">
        <f t="shared" si="6"/>
        <v>7089</v>
      </c>
      <c r="J58" s="10">
        <v>0.8</v>
      </c>
      <c r="K58" s="9">
        <f t="shared" si="8"/>
        <v>5671.2000000000007</v>
      </c>
      <c r="L58" s="9">
        <f t="shared" si="9"/>
        <v>1417.7999999999993</v>
      </c>
      <c r="M58" s="6"/>
    </row>
    <row r="59" spans="1:13" s="3" customFormat="1" x14ac:dyDescent="0.25">
      <c r="A59" s="6" t="s">
        <v>312</v>
      </c>
      <c r="B59" s="6" t="s">
        <v>68</v>
      </c>
      <c r="C59" s="78">
        <v>85000</v>
      </c>
      <c r="D59" s="77"/>
      <c r="E59" s="6">
        <v>0.01</v>
      </c>
      <c r="F59" s="9">
        <f t="shared" si="7"/>
        <v>850</v>
      </c>
      <c r="G59" s="6">
        <v>0.22</v>
      </c>
      <c r="H59" s="9">
        <f t="shared" si="5"/>
        <v>18513</v>
      </c>
      <c r="I59" s="9">
        <f t="shared" si="6"/>
        <v>65637</v>
      </c>
      <c r="J59" s="10">
        <v>0.9</v>
      </c>
      <c r="K59" s="9">
        <f t="shared" si="8"/>
        <v>59073.3</v>
      </c>
      <c r="L59" s="9">
        <f t="shared" si="9"/>
        <v>6563.6999999999971</v>
      </c>
      <c r="M59" s="6" t="s">
        <v>293</v>
      </c>
    </row>
    <row r="60" spans="1:13" s="3" customFormat="1" x14ac:dyDescent="0.25">
      <c r="A60" s="6" t="s">
        <v>43</v>
      </c>
      <c r="B60" s="6" t="s">
        <v>69</v>
      </c>
      <c r="C60" s="78">
        <v>20000</v>
      </c>
      <c r="D60" s="77"/>
      <c r="E60" s="6"/>
      <c r="F60" s="9">
        <v>321</v>
      </c>
      <c r="G60" s="6">
        <v>0.215697</v>
      </c>
      <c r="H60" s="9">
        <v>4323</v>
      </c>
      <c r="I60" s="9">
        <f t="shared" si="6"/>
        <v>15356</v>
      </c>
      <c r="J60" s="10">
        <v>0.9</v>
      </c>
      <c r="K60" s="9">
        <f xml:space="preserve"> SUM(I60*J60)</f>
        <v>13820.4</v>
      </c>
      <c r="L60" s="9">
        <f t="shared" si="9"/>
        <v>1535.6000000000004</v>
      </c>
      <c r="M60" s="6" t="s">
        <v>293</v>
      </c>
    </row>
    <row r="61" spans="1:13" s="3" customFormat="1" x14ac:dyDescent="0.25">
      <c r="A61" s="6" t="s">
        <v>43</v>
      </c>
      <c r="B61" s="6" t="s">
        <v>70</v>
      </c>
      <c r="C61" s="78">
        <v>436</v>
      </c>
      <c r="D61" s="77"/>
      <c r="E61" s="6"/>
      <c r="F61" s="9">
        <f t="shared" si="7"/>
        <v>0</v>
      </c>
      <c r="G61" s="6"/>
      <c r="H61" s="9">
        <f t="shared" si="5"/>
        <v>0</v>
      </c>
      <c r="I61" s="9">
        <f t="shared" si="6"/>
        <v>436</v>
      </c>
      <c r="J61" s="10">
        <v>0</v>
      </c>
      <c r="K61" s="9">
        <f t="shared" si="8"/>
        <v>0</v>
      </c>
      <c r="L61" s="9">
        <v>436</v>
      </c>
      <c r="M61" s="6" t="s">
        <v>293</v>
      </c>
    </row>
    <row r="62" spans="1:13" s="3" customFormat="1" x14ac:dyDescent="0.25">
      <c r="A62" s="6" t="s">
        <v>43</v>
      </c>
      <c r="B62" s="6" t="s">
        <v>71</v>
      </c>
      <c r="C62" s="78">
        <v>275</v>
      </c>
      <c r="D62" s="77"/>
      <c r="E62" s="6"/>
      <c r="F62" s="9">
        <f t="shared" si="7"/>
        <v>0</v>
      </c>
      <c r="G62" s="6"/>
      <c r="H62" s="9">
        <f t="shared" si="5"/>
        <v>0</v>
      </c>
      <c r="I62" s="9">
        <f t="shared" si="6"/>
        <v>275</v>
      </c>
      <c r="J62" s="10">
        <v>0</v>
      </c>
      <c r="K62" s="9">
        <f t="shared" si="8"/>
        <v>0</v>
      </c>
      <c r="L62" s="9">
        <v>275</v>
      </c>
      <c r="M62" s="6" t="s">
        <v>293</v>
      </c>
    </row>
    <row r="63" spans="1:13" s="3" customFormat="1" x14ac:dyDescent="0.25">
      <c r="A63" s="6" t="s">
        <v>313</v>
      </c>
      <c r="B63" s="6" t="s">
        <v>321</v>
      </c>
      <c r="C63" s="78">
        <v>1200</v>
      </c>
      <c r="D63" s="77"/>
      <c r="E63" s="6"/>
      <c r="F63" s="9">
        <f xml:space="preserve"> SUM(C63*E63)</f>
        <v>0</v>
      </c>
      <c r="G63" s="6">
        <v>0.25</v>
      </c>
      <c r="H63" s="9">
        <f xml:space="preserve"> SUM(C63-F63)*G63</f>
        <v>300</v>
      </c>
      <c r="I63" s="9">
        <f xml:space="preserve"> SUM(C63-F63-H63)</f>
        <v>900</v>
      </c>
      <c r="J63" s="10">
        <v>0.9</v>
      </c>
      <c r="K63" s="9">
        <f xml:space="preserve"> SUM(I63*J63)</f>
        <v>810</v>
      </c>
      <c r="L63" s="9">
        <f t="shared" si="9"/>
        <v>90</v>
      </c>
      <c r="M63" s="6" t="s">
        <v>293</v>
      </c>
    </row>
    <row r="64" spans="1:13" s="3" customFormat="1" x14ac:dyDescent="0.25">
      <c r="A64" s="6"/>
      <c r="B64" s="6" t="s">
        <v>322</v>
      </c>
      <c r="C64" s="78">
        <f>SUM(C59:C63)</f>
        <v>106911</v>
      </c>
      <c r="D64" s="77"/>
      <c r="E64" s="6"/>
      <c r="F64" s="9">
        <f>SUM(F59:F63)</f>
        <v>1171</v>
      </c>
      <c r="G64" s="6"/>
      <c r="H64" s="9">
        <f>SUM(H59:H63)</f>
        <v>23136</v>
      </c>
      <c r="I64" s="9">
        <f>SUM(I59:I63)</f>
        <v>82604</v>
      </c>
      <c r="J64" s="10">
        <v>0.9</v>
      </c>
      <c r="K64" s="9">
        <f>SUM(K59:K63)</f>
        <v>73703.7</v>
      </c>
      <c r="L64" s="9">
        <f t="shared" si="9"/>
        <v>8900.3000000000029</v>
      </c>
      <c r="M64" s="6" t="s">
        <v>341</v>
      </c>
    </row>
    <row r="65" spans="1:13" s="3" customFormat="1" x14ac:dyDescent="0.25">
      <c r="A65" s="6" t="s">
        <v>313</v>
      </c>
      <c r="B65" s="6" t="s">
        <v>72</v>
      </c>
      <c r="C65" s="78">
        <v>0</v>
      </c>
      <c r="D65" s="6"/>
      <c r="E65" s="6"/>
      <c r="F65" s="9">
        <f t="shared" si="7"/>
        <v>0</v>
      </c>
      <c r="G65" s="6"/>
      <c r="H65" s="9">
        <f t="shared" si="5"/>
        <v>0</v>
      </c>
      <c r="I65" s="9">
        <f t="shared" si="6"/>
        <v>0</v>
      </c>
      <c r="J65" s="10">
        <v>0.66</v>
      </c>
      <c r="K65" s="9">
        <f t="shared" si="8"/>
        <v>0</v>
      </c>
      <c r="L65" s="9">
        <f t="shared" si="9"/>
        <v>0</v>
      </c>
      <c r="M65" s="9"/>
    </row>
    <row r="66" spans="1:13" s="3" customFormat="1" x14ac:dyDescent="0.25">
      <c r="A66" s="6" t="s">
        <v>313</v>
      </c>
      <c r="B66" s="6" t="s">
        <v>323</v>
      </c>
      <c r="C66" s="78">
        <v>47</v>
      </c>
      <c r="D66" s="6"/>
      <c r="E66" s="6"/>
      <c r="F66" s="9">
        <v>0</v>
      </c>
      <c r="G66" s="6"/>
      <c r="H66" s="9">
        <f t="shared" si="5"/>
        <v>0</v>
      </c>
      <c r="I66" s="9">
        <f t="shared" si="6"/>
        <v>47</v>
      </c>
      <c r="J66" s="10">
        <v>0.66</v>
      </c>
      <c r="K66" s="9">
        <f t="shared" si="8"/>
        <v>31.020000000000003</v>
      </c>
      <c r="L66" s="9">
        <f t="shared" si="9"/>
        <v>15.979999999999997</v>
      </c>
      <c r="M66" s="9"/>
    </row>
    <row r="67" spans="1:13" s="3" customFormat="1" x14ac:dyDescent="0.25">
      <c r="A67" s="6" t="s">
        <v>313</v>
      </c>
      <c r="B67" s="6" t="s">
        <v>324</v>
      </c>
      <c r="C67" s="78">
        <v>47</v>
      </c>
      <c r="D67" s="6"/>
      <c r="E67" s="6"/>
      <c r="F67" s="9">
        <v>0</v>
      </c>
      <c r="G67" s="6"/>
      <c r="H67" s="9">
        <f t="shared" si="5"/>
        <v>0</v>
      </c>
      <c r="I67" s="9">
        <f t="shared" si="6"/>
        <v>47</v>
      </c>
      <c r="J67" s="10">
        <v>0.66</v>
      </c>
      <c r="K67" s="9">
        <f t="shared" si="8"/>
        <v>31.020000000000003</v>
      </c>
      <c r="L67" s="9">
        <f t="shared" si="9"/>
        <v>15.979999999999997</v>
      </c>
      <c r="M67" s="9"/>
    </row>
    <row r="68" spans="1:13" s="3" customFormat="1" x14ac:dyDescent="0.25">
      <c r="A68" s="6" t="s">
        <v>313</v>
      </c>
      <c r="B68" s="6" t="s">
        <v>325</v>
      </c>
      <c r="C68" s="78">
        <v>327</v>
      </c>
      <c r="D68" s="6"/>
      <c r="E68" s="6"/>
      <c r="F68" s="9">
        <v>0</v>
      </c>
      <c r="G68" s="6"/>
      <c r="H68" s="9">
        <f t="shared" si="5"/>
        <v>0</v>
      </c>
      <c r="I68" s="9">
        <f t="shared" si="6"/>
        <v>327</v>
      </c>
      <c r="J68" s="10">
        <v>0.66</v>
      </c>
      <c r="K68" s="9">
        <f t="shared" si="8"/>
        <v>215.82000000000002</v>
      </c>
      <c r="L68" s="9">
        <f t="shared" si="9"/>
        <v>111.17999999999998</v>
      </c>
      <c r="M68" s="9"/>
    </row>
    <row r="69" spans="1:13" s="3" customFormat="1" x14ac:dyDescent="0.25">
      <c r="A69" s="6" t="s">
        <v>313</v>
      </c>
      <c r="B69" s="6" t="s">
        <v>326</v>
      </c>
      <c r="C69" s="78">
        <v>0</v>
      </c>
      <c r="D69" s="6"/>
      <c r="E69" s="6"/>
      <c r="F69" s="9">
        <v>0</v>
      </c>
      <c r="G69" s="6"/>
      <c r="H69" s="9">
        <f t="shared" si="5"/>
        <v>0</v>
      </c>
      <c r="I69" s="9">
        <f t="shared" si="6"/>
        <v>0</v>
      </c>
      <c r="J69" s="10">
        <v>0.66</v>
      </c>
      <c r="K69" s="9">
        <f t="shared" si="8"/>
        <v>0</v>
      </c>
      <c r="L69" s="9"/>
      <c r="M69" s="9"/>
    </row>
    <row r="70" spans="1:13" s="3" customFormat="1" x14ac:dyDescent="0.25">
      <c r="A70" s="6" t="s">
        <v>314</v>
      </c>
      <c r="B70" s="6" t="s">
        <v>73</v>
      </c>
      <c r="C70" s="78">
        <v>370</v>
      </c>
      <c r="D70" s="6"/>
      <c r="E70" s="6"/>
      <c r="F70" s="9">
        <f t="shared" si="7"/>
        <v>0</v>
      </c>
      <c r="G70" s="6"/>
      <c r="H70" s="9">
        <f t="shared" si="5"/>
        <v>0</v>
      </c>
      <c r="I70" s="9">
        <f t="shared" si="6"/>
        <v>370</v>
      </c>
      <c r="J70" s="10">
        <v>0.85</v>
      </c>
      <c r="K70" s="9">
        <f t="shared" si="8"/>
        <v>314.5</v>
      </c>
      <c r="L70" s="9">
        <f t="shared" si="9"/>
        <v>55.5</v>
      </c>
      <c r="M70" s="9"/>
    </row>
    <row r="71" spans="1:13" s="3" customFormat="1" x14ac:dyDescent="0.25">
      <c r="A71" s="6" t="s">
        <v>315</v>
      </c>
      <c r="B71" s="6" t="s">
        <v>74</v>
      </c>
      <c r="C71" s="78">
        <v>126</v>
      </c>
      <c r="D71" s="6"/>
      <c r="E71" s="6"/>
      <c r="F71" s="9">
        <f t="shared" si="7"/>
        <v>0</v>
      </c>
      <c r="G71" s="6"/>
      <c r="H71" s="9">
        <f t="shared" si="5"/>
        <v>0</v>
      </c>
      <c r="I71" s="9">
        <f t="shared" si="6"/>
        <v>126</v>
      </c>
      <c r="J71" s="10">
        <v>0</v>
      </c>
      <c r="K71" s="9">
        <f t="shared" si="8"/>
        <v>0</v>
      </c>
      <c r="L71" s="9">
        <f t="shared" si="9"/>
        <v>126</v>
      </c>
      <c r="M71" s="9"/>
    </row>
    <row r="72" spans="1:13" s="3" customFormat="1" x14ac:dyDescent="0.25">
      <c r="A72" s="6" t="s">
        <v>316</v>
      </c>
      <c r="B72" s="6" t="s">
        <v>75</v>
      </c>
      <c r="C72" s="78">
        <v>2180</v>
      </c>
      <c r="D72" s="6"/>
      <c r="E72" s="6"/>
      <c r="F72" s="9">
        <f t="shared" si="7"/>
        <v>0</v>
      </c>
      <c r="G72" s="6"/>
      <c r="H72" s="9">
        <f t="shared" si="5"/>
        <v>0</v>
      </c>
      <c r="I72" s="9">
        <f t="shared" si="6"/>
        <v>2180</v>
      </c>
      <c r="J72" s="10">
        <v>0.75</v>
      </c>
      <c r="K72" s="9">
        <f t="shared" si="8"/>
        <v>1635</v>
      </c>
      <c r="L72" s="9">
        <f t="shared" si="9"/>
        <v>545</v>
      </c>
      <c r="M72" s="9"/>
    </row>
    <row r="73" spans="1:13" s="3" customFormat="1" x14ac:dyDescent="0.25">
      <c r="A73" s="6" t="s">
        <v>316</v>
      </c>
      <c r="B73" s="6" t="s">
        <v>76</v>
      </c>
      <c r="C73" s="78">
        <v>501</v>
      </c>
      <c r="D73" s="6"/>
      <c r="E73" s="6"/>
      <c r="F73" s="9">
        <f t="shared" si="7"/>
        <v>0</v>
      </c>
      <c r="G73" s="6"/>
      <c r="H73" s="9">
        <f t="shared" si="5"/>
        <v>0</v>
      </c>
      <c r="I73" s="9">
        <f t="shared" si="6"/>
        <v>501</v>
      </c>
      <c r="J73" s="10">
        <v>0.8</v>
      </c>
      <c r="K73" s="9">
        <f t="shared" si="8"/>
        <v>400.8</v>
      </c>
      <c r="L73" s="9">
        <f t="shared" si="9"/>
        <v>100.19999999999999</v>
      </c>
      <c r="M73" s="9"/>
    </row>
    <row r="74" spans="1:13" s="3" customFormat="1" x14ac:dyDescent="0.25">
      <c r="A74" s="6" t="s">
        <v>315</v>
      </c>
      <c r="B74" s="6" t="s">
        <v>77</v>
      </c>
      <c r="C74" s="78">
        <v>1163</v>
      </c>
      <c r="D74" s="6"/>
      <c r="E74" s="6"/>
      <c r="F74" s="9">
        <f t="shared" si="7"/>
        <v>0</v>
      </c>
      <c r="G74" s="6"/>
      <c r="H74" s="9">
        <f t="shared" si="5"/>
        <v>0</v>
      </c>
      <c r="I74" s="9">
        <f t="shared" si="6"/>
        <v>1163</v>
      </c>
      <c r="J74" s="10">
        <v>0.8</v>
      </c>
      <c r="K74" s="9">
        <f t="shared" si="8"/>
        <v>930.40000000000009</v>
      </c>
      <c r="L74" s="9">
        <f t="shared" si="9"/>
        <v>232.59999999999991</v>
      </c>
      <c r="M74" s="9"/>
    </row>
    <row r="75" spans="1:13" s="3" customFormat="1" x14ac:dyDescent="0.25">
      <c r="A75" s="6" t="s">
        <v>315</v>
      </c>
      <c r="B75" s="6" t="s">
        <v>78</v>
      </c>
      <c r="C75" s="78">
        <v>0</v>
      </c>
      <c r="D75" s="6"/>
      <c r="E75" s="6"/>
      <c r="F75" s="9">
        <f t="shared" si="7"/>
        <v>0</v>
      </c>
      <c r="G75" s="6"/>
      <c r="H75" s="9">
        <f t="shared" si="5"/>
        <v>0</v>
      </c>
      <c r="I75" s="9">
        <f t="shared" si="6"/>
        <v>0</v>
      </c>
      <c r="J75" s="10">
        <v>0.7</v>
      </c>
      <c r="K75" s="9">
        <f t="shared" si="8"/>
        <v>0</v>
      </c>
      <c r="L75" s="9">
        <f t="shared" si="9"/>
        <v>0</v>
      </c>
      <c r="M75" s="9"/>
    </row>
    <row r="76" spans="1:13" s="3" customFormat="1" x14ac:dyDescent="0.25">
      <c r="A76" s="6" t="s">
        <v>315</v>
      </c>
      <c r="B76" s="6" t="s">
        <v>79</v>
      </c>
      <c r="C76" s="78">
        <v>2435</v>
      </c>
      <c r="D76" s="6"/>
      <c r="E76" s="6"/>
      <c r="F76" s="9">
        <f t="shared" si="7"/>
        <v>0</v>
      </c>
      <c r="G76" s="6"/>
      <c r="H76" s="9">
        <f t="shared" si="5"/>
        <v>0</v>
      </c>
      <c r="I76" s="9">
        <f t="shared" si="6"/>
        <v>2435</v>
      </c>
      <c r="J76" s="10">
        <v>0.8</v>
      </c>
      <c r="K76" s="9">
        <f t="shared" si="8"/>
        <v>1948</v>
      </c>
      <c r="L76" s="9">
        <f t="shared" si="9"/>
        <v>487</v>
      </c>
      <c r="M76" s="9"/>
    </row>
    <row r="77" spans="1:13" s="3" customFormat="1" x14ac:dyDescent="0.25">
      <c r="A77" s="6" t="s">
        <v>315</v>
      </c>
      <c r="B77" s="6" t="s">
        <v>80</v>
      </c>
      <c r="C77" s="78">
        <v>370</v>
      </c>
      <c r="D77" s="6"/>
      <c r="E77" s="6"/>
      <c r="F77" s="9">
        <f t="shared" si="7"/>
        <v>0</v>
      </c>
      <c r="G77" s="6"/>
      <c r="H77" s="9">
        <f t="shared" si="5"/>
        <v>0</v>
      </c>
      <c r="I77" s="9">
        <f t="shared" si="6"/>
        <v>370</v>
      </c>
      <c r="J77" s="10">
        <v>0</v>
      </c>
      <c r="K77" s="9">
        <f t="shared" si="8"/>
        <v>0</v>
      </c>
      <c r="L77" s="9">
        <f t="shared" si="9"/>
        <v>370</v>
      </c>
      <c r="M77" s="9"/>
    </row>
    <row r="78" spans="1:13" s="3" customFormat="1" x14ac:dyDescent="0.25">
      <c r="A78" s="6" t="s">
        <v>317</v>
      </c>
      <c r="B78" s="6" t="s">
        <v>81</v>
      </c>
      <c r="C78" s="78">
        <v>14947</v>
      </c>
      <c r="D78" s="6"/>
      <c r="E78" s="6"/>
      <c r="F78" s="9">
        <f t="shared" si="7"/>
        <v>0</v>
      </c>
      <c r="G78" s="6"/>
      <c r="H78" s="9">
        <f t="shared" si="5"/>
        <v>0</v>
      </c>
      <c r="I78" s="9">
        <f t="shared" si="6"/>
        <v>14947</v>
      </c>
      <c r="J78" s="10">
        <v>0.85</v>
      </c>
      <c r="K78" s="9">
        <f t="shared" si="8"/>
        <v>12704.949999999999</v>
      </c>
      <c r="L78" s="9">
        <f t="shared" si="9"/>
        <v>2242.0500000000011</v>
      </c>
      <c r="M78" s="6" t="s">
        <v>310</v>
      </c>
    </row>
    <row r="79" spans="1:13" s="3" customFormat="1" x14ac:dyDescent="0.25">
      <c r="A79" s="6" t="s">
        <v>43</v>
      </c>
      <c r="B79" s="6" t="s">
        <v>82</v>
      </c>
      <c r="C79" s="78">
        <v>6000</v>
      </c>
      <c r="D79" s="77"/>
      <c r="E79" s="6">
        <v>7.0000000000000007E-2</v>
      </c>
      <c r="F79" s="9">
        <f t="shared" si="7"/>
        <v>420.00000000000006</v>
      </c>
      <c r="G79" s="6"/>
      <c r="H79" s="9">
        <f t="shared" si="5"/>
        <v>0</v>
      </c>
      <c r="I79" s="9">
        <f t="shared" si="6"/>
        <v>5580</v>
      </c>
      <c r="J79" s="10">
        <v>0.9</v>
      </c>
      <c r="K79" s="9">
        <f t="shared" si="8"/>
        <v>5022</v>
      </c>
      <c r="L79" s="9">
        <f t="shared" si="9"/>
        <v>558</v>
      </c>
      <c r="M79" s="6"/>
    </row>
    <row r="80" spans="1:13" s="3" customFormat="1" x14ac:dyDescent="0.25">
      <c r="A80" s="6" t="s">
        <v>315</v>
      </c>
      <c r="B80" s="6" t="s">
        <v>83</v>
      </c>
      <c r="C80" s="78">
        <v>101</v>
      </c>
      <c r="D80" s="6"/>
      <c r="E80" s="6"/>
      <c r="F80" s="9">
        <f t="shared" si="7"/>
        <v>0</v>
      </c>
      <c r="G80" s="6"/>
      <c r="H80" s="9">
        <f t="shared" si="5"/>
        <v>0</v>
      </c>
      <c r="I80" s="9">
        <f t="shared" si="6"/>
        <v>101</v>
      </c>
      <c r="J80" s="10">
        <v>0</v>
      </c>
      <c r="K80" s="9">
        <f t="shared" si="8"/>
        <v>0</v>
      </c>
      <c r="L80" s="9">
        <f t="shared" si="9"/>
        <v>101</v>
      </c>
      <c r="M80" s="9"/>
    </row>
    <row r="81" spans="1:13" s="15" customFormat="1" x14ac:dyDescent="0.25">
      <c r="A81" s="12" t="s">
        <v>315</v>
      </c>
      <c r="B81" s="12" t="s">
        <v>84</v>
      </c>
      <c r="C81" s="78">
        <v>255</v>
      </c>
      <c r="D81" s="6"/>
      <c r="E81" s="12"/>
      <c r="F81" s="13">
        <f t="shared" si="7"/>
        <v>0</v>
      </c>
      <c r="G81" s="12"/>
      <c r="H81" s="13">
        <f xml:space="preserve"> SUM(C81-F81)*G81</f>
        <v>0</v>
      </c>
      <c r="I81" s="9">
        <f xml:space="preserve"> SUM(C81-F81-H81)</f>
        <v>255</v>
      </c>
      <c r="J81" s="14">
        <v>0.8</v>
      </c>
      <c r="K81" s="9">
        <f t="shared" si="8"/>
        <v>204</v>
      </c>
      <c r="L81" s="9">
        <f t="shared" si="9"/>
        <v>51</v>
      </c>
      <c r="M81" s="13"/>
    </row>
    <row r="82" spans="1:13" s="3" customFormat="1" x14ac:dyDescent="0.25">
      <c r="A82" s="6" t="s">
        <v>313</v>
      </c>
      <c r="B82" s="6" t="s">
        <v>85</v>
      </c>
      <c r="C82" s="78">
        <v>2033</v>
      </c>
      <c r="D82" s="6"/>
      <c r="E82" s="6"/>
      <c r="F82" s="9">
        <f t="shared" si="7"/>
        <v>0</v>
      </c>
      <c r="G82" s="6"/>
      <c r="H82" s="9">
        <f xml:space="preserve"> SUM(C82-F82)*G82</f>
        <v>0</v>
      </c>
      <c r="I82" s="9">
        <f xml:space="preserve"> SUM(C82-F82-H82)</f>
        <v>2033</v>
      </c>
      <c r="J82" s="10">
        <v>0.8</v>
      </c>
      <c r="K82" s="9">
        <f t="shared" si="8"/>
        <v>1626.4</v>
      </c>
      <c r="L82" s="9">
        <f t="shared" si="9"/>
        <v>406.59999999999991</v>
      </c>
      <c r="M82" s="9"/>
    </row>
    <row r="83" spans="1:13" s="3" customFormat="1" x14ac:dyDescent="0.25">
      <c r="A83" s="6" t="s">
        <v>313</v>
      </c>
      <c r="B83" s="6" t="s">
        <v>86</v>
      </c>
      <c r="C83" s="78">
        <v>15</v>
      </c>
      <c r="D83" s="6"/>
      <c r="E83" s="6"/>
      <c r="F83" s="9">
        <f t="shared" si="7"/>
        <v>0</v>
      </c>
      <c r="G83" s="6"/>
      <c r="H83" s="9">
        <f xml:space="preserve"> SUM(C83-F83)*G83</f>
        <v>0</v>
      </c>
      <c r="I83" s="9">
        <f xml:space="preserve"> SUM(C83-F83-H83)</f>
        <v>15</v>
      </c>
      <c r="J83" s="10">
        <v>0</v>
      </c>
      <c r="K83" s="9">
        <f t="shared" si="8"/>
        <v>0</v>
      </c>
      <c r="L83" s="9">
        <f t="shared" si="9"/>
        <v>15</v>
      </c>
      <c r="M83" s="9"/>
    </row>
    <row r="84" spans="1:13" s="11" customFormat="1" x14ac:dyDescent="0.25">
      <c r="A84" s="6" t="s">
        <v>49</v>
      </c>
      <c r="B84" s="6" t="s">
        <v>87</v>
      </c>
      <c r="C84" s="78">
        <v>600</v>
      </c>
      <c r="D84" s="77"/>
      <c r="E84" s="6"/>
      <c r="F84" s="9">
        <f t="shared" si="7"/>
        <v>0</v>
      </c>
      <c r="G84" s="6"/>
      <c r="H84" s="9">
        <f xml:space="preserve"> SUM(C84-F84)*G84</f>
        <v>0</v>
      </c>
      <c r="I84" s="9">
        <f xml:space="preserve"> SUM(C84-F84-H84)</f>
        <v>600</v>
      </c>
      <c r="J84" s="10">
        <v>0.9</v>
      </c>
      <c r="K84" s="9">
        <f t="shared" si="8"/>
        <v>540</v>
      </c>
      <c r="L84" s="9">
        <f t="shared" si="9"/>
        <v>60</v>
      </c>
      <c r="M84" s="6" t="s">
        <v>310</v>
      </c>
    </row>
    <row r="85" spans="1:13" s="19" customFormat="1" ht="13.8" thickBot="1" x14ac:dyDescent="0.3">
      <c r="A85" s="16" t="s">
        <v>49</v>
      </c>
      <c r="B85" s="16" t="s">
        <v>88</v>
      </c>
      <c r="C85" s="78">
        <v>0</v>
      </c>
      <c r="D85" s="6"/>
      <c r="E85" s="16"/>
      <c r="F85" s="17">
        <f t="shared" si="7"/>
        <v>0</v>
      </c>
      <c r="G85" s="16"/>
      <c r="H85" s="17">
        <f xml:space="preserve"> SUM(C85-F85)*G85</f>
        <v>0</v>
      </c>
      <c r="I85" s="17">
        <f xml:space="preserve"> SUM(C85-F85-H85)</f>
        <v>0</v>
      </c>
      <c r="J85" s="18">
        <v>0.9</v>
      </c>
      <c r="K85" s="17">
        <f t="shared" si="8"/>
        <v>0</v>
      </c>
      <c r="L85" s="17">
        <f t="shared" si="9"/>
        <v>0</v>
      </c>
      <c r="M85" s="16"/>
    </row>
    <row r="86" spans="1:13" s="3" customFormat="1" x14ac:dyDescent="0.25">
      <c r="A86" s="11"/>
      <c r="B86" s="11"/>
      <c r="C86" s="20">
        <f xml:space="preserve"> SUM(C11:C85)-C64</f>
        <v>461809</v>
      </c>
      <c r="D86" s="20"/>
      <c r="E86" s="20"/>
      <c r="F86" s="20">
        <f xml:space="preserve"> SUM(F11:F85)-F64</f>
        <v>3392.63</v>
      </c>
      <c r="G86" s="11"/>
      <c r="H86" s="20">
        <f xml:space="preserve"> SUM(H11:H85)-H59-H60-H61-H62-H63</f>
        <v>50073.838005999991</v>
      </c>
      <c r="I86" s="20">
        <f xml:space="preserve"> SUM(I11:I85)-I59-I60-I61-I62-I63</f>
        <v>408342.53199400002</v>
      </c>
      <c r="J86" s="21"/>
      <c r="K86" s="20">
        <f xml:space="preserve"> SUM(K11:K85)-K59-K60-K61-K62-K63</f>
        <v>338726.55593520019</v>
      </c>
      <c r="L86" s="20">
        <f xml:space="preserve"> SUM(L11:L85)-L59-L60-L61-L62-L63</f>
        <v>69615.976058799992</v>
      </c>
      <c r="M86" s="11"/>
    </row>
    <row r="87" spans="1:13" s="3" customFormat="1" x14ac:dyDescent="0.25">
      <c r="I87" s="8" t="s">
        <v>310</v>
      </c>
      <c r="J87" s="5"/>
    </row>
    <row r="88" spans="1:13" x14ac:dyDescent="0.25">
      <c r="J88" s="22"/>
      <c r="L88" s="23"/>
    </row>
    <row r="89" spans="1:13" x14ac:dyDescent="0.25">
      <c r="J89" s="22"/>
    </row>
    <row r="90" spans="1:13" x14ac:dyDescent="0.25">
      <c r="J90" s="22"/>
    </row>
    <row r="91" spans="1:13" x14ac:dyDescent="0.25">
      <c r="J91" s="22"/>
    </row>
    <row r="92" spans="1:13" x14ac:dyDescent="0.25">
      <c r="J92" s="22"/>
    </row>
    <row r="93" spans="1:13" x14ac:dyDescent="0.25">
      <c r="B93" t="s">
        <v>310</v>
      </c>
      <c r="J93" s="22"/>
    </row>
    <row r="94" spans="1:13" x14ac:dyDescent="0.25">
      <c r="J94" s="22"/>
    </row>
    <row r="95" spans="1:13" x14ac:dyDescent="0.25">
      <c r="J95" s="22"/>
    </row>
    <row r="96" spans="1:13" x14ac:dyDescent="0.25">
      <c r="J96" s="22"/>
    </row>
    <row r="97" spans="10:10" x14ac:dyDescent="0.25">
      <c r="J97" s="22"/>
    </row>
    <row r="98" spans="10:10" x14ac:dyDescent="0.25">
      <c r="J98" s="22"/>
    </row>
    <row r="99" spans="10:10" x14ac:dyDescent="0.25">
      <c r="J99" s="22"/>
    </row>
    <row r="100" spans="10:10" x14ac:dyDescent="0.25">
      <c r="J100" s="22"/>
    </row>
    <row r="101" spans="10:10" x14ac:dyDescent="0.25">
      <c r="J101" s="22"/>
    </row>
    <row r="102" spans="10:10" x14ac:dyDescent="0.25">
      <c r="J102" s="22"/>
    </row>
    <row r="103" spans="10:10" x14ac:dyDescent="0.25">
      <c r="J103" s="22"/>
    </row>
    <row r="104" spans="10:10" x14ac:dyDescent="0.25">
      <c r="J104" s="22"/>
    </row>
    <row r="105" spans="10:10" x14ac:dyDescent="0.25">
      <c r="J105" s="22"/>
    </row>
    <row r="106" spans="10:10" x14ac:dyDescent="0.25">
      <c r="J106" s="22"/>
    </row>
    <row r="107" spans="10:10" x14ac:dyDescent="0.25">
      <c r="J107" s="22"/>
    </row>
    <row r="108" spans="10:10" x14ac:dyDescent="0.25">
      <c r="J108" s="22"/>
    </row>
    <row r="109" spans="10:10" x14ac:dyDescent="0.25">
      <c r="J109" s="22"/>
    </row>
    <row r="110" spans="10:10" x14ac:dyDescent="0.25">
      <c r="J110" s="22"/>
    </row>
    <row r="111" spans="10:10" x14ac:dyDescent="0.25">
      <c r="J111" s="22"/>
    </row>
    <row r="112" spans="10:10" x14ac:dyDescent="0.25">
      <c r="J112" s="22"/>
    </row>
    <row r="113" spans="10:10" x14ac:dyDescent="0.25">
      <c r="J113" s="22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0"/>
  <sheetViews>
    <sheetView topLeftCell="B11" zoomScale="75" workbookViewId="0">
      <selection activeCell="M51" sqref="M51"/>
    </sheetView>
  </sheetViews>
  <sheetFormatPr defaultRowHeight="13.2" x14ac:dyDescent="0.25"/>
  <cols>
    <col min="1" max="1" width="21" style="1" customWidth="1"/>
    <col min="2" max="2" width="40.109375" customWidth="1"/>
    <col min="3" max="4" width="12.6640625" customWidth="1"/>
    <col min="5" max="5" width="23.6640625" customWidth="1"/>
    <col min="6" max="6" width="11.33203125" style="24" customWidth="1"/>
    <col min="7" max="7" width="3.5546875" customWidth="1"/>
    <col min="8" max="8" width="11.33203125" style="24" customWidth="1"/>
    <col min="9" max="10" width="12.6640625" style="24" customWidth="1"/>
    <col min="11" max="13" width="8.6640625" style="24" customWidth="1"/>
    <col min="14" max="16" width="10.6640625" customWidth="1"/>
    <col min="17" max="19" width="12.6640625" customWidth="1"/>
  </cols>
  <sheetData>
    <row r="1" spans="1:31" x14ac:dyDescent="0.25">
      <c r="A1" s="1" t="s">
        <v>348</v>
      </c>
      <c r="C1" s="1" t="s">
        <v>89</v>
      </c>
      <c r="D1" t="s">
        <v>90</v>
      </c>
      <c r="E1" s="1" t="s">
        <v>92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t="s">
        <v>93</v>
      </c>
      <c r="W1" s="24"/>
      <c r="X1" s="25" t="s">
        <v>91</v>
      </c>
      <c r="Y1" s="24"/>
      <c r="Z1" s="71">
        <v>37012</v>
      </c>
      <c r="AA1" s="24"/>
      <c r="AB1" s="24"/>
    </row>
    <row r="2" spans="1:31" x14ac:dyDescent="0.25">
      <c r="A2" s="1" t="s">
        <v>349</v>
      </c>
      <c r="C2" s="1"/>
      <c r="D2" t="s">
        <v>299</v>
      </c>
      <c r="E2" s="1" t="s">
        <v>92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t="s">
        <v>93</v>
      </c>
      <c r="W2" s="24"/>
      <c r="X2" s="24"/>
      <c r="Y2" s="24"/>
      <c r="Z2" s="24"/>
      <c r="AA2" s="24"/>
      <c r="AB2" s="24"/>
    </row>
    <row r="3" spans="1:31" x14ac:dyDescent="0.25">
      <c r="A3" s="1" t="s">
        <v>300</v>
      </c>
      <c r="C3" s="1"/>
      <c r="D3" t="s">
        <v>301</v>
      </c>
      <c r="E3" s="1" t="s">
        <v>92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24" t="s">
        <v>302</v>
      </c>
      <c r="W3" s="24"/>
      <c r="X3" s="24"/>
      <c r="Y3" s="24"/>
      <c r="Z3" s="24"/>
      <c r="AA3" s="24"/>
      <c r="AB3" s="24"/>
    </row>
    <row r="4" spans="1:31" x14ac:dyDescent="0.25">
      <c r="A4" s="1" t="s">
        <v>350</v>
      </c>
      <c r="C4" s="1"/>
      <c r="F4"/>
      <c r="H4"/>
      <c r="I4"/>
      <c r="J4"/>
      <c r="K4"/>
      <c r="L4"/>
      <c r="M4"/>
      <c r="U4" t="s">
        <v>93</v>
      </c>
      <c r="W4" s="24"/>
      <c r="X4" s="24"/>
      <c r="Y4" s="24"/>
      <c r="Z4" s="24"/>
      <c r="AA4" s="24"/>
      <c r="AB4" s="24"/>
    </row>
    <row r="5" spans="1:31" x14ac:dyDescent="0.25">
      <c r="A5" s="1" t="s">
        <v>351</v>
      </c>
      <c r="C5" s="1"/>
      <c r="F5"/>
      <c r="H5"/>
      <c r="I5"/>
      <c r="J5"/>
      <c r="K5"/>
      <c r="L5"/>
      <c r="M5"/>
      <c r="U5" s="24"/>
      <c r="W5" s="24"/>
      <c r="X5" s="24"/>
      <c r="Y5" s="24"/>
      <c r="Z5" s="24"/>
      <c r="AA5" s="24"/>
      <c r="AB5" s="24"/>
    </row>
    <row r="6" spans="1:31" ht="15" customHeight="1" x14ac:dyDescent="0.25">
      <c r="A6" s="1" t="s">
        <v>352</v>
      </c>
      <c r="C6" s="1"/>
      <c r="D6" t="s">
        <v>353</v>
      </c>
      <c r="F6"/>
      <c r="H6"/>
      <c r="I6"/>
      <c r="J6"/>
      <c r="K6"/>
      <c r="L6"/>
      <c r="M6"/>
      <c r="U6" s="83" t="s">
        <v>354</v>
      </c>
      <c r="W6" s="24"/>
      <c r="X6" s="24"/>
      <c r="Y6" s="24"/>
      <c r="Z6" s="24"/>
      <c r="AA6" s="24"/>
      <c r="AB6" s="24"/>
    </row>
    <row r="7" spans="1:31" ht="11.25" customHeight="1" x14ac:dyDescent="0.3">
      <c r="C7" s="1"/>
      <c r="F7"/>
      <c r="H7"/>
      <c r="I7"/>
      <c r="J7"/>
      <c r="K7"/>
      <c r="L7"/>
      <c r="M7"/>
      <c r="U7" s="24"/>
      <c r="W7" s="67"/>
      <c r="X7" s="24"/>
      <c r="Y7" s="24"/>
      <c r="Z7" s="24"/>
      <c r="AA7" s="24"/>
      <c r="AB7" s="24"/>
    </row>
    <row r="8" spans="1:31" ht="12" customHeight="1" x14ac:dyDescent="0.3">
      <c r="C8" s="1"/>
      <c r="F8"/>
      <c r="H8"/>
      <c r="I8"/>
      <c r="J8"/>
      <c r="K8"/>
      <c r="L8"/>
      <c r="M8"/>
      <c r="U8" s="24"/>
      <c r="W8" s="67"/>
      <c r="X8" s="24"/>
      <c r="Y8" s="24"/>
      <c r="Z8" s="24"/>
      <c r="AA8" s="24"/>
      <c r="AB8" s="24"/>
    </row>
    <row r="9" spans="1:31" ht="17.399999999999999" x14ac:dyDescent="0.3">
      <c r="C9" s="1"/>
      <c r="F9"/>
      <c r="H9"/>
      <c r="I9"/>
      <c r="J9"/>
      <c r="K9"/>
      <c r="L9"/>
      <c r="M9"/>
      <c r="U9" s="24"/>
      <c r="W9" s="67"/>
      <c r="X9" s="24"/>
      <c r="Y9" s="24"/>
      <c r="Z9" s="24"/>
      <c r="AA9" s="24"/>
      <c r="AB9" s="24"/>
    </row>
    <row r="10" spans="1:31" ht="17.399999999999999" x14ac:dyDescent="0.3">
      <c r="A10" s="1" t="s">
        <v>294</v>
      </c>
      <c r="C10" s="1" t="s">
        <v>94</v>
      </c>
      <c r="F10"/>
      <c r="H10"/>
      <c r="I10"/>
      <c r="J10"/>
      <c r="K10"/>
      <c r="L10"/>
      <c r="M10"/>
      <c r="U10" s="24"/>
      <c r="W10" s="67"/>
      <c r="X10" s="24"/>
      <c r="Y10" s="24"/>
      <c r="Z10" s="24"/>
      <c r="AA10" s="24"/>
      <c r="AB10" s="24"/>
    </row>
    <row r="11" spans="1:31" ht="17.399999999999999" x14ac:dyDescent="0.3">
      <c r="C11" s="1"/>
      <c r="D11" t="s">
        <v>303</v>
      </c>
      <c r="F11"/>
      <c r="H11"/>
      <c r="I11"/>
      <c r="J11"/>
      <c r="K11"/>
      <c r="L11"/>
      <c r="M11"/>
      <c r="U11" s="24"/>
      <c r="W11" s="67"/>
      <c r="X11" s="24"/>
      <c r="Y11" s="24"/>
      <c r="Z11" s="24"/>
      <c r="AA11" s="24"/>
      <c r="AB11" s="24"/>
    </row>
    <row r="12" spans="1:31" x14ac:dyDescent="0.25">
      <c r="C12" s="1"/>
      <c r="D12" t="s">
        <v>304</v>
      </c>
      <c r="F12"/>
      <c r="H12"/>
      <c r="I12"/>
      <c r="J12"/>
      <c r="K12"/>
      <c r="L12"/>
      <c r="M12"/>
      <c r="U12" s="24"/>
      <c r="W12" s="24"/>
      <c r="X12" s="24"/>
      <c r="Y12" s="24"/>
      <c r="Z12" s="24"/>
      <c r="AA12" s="24"/>
      <c r="AB12" s="24"/>
    </row>
    <row r="13" spans="1:31" x14ac:dyDescent="0.25">
      <c r="C13" s="1"/>
      <c r="D13" s="84" t="s">
        <v>355</v>
      </c>
      <c r="F13"/>
      <c r="H13"/>
      <c r="I13"/>
      <c r="J13"/>
      <c r="K13"/>
      <c r="L13"/>
      <c r="M13"/>
      <c r="U13" s="24"/>
      <c r="W13" s="24"/>
      <c r="X13" s="82"/>
      <c r="Y13" s="82"/>
      <c r="Z13" s="82"/>
      <c r="AA13" s="82"/>
      <c r="AB13" s="24"/>
    </row>
    <row r="14" spans="1:31" x14ac:dyDescent="0.25">
      <c r="C14" s="1"/>
      <c r="D14" t="s">
        <v>356</v>
      </c>
      <c r="F14"/>
      <c r="H14"/>
      <c r="I14"/>
      <c r="J14"/>
      <c r="K14"/>
      <c r="L14"/>
      <c r="M14"/>
      <c r="U14" s="24"/>
      <c r="W14" s="24"/>
      <c r="X14" s="24"/>
      <c r="Y14" s="24"/>
      <c r="Z14" s="24"/>
      <c r="AA14" s="24"/>
      <c r="AB14" s="24"/>
    </row>
    <row r="15" spans="1:31" x14ac:dyDescent="0.25">
      <c r="F15"/>
      <c r="H15"/>
      <c r="I15"/>
      <c r="J15"/>
      <c r="K15"/>
      <c r="L15"/>
      <c r="M15"/>
      <c r="U15" s="24"/>
      <c r="W15" s="24"/>
      <c r="X15" s="24"/>
      <c r="Y15" s="24"/>
      <c r="Z15" s="24"/>
      <c r="AA15" s="24"/>
      <c r="AB15" s="24"/>
    </row>
    <row r="16" spans="1:31" ht="39.9" customHeight="1" x14ac:dyDescent="0.25">
      <c r="A16" s="26" t="s">
        <v>95</v>
      </c>
      <c r="B16" s="27" t="s">
        <v>96</v>
      </c>
      <c r="C16" s="28" t="s">
        <v>1</v>
      </c>
      <c r="D16" s="28" t="s">
        <v>97</v>
      </c>
      <c r="E16" s="28" t="s">
        <v>98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 t="s">
        <v>99</v>
      </c>
      <c r="V16" s="27" t="s">
        <v>100</v>
      </c>
      <c r="W16" s="28" t="s">
        <v>101</v>
      </c>
      <c r="X16" s="29" t="s">
        <v>102</v>
      </c>
      <c r="Y16" s="29" t="s">
        <v>103</v>
      </c>
      <c r="Z16" s="28" t="s">
        <v>104</v>
      </c>
      <c r="AA16" s="28" t="s">
        <v>105</v>
      </c>
      <c r="AB16" s="28" t="s">
        <v>106</v>
      </c>
      <c r="AC16" s="28" t="s">
        <v>107</v>
      </c>
      <c r="AD16" s="28" t="s">
        <v>105</v>
      </c>
      <c r="AE16" s="28" t="s">
        <v>108</v>
      </c>
    </row>
    <row r="17" spans="1:34" x14ac:dyDescent="0.25">
      <c r="C17" s="24"/>
      <c r="D17" s="24"/>
      <c r="E17" s="24"/>
      <c r="G17" s="24"/>
      <c r="N17" s="24"/>
      <c r="O17" s="24"/>
      <c r="P17" s="24"/>
      <c r="Q17" s="24"/>
      <c r="R17" s="24"/>
      <c r="S17" s="24"/>
      <c r="T17" s="24"/>
      <c r="U17" s="24"/>
      <c r="W17" s="24"/>
      <c r="X17" s="24"/>
      <c r="Y17" s="24"/>
      <c r="Z17" s="24"/>
      <c r="AA17" s="24"/>
      <c r="AB17" s="24"/>
    </row>
    <row r="18" spans="1:34" ht="12.9" customHeight="1" x14ac:dyDescent="0.25"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24"/>
      <c r="W18" s="24"/>
      <c r="X18" s="24"/>
      <c r="Y18" s="24"/>
      <c r="Z18" s="32"/>
      <c r="AA18" s="24"/>
      <c r="AB18" s="32"/>
      <c r="AC18" s="35"/>
      <c r="AD18" s="24"/>
      <c r="AE18" s="36"/>
    </row>
    <row r="19" spans="1:34" ht="12.9" customHeight="1" x14ac:dyDescent="0.25">
      <c r="A19" s="1" t="s">
        <v>111</v>
      </c>
      <c r="B19" t="s">
        <v>112</v>
      </c>
      <c r="C19" s="24" t="s">
        <v>113</v>
      </c>
      <c r="D19" s="24">
        <v>27869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24" t="s">
        <v>114</v>
      </c>
      <c r="V19" t="s">
        <v>115</v>
      </c>
      <c r="W19" s="24" t="s">
        <v>116</v>
      </c>
      <c r="X19" s="31">
        <v>0.2109</v>
      </c>
      <c r="Y19" s="31">
        <v>0.2167</v>
      </c>
      <c r="Z19" s="32">
        <v>60</v>
      </c>
      <c r="AA19" s="33">
        <v>1.0189999999999999</v>
      </c>
      <c r="AB19" s="85">
        <f>Z19*AA19*Y19</f>
        <v>13.249037999999999</v>
      </c>
      <c r="AC19" s="37">
        <f t="shared" ref="AC19:AC27" si="0">Z19*31</f>
        <v>1860</v>
      </c>
      <c r="AD19" s="38">
        <f t="shared" ref="AD19:AD27" si="1">AA19</f>
        <v>1.0189999999999999</v>
      </c>
      <c r="AE19" s="36">
        <f t="shared" ref="AE19:AE27" si="2">AC19*AD19</f>
        <v>1895.34</v>
      </c>
    </row>
    <row r="20" spans="1:34" ht="12.9" customHeight="1" x14ac:dyDescent="0.25">
      <c r="A20" s="1" t="s">
        <v>111</v>
      </c>
      <c r="B20" t="s">
        <v>117</v>
      </c>
      <c r="C20" s="24" t="s">
        <v>113</v>
      </c>
      <c r="D20" s="24">
        <v>28941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24" t="s">
        <v>114</v>
      </c>
      <c r="V20" t="s">
        <v>115</v>
      </c>
      <c r="W20" s="24" t="s">
        <v>116</v>
      </c>
      <c r="X20" s="31">
        <v>0.2109</v>
      </c>
      <c r="Y20" s="31">
        <v>0.22</v>
      </c>
      <c r="Z20" s="32">
        <v>50</v>
      </c>
      <c r="AA20" s="33">
        <v>1.028</v>
      </c>
      <c r="AB20" s="85">
        <f>Z20*AA20*Y20</f>
        <v>11.308</v>
      </c>
      <c r="AC20" s="37">
        <f t="shared" si="0"/>
        <v>1550</v>
      </c>
      <c r="AD20" s="38">
        <f t="shared" si="1"/>
        <v>1.028</v>
      </c>
      <c r="AE20" s="36">
        <f t="shared" si="2"/>
        <v>1593.4</v>
      </c>
    </row>
    <row r="21" spans="1:34" ht="12.9" customHeight="1" x14ac:dyDescent="0.25">
      <c r="A21" s="1" t="s">
        <v>111</v>
      </c>
      <c r="B21" t="s">
        <v>118</v>
      </c>
      <c r="C21" s="24" t="s">
        <v>113</v>
      </c>
      <c r="D21" s="24">
        <v>29254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24" t="s">
        <v>114</v>
      </c>
      <c r="V21" t="s">
        <v>115</v>
      </c>
      <c r="W21" s="24" t="s">
        <v>116</v>
      </c>
      <c r="X21" s="31">
        <v>0.2109</v>
      </c>
      <c r="Y21" s="31">
        <v>0.21049999999999999</v>
      </c>
      <c r="Z21" s="32">
        <v>209</v>
      </c>
      <c r="AA21" s="33">
        <v>1.0169999999999999</v>
      </c>
      <c r="AB21" s="85">
        <f>Z21*AA21*Y21</f>
        <v>44.742406499999994</v>
      </c>
      <c r="AC21" s="37">
        <f t="shared" si="0"/>
        <v>6479</v>
      </c>
      <c r="AD21" s="38">
        <f t="shared" si="1"/>
        <v>1.0169999999999999</v>
      </c>
      <c r="AE21" s="36">
        <f t="shared" si="2"/>
        <v>6589.1429999999991</v>
      </c>
    </row>
    <row r="22" spans="1:34" ht="12.9" customHeight="1" x14ac:dyDescent="0.25">
      <c r="A22" s="1" t="s">
        <v>111</v>
      </c>
      <c r="B22" t="s">
        <v>119</v>
      </c>
      <c r="C22" s="24" t="s">
        <v>113</v>
      </c>
      <c r="D22" s="24">
        <v>27964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24" t="s">
        <v>114</v>
      </c>
      <c r="V22" t="s">
        <v>115</v>
      </c>
      <c r="W22" s="24" t="s">
        <v>116</v>
      </c>
      <c r="X22" s="31">
        <v>0.5</v>
      </c>
      <c r="Y22" s="31">
        <v>0.5</v>
      </c>
      <c r="Z22" s="32">
        <v>50</v>
      </c>
      <c r="AA22" s="33">
        <v>1.016</v>
      </c>
      <c r="AB22" s="85">
        <f>(Z22*AA22*Y22)</f>
        <v>25.4</v>
      </c>
      <c r="AC22" s="37">
        <f t="shared" si="0"/>
        <v>1550</v>
      </c>
      <c r="AD22" s="38">
        <f t="shared" si="1"/>
        <v>1.016</v>
      </c>
      <c r="AE22" s="36">
        <f t="shared" si="2"/>
        <v>1574.8</v>
      </c>
    </row>
    <row r="23" spans="1:34" ht="12.9" customHeight="1" x14ac:dyDescent="0.25">
      <c r="A23" s="1" t="s">
        <v>111</v>
      </c>
      <c r="B23" t="s">
        <v>120</v>
      </c>
      <c r="C23" s="24" t="s">
        <v>113</v>
      </c>
      <c r="D23" s="24">
        <v>28979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24" t="s">
        <v>114</v>
      </c>
      <c r="V23" t="s">
        <v>115</v>
      </c>
      <c r="W23" s="24" t="s">
        <v>116</v>
      </c>
      <c r="X23" s="31">
        <v>0.5</v>
      </c>
      <c r="Y23" s="31">
        <v>0.25330000000000003</v>
      </c>
      <c r="Z23" s="32">
        <v>75</v>
      </c>
      <c r="AA23" s="33">
        <v>1.0149999999999999</v>
      </c>
      <c r="AB23" s="85">
        <f>(Z23*AA23*Y23)</f>
        <v>19.282462499999998</v>
      </c>
      <c r="AC23" s="37">
        <f t="shared" si="0"/>
        <v>2325</v>
      </c>
      <c r="AD23" s="38">
        <f t="shared" si="1"/>
        <v>1.0149999999999999</v>
      </c>
      <c r="AE23" s="36">
        <f t="shared" si="2"/>
        <v>2359.875</v>
      </c>
    </row>
    <row r="24" spans="1:34" ht="12.9" customHeight="1" x14ac:dyDescent="0.25">
      <c r="A24" s="1" t="s">
        <v>111</v>
      </c>
      <c r="B24" t="s">
        <v>121</v>
      </c>
      <c r="C24" s="24" t="s">
        <v>113</v>
      </c>
      <c r="D24" s="24">
        <v>29795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24" t="s">
        <v>114</v>
      </c>
      <c r="V24" t="s">
        <v>115</v>
      </c>
      <c r="W24" s="24" t="s">
        <v>116</v>
      </c>
      <c r="X24" s="31">
        <v>0.5</v>
      </c>
      <c r="Y24" s="31">
        <v>0.5</v>
      </c>
      <c r="Z24" s="32">
        <v>70</v>
      </c>
      <c r="AA24" s="33">
        <v>1.014</v>
      </c>
      <c r="AB24" s="85">
        <f>(Z24*AA24*Y24)</f>
        <v>35.49</v>
      </c>
      <c r="AC24" s="37">
        <f t="shared" si="0"/>
        <v>2170</v>
      </c>
      <c r="AD24" s="38">
        <f t="shared" si="1"/>
        <v>1.014</v>
      </c>
      <c r="AE24" s="36">
        <f t="shared" si="2"/>
        <v>2200.38</v>
      </c>
    </row>
    <row r="25" spans="1:34" ht="12.9" customHeight="1" x14ac:dyDescent="0.25">
      <c r="A25" s="1" t="s">
        <v>111</v>
      </c>
      <c r="B25" t="s">
        <v>122</v>
      </c>
      <c r="C25" s="24" t="s">
        <v>113</v>
      </c>
      <c r="D25" s="24">
        <v>27965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24" t="s">
        <v>114</v>
      </c>
      <c r="V25" t="s">
        <v>115</v>
      </c>
      <c r="W25" s="24" t="s">
        <v>116</v>
      </c>
      <c r="X25" s="31">
        <v>0.5</v>
      </c>
      <c r="Y25" s="31">
        <v>0.5</v>
      </c>
      <c r="Z25" s="32">
        <v>120</v>
      </c>
      <c r="AA25" s="33">
        <v>0.98329999999999995</v>
      </c>
      <c r="AB25" s="85">
        <f>(Z25*AA25*Y25)</f>
        <v>58.997999999999998</v>
      </c>
      <c r="AC25" s="37">
        <f t="shared" si="0"/>
        <v>3720</v>
      </c>
      <c r="AD25" s="38">
        <f t="shared" si="1"/>
        <v>0.98329999999999995</v>
      </c>
      <c r="AE25" s="36">
        <f t="shared" si="2"/>
        <v>3657.8759999999997</v>
      </c>
    </row>
    <row r="26" spans="1:34" ht="12.9" customHeight="1" x14ac:dyDescent="0.25">
      <c r="A26" s="1" t="s">
        <v>111</v>
      </c>
      <c r="B26" t="s">
        <v>123</v>
      </c>
      <c r="C26" s="24" t="s">
        <v>113</v>
      </c>
      <c r="D26" s="24">
        <v>29079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24" t="s">
        <v>114</v>
      </c>
      <c r="V26" t="s">
        <v>115</v>
      </c>
      <c r="W26" s="24" t="s">
        <v>116</v>
      </c>
      <c r="X26" s="31">
        <v>0.5</v>
      </c>
      <c r="Y26" s="31">
        <v>0.5</v>
      </c>
      <c r="Z26" s="32">
        <v>0</v>
      </c>
      <c r="AA26" s="33">
        <v>1</v>
      </c>
      <c r="AB26" s="85">
        <f>Z26*AA26*Y26</f>
        <v>0</v>
      </c>
      <c r="AC26" s="37">
        <f t="shared" si="0"/>
        <v>0</v>
      </c>
      <c r="AD26" s="38">
        <f t="shared" si="1"/>
        <v>1</v>
      </c>
      <c r="AE26" s="36">
        <f t="shared" si="2"/>
        <v>0</v>
      </c>
    </row>
    <row r="27" spans="1:34" ht="12.9" customHeight="1" x14ac:dyDescent="0.25">
      <c r="A27" s="39" t="s">
        <v>111</v>
      </c>
      <c r="B27" s="40" t="s">
        <v>124</v>
      </c>
      <c r="C27" s="41" t="s">
        <v>113</v>
      </c>
      <c r="D27" s="41">
        <v>29525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41" t="s">
        <v>114</v>
      </c>
      <c r="V27" s="40" t="s">
        <v>115</v>
      </c>
      <c r="W27" s="41" t="s">
        <v>116</v>
      </c>
      <c r="X27" s="42">
        <v>0.5</v>
      </c>
      <c r="Y27" s="42">
        <v>0.504</v>
      </c>
      <c r="Z27" s="69">
        <v>125</v>
      </c>
      <c r="AA27" s="43">
        <v>0.999</v>
      </c>
      <c r="AB27" s="86">
        <f>Z27*AA27*Y27</f>
        <v>62.936999999999998</v>
      </c>
      <c r="AC27" s="68">
        <f t="shared" si="0"/>
        <v>3875</v>
      </c>
      <c r="AD27" s="43">
        <f t="shared" si="1"/>
        <v>0.999</v>
      </c>
      <c r="AE27" s="44">
        <f t="shared" si="2"/>
        <v>3871.125</v>
      </c>
    </row>
    <row r="28" spans="1:34" ht="12.9" customHeight="1" x14ac:dyDescent="0.25">
      <c r="C28" s="24"/>
      <c r="D28" s="24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4"/>
      <c r="W28" s="24"/>
      <c r="X28" s="31"/>
      <c r="Y28" s="31"/>
      <c r="Z28" s="32"/>
      <c r="AA28" s="33"/>
      <c r="AB28" s="34"/>
      <c r="AC28" s="35"/>
      <c r="AD28" s="33"/>
      <c r="AE28" s="50"/>
      <c r="AF28" s="2" t="s">
        <v>110</v>
      </c>
      <c r="AG28" s="2" t="s">
        <v>10</v>
      </c>
      <c r="AH28" s="2" t="s">
        <v>328</v>
      </c>
    </row>
    <row r="29" spans="1:34" ht="12.9" customHeight="1" x14ac:dyDescent="0.25">
      <c r="A29" s="106" t="s">
        <v>125</v>
      </c>
      <c r="B29" s="106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24"/>
      <c r="W29" s="24"/>
      <c r="X29" s="24"/>
      <c r="Y29" s="24"/>
      <c r="Z29" s="32">
        <f>SUM(Z19:Z28)</f>
        <v>759</v>
      </c>
      <c r="AA29" s="24"/>
      <c r="AB29" s="34">
        <f>SUM(AB19:AB28)</f>
        <v>271.40690699999999</v>
      </c>
      <c r="AC29" s="35">
        <f>SUM(AC19:AC28)</f>
        <v>23529</v>
      </c>
      <c r="AD29" s="24"/>
      <c r="AE29" s="53">
        <f>SUM(AE19:AE28)</f>
        <v>23741.938999999998</v>
      </c>
      <c r="AF29" s="54">
        <v>0.75</v>
      </c>
      <c r="AG29" s="50">
        <f>AB29*AF29</f>
        <v>203.55518024999998</v>
      </c>
      <c r="AH29" s="50">
        <f>AB29-AG29</f>
        <v>67.851726750000012</v>
      </c>
    </row>
    <row r="30" spans="1:34" ht="12.9" customHeight="1" x14ac:dyDescent="0.25">
      <c r="A30" s="2"/>
      <c r="B30" s="2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24"/>
      <c r="W30" s="24"/>
      <c r="X30" s="24"/>
      <c r="Y30" s="24"/>
      <c r="Z30" s="32"/>
      <c r="AA30" s="24"/>
      <c r="AB30" s="34"/>
      <c r="AC30" s="35"/>
      <c r="AD30" s="24"/>
      <c r="AE30" s="55"/>
    </row>
    <row r="31" spans="1:34" ht="12.9" customHeight="1" x14ac:dyDescent="0.25"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24"/>
      <c r="W31" s="24"/>
      <c r="X31" s="24"/>
      <c r="Y31" s="24"/>
      <c r="Z31" s="32"/>
      <c r="AA31" s="24"/>
      <c r="AB31" s="32"/>
      <c r="AC31" s="35"/>
      <c r="AD31" s="24"/>
      <c r="AE31" s="36"/>
    </row>
    <row r="32" spans="1:34" ht="12.9" customHeight="1" x14ac:dyDescent="0.25">
      <c r="A32" s="1" t="s">
        <v>111</v>
      </c>
      <c r="B32" t="s">
        <v>126</v>
      </c>
      <c r="C32" s="57" t="s">
        <v>311</v>
      </c>
      <c r="D32" s="24">
        <v>147008</v>
      </c>
      <c r="E32" s="30" t="s">
        <v>127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24" t="s">
        <v>128</v>
      </c>
      <c r="V32" t="s">
        <v>115</v>
      </c>
      <c r="W32" s="24" t="s">
        <v>109</v>
      </c>
      <c r="X32" s="31">
        <v>1</v>
      </c>
      <c r="Y32" s="31">
        <v>1</v>
      </c>
      <c r="Z32" s="57">
        <v>64</v>
      </c>
      <c r="AA32" s="57">
        <v>0.88570000000000004</v>
      </c>
      <c r="AB32" s="87">
        <f>Z32*AA32*Y32</f>
        <v>56.684800000000003</v>
      </c>
      <c r="AC32" s="37">
        <f t="shared" ref="AC32:AC95" si="3">Z32*31</f>
        <v>1984</v>
      </c>
      <c r="AD32" s="38">
        <f t="shared" ref="AD32:AD95" si="4">AA32</f>
        <v>0.88570000000000004</v>
      </c>
      <c r="AE32" s="36">
        <f t="shared" ref="AE32:AE95" si="5">AC32*AD32</f>
        <v>1757.2288000000001</v>
      </c>
    </row>
    <row r="33" spans="1:31" ht="12.9" customHeight="1" x14ac:dyDescent="0.25">
      <c r="A33" s="1" t="s">
        <v>111</v>
      </c>
      <c r="B33" t="s">
        <v>129</v>
      </c>
      <c r="C33" s="57" t="s">
        <v>311</v>
      </c>
      <c r="D33" s="24">
        <v>514019</v>
      </c>
      <c r="E33" s="30" t="s">
        <v>127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24" t="s">
        <v>128</v>
      </c>
      <c r="V33" t="s">
        <v>115</v>
      </c>
      <c r="W33" s="24" t="s">
        <v>109</v>
      </c>
      <c r="X33" s="31">
        <v>1</v>
      </c>
      <c r="Y33" s="31">
        <v>1</v>
      </c>
      <c r="Z33" s="57">
        <v>0</v>
      </c>
      <c r="AA33" s="70">
        <v>1</v>
      </c>
      <c r="AB33" s="87">
        <f t="shared" ref="AB33:AB96" si="6">Z33*AA33*Y33</f>
        <v>0</v>
      </c>
      <c r="AC33" s="37">
        <f t="shared" si="3"/>
        <v>0</v>
      </c>
      <c r="AD33" s="38">
        <f t="shared" si="4"/>
        <v>1</v>
      </c>
      <c r="AE33" s="36">
        <f t="shared" si="5"/>
        <v>0</v>
      </c>
    </row>
    <row r="34" spans="1:31" ht="12.9" customHeight="1" x14ac:dyDescent="0.25">
      <c r="A34" s="1" t="s">
        <v>111</v>
      </c>
      <c r="B34" t="s">
        <v>130</v>
      </c>
      <c r="C34" s="57" t="s">
        <v>311</v>
      </c>
      <c r="D34" s="24">
        <v>147015</v>
      </c>
      <c r="E34" s="30" t="s">
        <v>131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24" t="s">
        <v>128</v>
      </c>
      <c r="V34" t="s">
        <v>115</v>
      </c>
      <c r="W34" s="24" t="s">
        <v>109</v>
      </c>
      <c r="X34" s="31">
        <v>1</v>
      </c>
      <c r="Y34" s="31">
        <v>1</v>
      </c>
      <c r="Z34" s="57">
        <v>5</v>
      </c>
      <c r="AA34" s="57">
        <v>0.85809999999999997</v>
      </c>
      <c r="AB34" s="87">
        <f t="shared" si="6"/>
        <v>4.2904999999999998</v>
      </c>
      <c r="AC34" s="37">
        <f t="shared" si="3"/>
        <v>155</v>
      </c>
      <c r="AD34" s="38">
        <f t="shared" si="4"/>
        <v>0.85809999999999997</v>
      </c>
      <c r="AE34" s="36">
        <f t="shared" si="5"/>
        <v>133.00549999999998</v>
      </c>
    </row>
    <row r="35" spans="1:31" ht="12.9" customHeight="1" x14ac:dyDescent="0.25">
      <c r="A35" s="1" t="s">
        <v>111</v>
      </c>
      <c r="B35" t="s">
        <v>295</v>
      </c>
      <c r="C35" s="57" t="s">
        <v>311</v>
      </c>
      <c r="D35" s="24">
        <v>37392</v>
      </c>
      <c r="E35" s="30" t="s">
        <v>131</v>
      </c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24" t="s">
        <v>128</v>
      </c>
      <c r="V35" t="s">
        <v>115</v>
      </c>
      <c r="W35" s="24" t="s">
        <v>109</v>
      </c>
      <c r="X35" s="31">
        <v>1</v>
      </c>
      <c r="Y35" s="31">
        <v>1</v>
      </c>
      <c r="Z35" s="57">
        <v>113</v>
      </c>
      <c r="AA35" s="57">
        <v>1</v>
      </c>
      <c r="AB35" s="87">
        <f t="shared" si="6"/>
        <v>113</v>
      </c>
      <c r="AC35" s="37">
        <f t="shared" si="3"/>
        <v>3503</v>
      </c>
      <c r="AD35" s="38">
        <f t="shared" si="4"/>
        <v>1</v>
      </c>
      <c r="AE35" s="36">
        <f t="shared" si="5"/>
        <v>3503</v>
      </c>
    </row>
    <row r="36" spans="1:31" ht="12.9" customHeight="1" x14ac:dyDescent="0.25">
      <c r="A36" s="1" t="s">
        <v>111</v>
      </c>
      <c r="B36" t="s">
        <v>132</v>
      </c>
      <c r="C36" s="57" t="s">
        <v>311</v>
      </c>
      <c r="D36" s="24">
        <v>147016</v>
      </c>
      <c r="E36" s="30" t="s">
        <v>133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24" t="s">
        <v>114</v>
      </c>
      <c r="V36" t="s">
        <v>115</v>
      </c>
      <c r="W36" s="24" t="s">
        <v>109</v>
      </c>
      <c r="X36" s="31">
        <v>1</v>
      </c>
      <c r="Y36" s="31">
        <v>1</v>
      </c>
      <c r="Z36" s="57">
        <v>18</v>
      </c>
      <c r="AA36" s="57">
        <v>0.95450000000000002</v>
      </c>
      <c r="AB36" s="87">
        <f t="shared" si="6"/>
        <v>17.181000000000001</v>
      </c>
      <c r="AC36" s="37">
        <f t="shared" si="3"/>
        <v>558</v>
      </c>
      <c r="AD36" s="38">
        <f t="shared" si="4"/>
        <v>0.95450000000000002</v>
      </c>
      <c r="AE36" s="36">
        <f t="shared" si="5"/>
        <v>532.61099999999999</v>
      </c>
    </row>
    <row r="37" spans="1:31" ht="12.9" customHeight="1" x14ac:dyDescent="0.25">
      <c r="A37" s="1" t="s">
        <v>111</v>
      </c>
      <c r="B37" t="s">
        <v>134</v>
      </c>
      <c r="C37" s="57" t="s">
        <v>311</v>
      </c>
      <c r="D37" s="24">
        <v>514013</v>
      </c>
      <c r="E37" s="30" t="s">
        <v>133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24" t="s">
        <v>114</v>
      </c>
      <c r="V37" t="s">
        <v>115</v>
      </c>
      <c r="W37" s="24" t="s">
        <v>109</v>
      </c>
      <c r="X37" s="31">
        <v>1</v>
      </c>
      <c r="Y37" s="31">
        <v>1</v>
      </c>
      <c r="Z37" s="57">
        <v>108</v>
      </c>
      <c r="AA37" s="57">
        <v>0.93669999999999998</v>
      </c>
      <c r="AB37" s="87">
        <f t="shared" si="6"/>
        <v>101.1636</v>
      </c>
      <c r="AC37" s="37">
        <f t="shared" si="3"/>
        <v>3348</v>
      </c>
      <c r="AD37" s="38">
        <f t="shared" si="4"/>
        <v>0.93669999999999998</v>
      </c>
      <c r="AE37" s="36">
        <f t="shared" si="5"/>
        <v>3136.0715999999998</v>
      </c>
    </row>
    <row r="38" spans="1:31" ht="12.9" customHeight="1" x14ac:dyDescent="0.25">
      <c r="A38" s="1" t="s">
        <v>111</v>
      </c>
      <c r="B38" t="s">
        <v>135</v>
      </c>
      <c r="C38" s="57" t="s">
        <v>311</v>
      </c>
      <c r="D38" s="24">
        <v>147017</v>
      </c>
      <c r="E38" s="30" t="s">
        <v>136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24" t="s">
        <v>128</v>
      </c>
      <c r="V38" t="s">
        <v>115</v>
      </c>
      <c r="W38" s="24" t="s">
        <v>109</v>
      </c>
      <c r="X38" s="31">
        <v>1</v>
      </c>
      <c r="Y38" s="31">
        <v>1</v>
      </c>
      <c r="Z38" s="57">
        <v>61</v>
      </c>
      <c r="AA38" s="57">
        <v>0.86409999999999998</v>
      </c>
      <c r="AB38" s="87">
        <f t="shared" si="6"/>
        <v>52.710099999999997</v>
      </c>
      <c r="AC38" s="37">
        <f t="shared" si="3"/>
        <v>1891</v>
      </c>
      <c r="AD38" s="38">
        <f t="shared" si="4"/>
        <v>0.86409999999999998</v>
      </c>
      <c r="AE38" s="36">
        <f t="shared" si="5"/>
        <v>1634.0130999999999</v>
      </c>
    </row>
    <row r="39" spans="1:31" ht="12.9" customHeight="1" x14ac:dyDescent="0.25">
      <c r="A39" s="1" t="s">
        <v>111</v>
      </c>
      <c r="B39" t="s">
        <v>137</v>
      </c>
      <c r="C39" s="57" t="s">
        <v>311</v>
      </c>
      <c r="D39" s="24">
        <v>514079</v>
      </c>
      <c r="E39" s="30" t="s">
        <v>136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24" t="s">
        <v>128</v>
      </c>
      <c r="V39" t="s">
        <v>115</v>
      </c>
      <c r="W39" s="24" t="s">
        <v>109</v>
      </c>
      <c r="X39" s="31">
        <v>1</v>
      </c>
      <c r="Y39" s="31">
        <v>1</v>
      </c>
      <c r="Z39" s="57">
        <v>92</v>
      </c>
      <c r="AA39" s="57">
        <v>0.85240000000000005</v>
      </c>
      <c r="AB39" s="87">
        <f t="shared" si="6"/>
        <v>78.4208</v>
      </c>
      <c r="AC39" s="37">
        <f t="shared" si="3"/>
        <v>2852</v>
      </c>
      <c r="AD39" s="38">
        <f t="shared" si="4"/>
        <v>0.85240000000000005</v>
      </c>
      <c r="AE39" s="36">
        <f t="shared" si="5"/>
        <v>2431.0448000000001</v>
      </c>
    </row>
    <row r="40" spans="1:31" s="89" customFormat="1" ht="12.9" customHeight="1" x14ac:dyDescent="0.25">
      <c r="A40" s="88" t="s">
        <v>111</v>
      </c>
      <c r="B40" s="89" t="s">
        <v>138</v>
      </c>
      <c r="C40" s="90" t="s">
        <v>311</v>
      </c>
      <c r="D40" s="91">
        <v>147018</v>
      </c>
      <c r="E40" s="92" t="s">
        <v>139</v>
      </c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1" t="s">
        <v>128</v>
      </c>
      <c r="V40" s="89" t="s">
        <v>115</v>
      </c>
      <c r="W40" s="91" t="s">
        <v>109</v>
      </c>
      <c r="X40" s="93">
        <v>0.74299999999999999</v>
      </c>
      <c r="Y40" s="93">
        <v>0.74299999999999999</v>
      </c>
      <c r="Z40" s="90">
        <v>45</v>
      </c>
      <c r="AA40" s="90">
        <v>0.87909999999999999</v>
      </c>
      <c r="AB40" s="94">
        <f t="shared" si="6"/>
        <v>29.392708500000001</v>
      </c>
      <c r="AC40" s="95">
        <f t="shared" si="3"/>
        <v>1395</v>
      </c>
      <c r="AD40" s="96">
        <f t="shared" si="4"/>
        <v>0.87909999999999999</v>
      </c>
      <c r="AE40" s="97">
        <f t="shared" si="5"/>
        <v>1226.3444999999999</v>
      </c>
    </row>
    <row r="41" spans="1:31" s="89" customFormat="1" ht="12.9" customHeight="1" x14ac:dyDescent="0.25">
      <c r="A41" s="88" t="s">
        <v>111</v>
      </c>
      <c r="B41" s="89" t="s">
        <v>140</v>
      </c>
      <c r="C41" s="90" t="s">
        <v>311</v>
      </c>
      <c r="D41" s="91">
        <v>514076</v>
      </c>
      <c r="E41" s="92" t="s">
        <v>139</v>
      </c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1" t="s">
        <v>128</v>
      </c>
      <c r="V41" s="89" t="s">
        <v>115</v>
      </c>
      <c r="W41" s="91" t="s">
        <v>109</v>
      </c>
      <c r="X41" s="93">
        <v>0.74299999999999999</v>
      </c>
      <c r="Y41" s="93">
        <v>0.74299999999999999</v>
      </c>
      <c r="Z41" s="90">
        <v>48</v>
      </c>
      <c r="AA41" s="98">
        <v>0.86399999999999999</v>
      </c>
      <c r="AB41" s="94">
        <f t="shared" si="6"/>
        <v>30.813696</v>
      </c>
      <c r="AC41" s="95">
        <f t="shared" si="3"/>
        <v>1488</v>
      </c>
      <c r="AD41" s="96">
        <f t="shared" si="4"/>
        <v>0.86399999999999999</v>
      </c>
      <c r="AE41" s="97">
        <f t="shared" si="5"/>
        <v>1285.6320000000001</v>
      </c>
    </row>
    <row r="42" spans="1:31" s="3" customFormat="1" ht="12.9" customHeight="1" x14ac:dyDescent="0.25">
      <c r="A42" s="11" t="s">
        <v>111</v>
      </c>
      <c r="B42" s="3" t="s">
        <v>141</v>
      </c>
      <c r="C42" s="99" t="s">
        <v>311</v>
      </c>
      <c r="D42" s="82">
        <v>147019</v>
      </c>
      <c r="E42" s="100" t="s">
        <v>142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82" t="s">
        <v>114</v>
      </c>
      <c r="V42" s="3" t="s">
        <v>115</v>
      </c>
      <c r="W42" s="82" t="s">
        <v>109</v>
      </c>
      <c r="X42" s="101">
        <v>1</v>
      </c>
      <c r="Y42" s="101">
        <v>1</v>
      </c>
      <c r="Z42" s="99">
        <v>29</v>
      </c>
      <c r="AA42" s="99">
        <v>0.9869</v>
      </c>
      <c r="AB42" s="87">
        <f t="shared" si="6"/>
        <v>28.620100000000001</v>
      </c>
      <c r="AC42" s="102">
        <f t="shared" si="3"/>
        <v>899</v>
      </c>
      <c r="AD42" s="103">
        <f t="shared" si="4"/>
        <v>0.9869</v>
      </c>
      <c r="AE42" s="104">
        <f t="shared" si="5"/>
        <v>887.22310000000004</v>
      </c>
    </row>
    <row r="43" spans="1:31" ht="12.9" customHeight="1" x14ac:dyDescent="0.25">
      <c r="A43" s="1" t="s">
        <v>111</v>
      </c>
      <c r="B43" t="s">
        <v>143</v>
      </c>
      <c r="C43" s="57" t="s">
        <v>311</v>
      </c>
      <c r="D43" s="24">
        <v>514053</v>
      </c>
      <c r="E43" s="30" t="s">
        <v>142</v>
      </c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24" t="s">
        <v>114</v>
      </c>
      <c r="V43" t="s">
        <v>115</v>
      </c>
      <c r="W43" s="24" t="s">
        <v>109</v>
      </c>
      <c r="X43" s="31">
        <v>1</v>
      </c>
      <c r="Y43" s="31">
        <v>1</v>
      </c>
      <c r="Z43" s="57">
        <v>62</v>
      </c>
      <c r="AA43" s="57">
        <v>0.98409999999999997</v>
      </c>
      <c r="AB43" s="87">
        <f t="shared" si="6"/>
        <v>61.014199999999995</v>
      </c>
      <c r="AC43" s="37">
        <f t="shared" si="3"/>
        <v>1922</v>
      </c>
      <c r="AD43" s="38">
        <f t="shared" si="4"/>
        <v>0.98409999999999997</v>
      </c>
      <c r="AE43" s="36">
        <f t="shared" si="5"/>
        <v>1891.4402</v>
      </c>
    </row>
    <row r="44" spans="1:31" ht="12.9" customHeight="1" x14ac:dyDescent="0.25">
      <c r="A44" s="1" t="s">
        <v>111</v>
      </c>
      <c r="B44" t="s">
        <v>144</v>
      </c>
      <c r="C44" s="57" t="s">
        <v>311</v>
      </c>
      <c r="D44" s="24">
        <v>147020</v>
      </c>
      <c r="E44" s="30" t="s">
        <v>145</v>
      </c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24" t="s">
        <v>114</v>
      </c>
      <c r="V44" t="s">
        <v>115</v>
      </c>
      <c r="W44" s="24" t="s">
        <v>109</v>
      </c>
      <c r="X44" s="31">
        <v>1</v>
      </c>
      <c r="Y44" s="31">
        <v>1</v>
      </c>
      <c r="Z44" s="57">
        <v>45</v>
      </c>
      <c r="AA44" s="70">
        <v>0.98029999999999995</v>
      </c>
      <c r="AB44" s="87">
        <f t="shared" si="6"/>
        <v>44.113499999999995</v>
      </c>
      <c r="AC44" s="37">
        <f t="shared" si="3"/>
        <v>1395</v>
      </c>
      <c r="AD44" s="38">
        <f t="shared" si="4"/>
        <v>0.98029999999999995</v>
      </c>
      <c r="AE44" s="36">
        <f t="shared" si="5"/>
        <v>1367.5184999999999</v>
      </c>
    </row>
    <row r="45" spans="1:31" ht="12.9" customHeight="1" x14ac:dyDescent="0.25">
      <c r="A45" s="1" t="s">
        <v>111</v>
      </c>
      <c r="B45" t="s">
        <v>146</v>
      </c>
      <c r="C45" s="57" t="s">
        <v>311</v>
      </c>
      <c r="D45" s="24">
        <v>514083</v>
      </c>
      <c r="E45" s="30" t="s">
        <v>145</v>
      </c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24" t="s">
        <v>114</v>
      </c>
      <c r="V45" t="s">
        <v>115</v>
      </c>
      <c r="W45" s="24" t="s">
        <v>109</v>
      </c>
      <c r="X45" s="31">
        <v>1</v>
      </c>
      <c r="Y45" s="31">
        <v>1</v>
      </c>
      <c r="Z45" s="57">
        <v>65</v>
      </c>
      <c r="AA45" s="57">
        <v>0.97660000000000002</v>
      </c>
      <c r="AB45" s="87">
        <f t="shared" si="6"/>
        <v>63.478999999999999</v>
      </c>
      <c r="AC45" s="37">
        <f t="shared" si="3"/>
        <v>2015</v>
      </c>
      <c r="AD45" s="38">
        <f t="shared" si="4"/>
        <v>0.97660000000000002</v>
      </c>
      <c r="AE45" s="36">
        <f t="shared" si="5"/>
        <v>1967.8490000000002</v>
      </c>
    </row>
    <row r="46" spans="1:31" ht="12.9" customHeight="1" x14ac:dyDescent="0.25">
      <c r="A46" s="1" t="s">
        <v>111</v>
      </c>
      <c r="B46" t="s">
        <v>147</v>
      </c>
      <c r="C46" s="57" t="s">
        <v>311</v>
      </c>
      <c r="D46" s="24">
        <v>147023</v>
      </c>
      <c r="E46" s="30" t="s">
        <v>148</v>
      </c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24" t="s">
        <v>114</v>
      </c>
      <c r="V46" t="s">
        <v>115</v>
      </c>
      <c r="W46" s="24" t="s">
        <v>109</v>
      </c>
      <c r="X46" s="31">
        <v>1</v>
      </c>
      <c r="Y46" s="31">
        <v>1</v>
      </c>
      <c r="Z46" s="57">
        <v>40</v>
      </c>
      <c r="AA46" s="57">
        <v>0.94850000000000001</v>
      </c>
      <c r="AB46" s="87">
        <f t="shared" si="6"/>
        <v>37.94</v>
      </c>
      <c r="AC46" s="37">
        <f t="shared" si="3"/>
        <v>1240</v>
      </c>
      <c r="AD46" s="38">
        <f t="shared" si="4"/>
        <v>0.94850000000000001</v>
      </c>
      <c r="AE46" s="36">
        <f t="shared" si="5"/>
        <v>1176.1400000000001</v>
      </c>
    </row>
    <row r="47" spans="1:31" ht="12.9" customHeight="1" x14ac:dyDescent="0.25">
      <c r="A47" s="1" t="s">
        <v>111</v>
      </c>
      <c r="B47" t="s">
        <v>149</v>
      </c>
      <c r="C47" s="57" t="s">
        <v>311</v>
      </c>
      <c r="D47" s="24">
        <v>514086</v>
      </c>
      <c r="E47" s="30" t="s">
        <v>148</v>
      </c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24" t="s">
        <v>114</v>
      </c>
      <c r="V47" t="s">
        <v>115</v>
      </c>
      <c r="W47" s="24" t="s">
        <v>109</v>
      </c>
      <c r="X47" s="31">
        <v>1</v>
      </c>
      <c r="Y47" s="31">
        <v>1</v>
      </c>
      <c r="Z47" s="57">
        <v>97</v>
      </c>
      <c r="AA47" s="57">
        <v>0.95120000000000005</v>
      </c>
      <c r="AB47" s="87">
        <f t="shared" si="6"/>
        <v>92.266400000000004</v>
      </c>
      <c r="AC47" s="37">
        <f t="shared" si="3"/>
        <v>3007</v>
      </c>
      <c r="AD47" s="38">
        <f t="shared" si="4"/>
        <v>0.95120000000000005</v>
      </c>
      <c r="AE47" s="36">
        <f t="shared" si="5"/>
        <v>2860.2584000000002</v>
      </c>
    </row>
    <row r="48" spans="1:31" ht="12.9" customHeight="1" x14ac:dyDescent="0.25">
      <c r="A48" s="1" t="s">
        <v>111</v>
      </c>
      <c r="B48" t="s">
        <v>150</v>
      </c>
      <c r="C48" s="57" t="s">
        <v>311</v>
      </c>
      <c r="D48" s="24"/>
      <c r="E48" s="30" t="s">
        <v>151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24" t="s">
        <v>114</v>
      </c>
      <c r="V48" t="s">
        <v>115</v>
      </c>
      <c r="W48" s="24" t="s">
        <v>109</v>
      </c>
      <c r="X48" s="31">
        <v>1</v>
      </c>
      <c r="Y48" s="31">
        <v>1</v>
      </c>
      <c r="Z48" s="57">
        <v>0</v>
      </c>
      <c r="AA48" s="70">
        <v>0.93600000000000005</v>
      </c>
      <c r="AB48" s="87">
        <f t="shared" si="6"/>
        <v>0</v>
      </c>
      <c r="AC48" s="37">
        <f t="shared" si="3"/>
        <v>0</v>
      </c>
      <c r="AD48" s="38">
        <f t="shared" si="4"/>
        <v>0.93600000000000005</v>
      </c>
      <c r="AE48" s="36">
        <f t="shared" si="5"/>
        <v>0</v>
      </c>
    </row>
    <row r="49" spans="1:31" ht="12.9" customHeight="1" x14ac:dyDescent="0.25">
      <c r="A49" s="1" t="s">
        <v>111</v>
      </c>
      <c r="B49" t="s">
        <v>152</v>
      </c>
      <c r="C49" s="57" t="s">
        <v>311</v>
      </c>
      <c r="D49" s="24">
        <v>514082</v>
      </c>
      <c r="E49" s="30" t="s">
        <v>151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24" t="s">
        <v>114</v>
      </c>
      <c r="V49" t="s">
        <v>115</v>
      </c>
      <c r="W49" s="24" t="s">
        <v>109</v>
      </c>
      <c r="X49" s="31">
        <v>1</v>
      </c>
      <c r="Y49" s="31">
        <v>1</v>
      </c>
      <c r="Z49" s="57">
        <v>48</v>
      </c>
      <c r="AA49" s="57">
        <v>0.9365</v>
      </c>
      <c r="AB49" s="87">
        <f t="shared" si="6"/>
        <v>44.951999999999998</v>
      </c>
      <c r="AC49" s="37">
        <f t="shared" si="3"/>
        <v>1488</v>
      </c>
      <c r="AD49" s="38">
        <f t="shared" si="4"/>
        <v>0.9365</v>
      </c>
      <c r="AE49" s="36">
        <f t="shared" si="5"/>
        <v>1393.5119999999999</v>
      </c>
    </row>
    <row r="50" spans="1:31" ht="12.9" customHeight="1" x14ac:dyDescent="0.25">
      <c r="A50" s="1" t="s">
        <v>111</v>
      </c>
      <c r="B50" t="s">
        <v>153</v>
      </c>
      <c r="C50" s="57" t="s">
        <v>311</v>
      </c>
      <c r="D50" s="24">
        <v>147025</v>
      </c>
      <c r="E50" s="30" t="s">
        <v>154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24" t="s">
        <v>114</v>
      </c>
      <c r="V50" t="s">
        <v>115</v>
      </c>
      <c r="W50" s="24" t="s">
        <v>109</v>
      </c>
      <c r="X50" s="31">
        <v>1</v>
      </c>
      <c r="Y50" s="31">
        <v>1</v>
      </c>
      <c r="Z50" s="57">
        <v>35</v>
      </c>
      <c r="AA50" s="57">
        <v>0.92789999999999995</v>
      </c>
      <c r="AB50" s="87">
        <f t="shared" si="6"/>
        <v>32.476500000000001</v>
      </c>
      <c r="AC50" s="37">
        <f t="shared" si="3"/>
        <v>1085</v>
      </c>
      <c r="AD50" s="38">
        <f t="shared" si="4"/>
        <v>0.92789999999999995</v>
      </c>
      <c r="AE50" s="36">
        <f t="shared" si="5"/>
        <v>1006.7714999999999</v>
      </c>
    </row>
    <row r="51" spans="1:31" ht="12.9" customHeight="1" x14ac:dyDescent="0.25">
      <c r="A51" s="1" t="s">
        <v>111</v>
      </c>
      <c r="B51" t="s">
        <v>155</v>
      </c>
      <c r="C51" s="57" t="s">
        <v>311</v>
      </c>
      <c r="D51" s="24">
        <v>514092</v>
      </c>
      <c r="E51" s="30" t="s">
        <v>154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24" t="s">
        <v>114</v>
      </c>
      <c r="V51" t="s">
        <v>115</v>
      </c>
      <c r="W51" s="24" t="s">
        <v>109</v>
      </c>
      <c r="X51" s="31">
        <v>1</v>
      </c>
      <c r="Y51" s="31">
        <v>1</v>
      </c>
      <c r="Z51" s="57">
        <v>43</v>
      </c>
      <c r="AA51" s="57">
        <v>0.92849999999999999</v>
      </c>
      <c r="AB51" s="87">
        <f t="shared" si="6"/>
        <v>39.9255</v>
      </c>
      <c r="AC51" s="37">
        <f t="shared" si="3"/>
        <v>1333</v>
      </c>
      <c r="AD51" s="38">
        <f t="shared" si="4"/>
        <v>0.92849999999999999</v>
      </c>
      <c r="AE51" s="36">
        <f t="shared" si="5"/>
        <v>1237.6904999999999</v>
      </c>
    </row>
    <row r="52" spans="1:31" ht="12.9" customHeight="1" x14ac:dyDescent="0.25">
      <c r="A52" s="1" t="s">
        <v>111</v>
      </c>
      <c r="B52" t="s">
        <v>156</v>
      </c>
      <c r="C52" s="57" t="s">
        <v>311</v>
      </c>
      <c r="D52" s="24">
        <v>147026</v>
      </c>
      <c r="E52" s="30" t="s">
        <v>157</v>
      </c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24" t="s">
        <v>128</v>
      </c>
      <c r="V52" t="s">
        <v>115</v>
      </c>
      <c r="W52" s="24" t="s">
        <v>109</v>
      </c>
      <c r="X52" s="31">
        <v>1</v>
      </c>
      <c r="Y52" s="31">
        <v>1</v>
      </c>
      <c r="Z52" s="57">
        <v>13</v>
      </c>
      <c r="AA52" s="70">
        <v>0.92469999999999997</v>
      </c>
      <c r="AB52" s="87">
        <f t="shared" si="6"/>
        <v>12.021099999999999</v>
      </c>
      <c r="AC52" s="37">
        <f t="shared" si="3"/>
        <v>403</v>
      </c>
      <c r="AD52" s="38">
        <f t="shared" si="4"/>
        <v>0.92469999999999997</v>
      </c>
      <c r="AE52" s="36">
        <f t="shared" si="5"/>
        <v>372.65409999999997</v>
      </c>
    </row>
    <row r="53" spans="1:31" ht="12.9" customHeight="1" x14ac:dyDescent="0.25">
      <c r="A53" s="1" t="s">
        <v>111</v>
      </c>
      <c r="B53" t="s">
        <v>158</v>
      </c>
      <c r="C53" s="57" t="s">
        <v>311</v>
      </c>
      <c r="D53" s="24">
        <v>514074</v>
      </c>
      <c r="E53" s="30" t="s">
        <v>157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24" t="s">
        <v>128</v>
      </c>
      <c r="V53" t="s">
        <v>115</v>
      </c>
      <c r="W53" s="24" t="s">
        <v>109</v>
      </c>
      <c r="X53" s="31">
        <v>1</v>
      </c>
      <c r="Y53" s="31">
        <v>1</v>
      </c>
      <c r="Z53" s="57">
        <v>62</v>
      </c>
      <c r="AA53" s="57">
        <v>0.92849999999999999</v>
      </c>
      <c r="AB53" s="87">
        <f t="shared" si="6"/>
        <v>57.567</v>
      </c>
      <c r="AC53" s="37">
        <f t="shared" si="3"/>
        <v>1922</v>
      </c>
      <c r="AD53" s="38">
        <f t="shared" si="4"/>
        <v>0.92849999999999999</v>
      </c>
      <c r="AE53" s="36">
        <f t="shared" si="5"/>
        <v>1784.577</v>
      </c>
    </row>
    <row r="54" spans="1:31" ht="12.9" customHeight="1" x14ac:dyDescent="0.25">
      <c r="A54" s="1" t="s">
        <v>111</v>
      </c>
      <c r="B54" t="s">
        <v>159</v>
      </c>
      <c r="C54" s="57" t="s">
        <v>311</v>
      </c>
      <c r="D54" s="24">
        <v>147027</v>
      </c>
      <c r="E54" s="30" t="s">
        <v>160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24" t="s">
        <v>114</v>
      </c>
      <c r="V54" t="s">
        <v>115</v>
      </c>
      <c r="W54" s="24" t="s">
        <v>109</v>
      </c>
      <c r="X54" s="31">
        <v>1</v>
      </c>
      <c r="Y54" s="31">
        <v>1</v>
      </c>
      <c r="Z54" s="57">
        <v>33</v>
      </c>
      <c r="AA54" s="57">
        <v>0.98219999999999996</v>
      </c>
      <c r="AB54" s="87">
        <f t="shared" si="6"/>
        <v>32.412599999999998</v>
      </c>
      <c r="AC54" s="37">
        <f t="shared" si="3"/>
        <v>1023</v>
      </c>
      <c r="AD54" s="38">
        <f t="shared" si="4"/>
        <v>0.98219999999999996</v>
      </c>
      <c r="AE54" s="36">
        <f t="shared" si="5"/>
        <v>1004.7905999999999</v>
      </c>
    </row>
    <row r="55" spans="1:31" ht="12.9" customHeight="1" x14ac:dyDescent="0.25">
      <c r="A55" s="1" t="s">
        <v>111</v>
      </c>
      <c r="B55" t="s">
        <v>161</v>
      </c>
      <c r="C55" s="57" t="s">
        <v>311</v>
      </c>
      <c r="D55" s="24">
        <v>814011</v>
      </c>
      <c r="E55" s="30" t="s">
        <v>160</v>
      </c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24" t="s">
        <v>114</v>
      </c>
      <c r="V55" t="s">
        <v>115</v>
      </c>
      <c r="W55" s="24" t="s">
        <v>109</v>
      </c>
      <c r="X55" s="31">
        <v>1</v>
      </c>
      <c r="Y55" s="31">
        <v>1</v>
      </c>
      <c r="Z55" s="57">
        <v>57</v>
      </c>
      <c r="AA55" s="57">
        <v>0.98470000000000002</v>
      </c>
      <c r="AB55" s="87">
        <f t="shared" si="6"/>
        <v>56.127900000000004</v>
      </c>
      <c r="AC55" s="37">
        <f t="shared" si="3"/>
        <v>1767</v>
      </c>
      <c r="AD55" s="38">
        <f t="shared" si="4"/>
        <v>0.98470000000000002</v>
      </c>
      <c r="AE55" s="36">
        <f t="shared" si="5"/>
        <v>1739.9648999999999</v>
      </c>
    </row>
    <row r="56" spans="1:31" ht="12.9" customHeight="1" x14ac:dyDescent="0.25">
      <c r="A56" s="1" t="s">
        <v>111</v>
      </c>
      <c r="B56" t="s">
        <v>162</v>
      </c>
      <c r="C56" s="57" t="s">
        <v>311</v>
      </c>
      <c r="D56" s="24">
        <v>147028</v>
      </c>
      <c r="E56" s="30" t="s">
        <v>163</v>
      </c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24" t="s">
        <v>114</v>
      </c>
      <c r="V56" t="s">
        <v>115</v>
      </c>
      <c r="W56" s="24" t="s">
        <v>109</v>
      </c>
      <c r="X56" s="31">
        <v>1</v>
      </c>
      <c r="Y56" s="31">
        <v>1</v>
      </c>
      <c r="Z56" s="57">
        <v>40</v>
      </c>
      <c r="AA56" s="57">
        <v>0.99270000000000003</v>
      </c>
      <c r="AB56" s="87">
        <f t="shared" si="6"/>
        <v>39.707999999999998</v>
      </c>
      <c r="AC56" s="37">
        <f t="shared" si="3"/>
        <v>1240</v>
      </c>
      <c r="AD56" s="38">
        <f t="shared" si="4"/>
        <v>0.99270000000000003</v>
      </c>
      <c r="AE56" s="36">
        <f t="shared" si="5"/>
        <v>1230.9480000000001</v>
      </c>
    </row>
    <row r="57" spans="1:31" ht="12.9" customHeight="1" x14ac:dyDescent="0.25">
      <c r="A57" s="1" t="s">
        <v>111</v>
      </c>
      <c r="B57" t="s">
        <v>164</v>
      </c>
      <c r="C57" s="57" t="s">
        <v>311</v>
      </c>
      <c r="D57" s="24">
        <v>814010</v>
      </c>
      <c r="E57" s="30" t="s">
        <v>163</v>
      </c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24" t="s">
        <v>114</v>
      </c>
      <c r="V57" t="s">
        <v>115</v>
      </c>
      <c r="W57" s="24" t="s">
        <v>109</v>
      </c>
      <c r="X57" s="31">
        <v>1</v>
      </c>
      <c r="Y57" s="31">
        <v>1</v>
      </c>
      <c r="Z57" s="57">
        <v>55</v>
      </c>
      <c r="AA57" s="57">
        <v>0.98760000000000003</v>
      </c>
      <c r="AB57" s="87">
        <f t="shared" si="6"/>
        <v>54.318000000000005</v>
      </c>
      <c r="AC57" s="37">
        <f t="shared" si="3"/>
        <v>1705</v>
      </c>
      <c r="AD57" s="38">
        <f t="shared" si="4"/>
        <v>0.98760000000000003</v>
      </c>
      <c r="AE57" s="36">
        <f t="shared" si="5"/>
        <v>1683.8579999999999</v>
      </c>
    </row>
    <row r="58" spans="1:31" ht="12.9" customHeight="1" x14ac:dyDescent="0.25">
      <c r="A58" s="1" t="s">
        <v>111</v>
      </c>
      <c r="B58" t="s">
        <v>165</v>
      </c>
      <c r="C58" s="57" t="s">
        <v>311</v>
      </c>
      <c r="D58" s="24">
        <v>147035</v>
      </c>
      <c r="E58" s="30" t="s">
        <v>145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24" t="s">
        <v>114</v>
      </c>
      <c r="V58" t="s">
        <v>115</v>
      </c>
      <c r="W58" s="24" t="s">
        <v>109</v>
      </c>
      <c r="X58" s="31">
        <v>1</v>
      </c>
      <c r="Y58" s="31">
        <v>1</v>
      </c>
      <c r="Z58" s="57">
        <v>40</v>
      </c>
      <c r="AA58" s="57">
        <v>0.96779999999999999</v>
      </c>
      <c r="AB58" s="87">
        <f t="shared" si="6"/>
        <v>38.712000000000003</v>
      </c>
      <c r="AC58" s="37">
        <f t="shared" si="3"/>
        <v>1240</v>
      </c>
      <c r="AD58" s="38">
        <f t="shared" si="4"/>
        <v>0.96779999999999999</v>
      </c>
      <c r="AE58" s="36">
        <f t="shared" si="5"/>
        <v>1200.0719999999999</v>
      </c>
    </row>
    <row r="59" spans="1:31" ht="12.9" customHeight="1" x14ac:dyDescent="0.25">
      <c r="A59" s="1" t="s">
        <v>111</v>
      </c>
      <c r="B59" t="s">
        <v>166</v>
      </c>
      <c r="C59" s="57" t="s">
        <v>311</v>
      </c>
      <c r="D59" s="24">
        <v>814014</v>
      </c>
      <c r="E59" s="30" t="s">
        <v>145</v>
      </c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24" t="s">
        <v>114</v>
      </c>
      <c r="V59" t="s">
        <v>115</v>
      </c>
      <c r="W59" s="24" t="s">
        <v>109</v>
      </c>
      <c r="X59" s="31">
        <v>1</v>
      </c>
      <c r="Y59" s="31">
        <v>1</v>
      </c>
      <c r="Z59" s="57">
        <v>102</v>
      </c>
      <c r="AA59" s="57">
        <v>0.96930000000000005</v>
      </c>
      <c r="AB59" s="87">
        <f t="shared" si="6"/>
        <v>98.868600000000001</v>
      </c>
      <c r="AC59" s="37">
        <f t="shared" si="3"/>
        <v>3162</v>
      </c>
      <c r="AD59" s="38">
        <f t="shared" si="4"/>
        <v>0.96930000000000005</v>
      </c>
      <c r="AE59" s="36">
        <f t="shared" si="5"/>
        <v>3064.9266000000002</v>
      </c>
    </row>
    <row r="60" spans="1:31" ht="12.9" customHeight="1" x14ac:dyDescent="0.25">
      <c r="A60" s="1" t="s">
        <v>111</v>
      </c>
      <c r="B60" t="s">
        <v>167</v>
      </c>
      <c r="C60" s="57" t="s">
        <v>311</v>
      </c>
      <c r="D60" s="24">
        <v>147036</v>
      </c>
      <c r="E60" s="30" t="s">
        <v>168</v>
      </c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24" t="s">
        <v>128</v>
      </c>
      <c r="V60" t="s">
        <v>115</v>
      </c>
      <c r="W60" s="24" t="s">
        <v>109</v>
      </c>
      <c r="X60" s="31">
        <v>1</v>
      </c>
      <c r="Y60" s="31">
        <v>1</v>
      </c>
      <c r="Z60" s="57">
        <v>59</v>
      </c>
      <c r="AA60" s="57">
        <v>0.94589999999999996</v>
      </c>
      <c r="AB60" s="87">
        <f t="shared" si="6"/>
        <v>55.808099999999996</v>
      </c>
      <c r="AC60" s="37">
        <f t="shared" si="3"/>
        <v>1829</v>
      </c>
      <c r="AD60" s="38">
        <f t="shared" si="4"/>
        <v>0.94589999999999996</v>
      </c>
      <c r="AE60" s="36">
        <f t="shared" si="5"/>
        <v>1730.0510999999999</v>
      </c>
    </row>
    <row r="61" spans="1:31" ht="12.9" customHeight="1" x14ac:dyDescent="0.25">
      <c r="A61" s="1" t="s">
        <v>111</v>
      </c>
      <c r="B61" t="s">
        <v>169</v>
      </c>
      <c r="C61" s="57" t="s">
        <v>311</v>
      </c>
      <c r="D61" s="24">
        <v>514056</v>
      </c>
      <c r="E61" s="30" t="s">
        <v>168</v>
      </c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24" t="s">
        <v>128</v>
      </c>
      <c r="V61" t="s">
        <v>115</v>
      </c>
      <c r="W61" s="24" t="s">
        <v>109</v>
      </c>
      <c r="X61" s="31">
        <v>1</v>
      </c>
      <c r="Y61" s="31">
        <v>1</v>
      </c>
      <c r="Z61" s="57">
        <v>66</v>
      </c>
      <c r="AA61" s="57">
        <v>0.94469999999999998</v>
      </c>
      <c r="AB61" s="87">
        <f t="shared" si="6"/>
        <v>62.350200000000001</v>
      </c>
      <c r="AC61" s="37">
        <f t="shared" si="3"/>
        <v>2046</v>
      </c>
      <c r="AD61" s="38">
        <f t="shared" si="4"/>
        <v>0.94469999999999998</v>
      </c>
      <c r="AE61" s="36">
        <f t="shared" si="5"/>
        <v>1932.8561999999999</v>
      </c>
    </row>
    <row r="62" spans="1:31" ht="12.9" customHeight="1" x14ac:dyDescent="0.25">
      <c r="A62" s="1" t="s">
        <v>111</v>
      </c>
      <c r="B62" t="s">
        <v>170</v>
      </c>
      <c r="C62" s="57" t="s">
        <v>311</v>
      </c>
      <c r="D62" s="24">
        <v>514081</v>
      </c>
      <c r="E62" s="30" t="s">
        <v>171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24" t="s">
        <v>114</v>
      </c>
      <c r="V62" t="s">
        <v>115</v>
      </c>
      <c r="W62" s="24" t="s">
        <v>109</v>
      </c>
      <c r="X62" s="31">
        <v>1</v>
      </c>
      <c r="Y62" s="31">
        <v>1</v>
      </c>
      <c r="Z62" s="57">
        <v>18</v>
      </c>
      <c r="AA62" s="57">
        <v>0.90849999999999997</v>
      </c>
      <c r="AB62" s="87">
        <f t="shared" si="6"/>
        <v>16.352999999999998</v>
      </c>
      <c r="AC62" s="37">
        <f t="shared" si="3"/>
        <v>558</v>
      </c>
      <c r="AD62" s="38">
        <f t="shared" si="4"/>
        <v>0.90849999999999997</v>
      </c>
      <c r="AE62" s="36">
        <f t="shared" si="5"/>
        <v>506.94299999999998</v>
      </c>
    </row>
    <row r="63" spans="1:31" ht="12.9" customHeight="1" x14ac:dyDescent="0.25">
      <c r="A63" s="1" t="s">
        <v>111</v>
      </c>
      <c r="B63" t="s">
        <v>172</v>
      </c>
      <c r="C63" s="57" t="s">
        <v>311</v>
      </c>
      <c r="D63" s="24">
        <v>147038</v>
      </c>
      <c r="E63" s="30" t="s">
        <v>171</v>
      </c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24" t="s">
        <v>114</v>
      </c>
      <c r="V63" t="s">
        <v>115</v>
      </c>
      <c r="W63" s="24" t="s">
        <v>109</v>
      </c>
      <c r="X63" s="31">
        <v>1</v>
      </c>
      <c r="Y63" s="31">
        <v>1</v>
      </c>
      <c r="Z63" s="57">
        <v>93</v>
      </c>
      <c r="AA63" s="70">
        <v>0.87980000000000003</v>
      </c>
      <c r="AB63" s="87">
        <f t="shared" si="6"/>
        <v>81.821399999999997</v>
      </c>
      <c r="AC63" s="37">
        <f t="shared" si="3"/>
        <v>2883</v>
      </c>
      <c r="AD63" s="38">
        <f t="shared" si="4"/>
        <v>0.87980000000000003</v>
      </c>
      <c r="AE63" s="36">
        <f t="shared" si="5"/>
        <v>2536.4634000000001</v>
      </c>
    </row>
    <row r="64" spans="1:31" ht="12.9" customHeight="1" x14ac:dyDescent="0.25">
      <c r="A64" s="1" t="s">
        <v>111</v>
      </c>
      <c r="B64" t="s">
        <v>173</v>
      </c>
      <c r="C64" s="57" t="s">
        <v>311</v>
      </c>
      <c r="D64" s="24">
        <v>147039</v>
      </c>
      <c r="E64" s="30" t="s">
        <v>174</v>
      </c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24" t="s">
        <v>114</v>
      </c>
      <c r="V64" t="s">
        <v>115</v>
      </c>
      <c r="W64" s="24" t="s">
        <v>109</v>
      </c>
      <c r="X64" s="31">
        <v>1</v>
      </c>
      <c r="Y64" s="31">
        <v>1</v>
      </c>
      <c r="Z64" s="57">
        <v>43</v>
      </c>
      <c r="AA64" s="70">
        <v>0.96799999999999997</v>
      </c>
      <c r="AB64" s="87">
        <f t="shared" si="6"/>
        <v>41.623999999999995</v>
      </c>
      <c r="AC64" s="37">
        <f t="shared" si="3"/>
        <v>1333</v>
      </c>
      <c r="AD64" s="38">
        <f t="shared" si="4"/>
        <v>0.96799999999999997</v>
      </c>
      <c r="AE64" s="36">
        <f t="shared" si="5"/>
        <v>1290.3440000000001</v>
      </c>
    </row>
    <row r="65" spans="1:31" ht="12.9" customHeight="1" x14ac:dyDescent="0.25">
      <c r="A65" s="1" t="s">
        <v>111</v>
      </c>
      <c r="B65" s="56" t="s">
        <v>175</v>
      </c>
      <c r="C65" s="57" t="s">
        <v>311</v>
      </c>
      <c r="D65" s="57">
        <v>514054</v>
      </c>
      <c r="E65" s="58" t="s">
        <v>176</v>
      </c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7" t="s">
        <v>114</v>
      </c>
      <c r="V65" s="56" t="s">
        <v>115</v>
      </c>
      <c r="W65" s="24" t="s">
        <v>109</v>
      </c>
      <c r="X65" s="31">
        <v>1</v>
      </c>
      <c r="Y65" s="31">
        <v>1</v>
      </c>
      <c r="Z65" s="57">
        <v>77</v>
      </c>
      <c r="AA65" s="57">
        <v>0.97240000000000004</v>
      </c>
      <c r="AB65" s="87">
        <f t="shared" si="6"/>
        <v>74.874800000000008</v>
      </c>
      <c r="AC65" s="37">
        <f t="shared" si="3"/>
        <v>2387</v>
      </c>
      <c r="AD65" s="38">
        <f t="shared" si="4"/>
        <v>0.97240000000000004</v>
      </c>
      <c r="AE65" s="36">
        <f t="shared" si="5"/>
        <v>2321.1188000000002</v>
      </c>
    </row>
    <row r="66" spans="1:31" ht="12.9" customHeight="1" x14ac:dyDescent="0.25">
      <c r="A66" s="1" t="s">
        <v>111</v>
      </c>
      <c r="B66" t="s">
        <v>177</v>
      </c>
      <c r="C66" s="57" t="s">
        <v>311</v>
      </c>
      <c r="D66" s="24">
        <v>147040</v>
      </c>
      <c r="E66" s="30" t="s">
        <v>178</v>
      </c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24" t="s">
        <v>114</v>
      </c>
      <c r="V66" t="s">
        <v>115</v>
      </c>
      <c r="W66" s="24" t="s">
        <v>109</v>
      </c>
      <c r="X66" s="31">
        <v>1</v>
      </c>
      <c r="Y66" s="31">
        <v>1</v>
      </c>
      <c r="Z66" s="57">
        <v>29</v>
      </c>
      <c r="AA66" s="57">
        <v>0.98150000000000004</v>
      </c>
      <c r="AB66" s="87">
        <f t="shared" si="6"/>
        <v>28.4635</v>
      </c>
      <c r="AC66" s="37">
        <f t="shared" si="3"/>
        <v>899</v>
      </c>
      <c r="AD66" s="38">
        <f t="shared" si="4"/>
        <v>0.98150000000000004</v>
      </c>
      <c r="AE66" s="36">
        <f t="shared" si="5"/>
        <v>882.36850000000004</v>
      </c>
    </row>
    <row r="67" spans="1:31" ht="12.9" customHeight="1" x14ac:dyDescent="0.25">
      <c r="A67" s="1" t="s">
        <v>111</v>
      </c>
      <c r="B67" t="s">
        <v>179</v>
      </c>
      <c r="C67" s="57" t="s">
        <v>311</v>
      </c>
      <c r="D67" s="24">
        <v>514084</v>
      </c>
      <c r="E67" s="30" t="s">
        <v>178</v>
      </c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24" t="s">
        <v>114</v>
      </c>
      <c r="V67" t="s">
        <v>115</v>
      </c>
      <c r="W67" s="24" t="s">
        <v>109</v>
      </c>
      <c r="X67" s="31">
        <v>1</v>
      </c>
      <c r="Y67" s="31">
        <v>1</v>
      </c>
      <c r="Z67" s="57">
        <v>106</v>
      </c>
      <c r="AA67" s="57">
        <v>0.98560000000000003</v>
      </c>
      <c r="AB67" s="87">
        <f t="shared" si="6"/>
        <v>104.4736</v>
      </c>
      <c r="AC67" s="37">
        <f t="shared" si="3"/>
        <v>3286</v>
      </c>
      <c r="AD67" s="38">
        <f t="shared" si="4"/>
        <v>0.98560000000000003</v>
      </c>
      <c r="AE67" s="36">
        <f t="shared" si="5"/>
        <v>3238.6815999999999</v>
      </c>
    </row>
    <row r="68" spans="1:31" ht="12.9" customHeight="1" x14ac:dyDescent="0.25">
      <c r="A68" s="1" t="s">
        <v>111</v>
      </c>
      <c r="B68" t="s">
        <v>180</v>
      </c>
      <c r="C68" s="57" t="s">
        <v>311</v>
      </c>
      <c r="D68" s="24">
        <v>147041</v>
      </c>
      <c r="E68" s="30" t="s">
        <v>176</v>
      </c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24" t="s">
        <v>114</v>
      </c>
      <c r="V68" t="s">
        <v>115</v>
      </c>
      <c r="W68" s="24" t="s">
        <v>109</v>
      </c>
      <c r="X68" s="31">
        <v>1</v>
      </c>
      <c r="Y68" s="31">
        <v>1</v>
      </c>
      <c r="Z68" s="57">
        <v>42</v>
      </c>
      <c r="AA68" s="57">
        <v>0.96220000000000006</v>
      </c>
      <c r="AB68" s="87">
        <f t="shared" si="6"/>
        <v>40.412400000000005</v>
      </c>
      <c r="AC68" s="37">
        <f t="shared" si="3"/>
        <v>1302</v>
      </c>
      <c r="AD68" s="38">
        <f t="shared" si="4"/>
        <v>0.96220000000000006</v>
      </c>
      <c r="AE68" s="36">
        <f t="shared" si="5"/>
        <v>1252.7844</v>
      </c>
    </row>
    <row r="69" spans="1:31" ht="12.9" customHeight="1" x14ac:dyDescent="0.25">
      <c r="A69" s="1" t="s">
        <v>111</v>
      </c>
      <c r="B69" t="s">
        <v>181</v>
      </c>
      <c r="C69" s="57" t="s">
        <v>311</v>
      </c>
      <c r="D69" s="24">
        <v>514087</v>
      </c>
      <c r="E69" s="30" t="s">
        <v>176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24" t="s">
        <v>114</v>
      </c>
      <c r="V69" t="s">
        <v>115</v>
      </c>
      <c r="W69" s="24" t="s">
        <v>109</v>
      </c>
      <c r="X69" s="31">
        <v>1</v>
      </c>
      <c r="Y69" s="31">
        <v>1</v>
      </c>
      <c r="Z69" s="57">
        <v>48</v>
      </c>
      <c r="AA69" s="57">
        <v>0.89870000000000005</v>
      </c>
      <c r="AB69" s="87">
        <f t="shared" si="6"/>
        <v>43.137600000000006</v>
      </c>
      <c r="AC69" s="37">
        <f t="shared" si="3"/>
        <v>1488</v>
      </c>
      <c r="AD69" s="38">
        <f t="shared" si="4"/>
        <v>0.89870000000000005</v>
      </c>
      <c r="AE69" s="36">
        <f t="shared" si="5"/>
        <v>1337.2656000000002</v>
      </c>
    </row>
    <row r="70" spans="1:31" ht="12.9" customHeight="1" x14ac:dyDescent="0.25">
      <c r="A70" s="1" t="s">
        <v>111</v>
      </c>
      <c r="B70" t="s">
        <v>182</v>
      </c>
      <c r="C70" s="57" t="s">
        <v>311</v>
      </c>
      <c r="D70" s="24">
        <v>147042</v>
      </c>
      <c r="E70" s="30" t="s">
        <v>183</v>
      </c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24" t="s">
        <v>114</v>
      </c>
      <c r="V70" t="s">
        <v>115</v>
      </c>
      <c r="W70" s="24" t="s">
        <v>109</v>
      </c>
      <c r="X70" s="31">
        <v>1</v>
      </c>
      <c r="Y70" s="31">
        <v>1</v>
      </c>
      <c r="Z70" s="57">
        <v>50</v>
      </c>
      <c r="AA70" s="70">
        <v>0.95950000000000002</v>
      </c>
      <c r="AB70" s="87">
        <f t="shared" si="6"/>
        <v>47.975000000000001</v>
      </c>
      <c r="AC70" s="37">
        <f t="shared" si="3"/>
        <v>1550</v>
      </c>
      <c r="AD70" s="38">
        <f t="shared" si="4"/>
        <v>0.95950000000000002</v>
      </c>
      <c r="AE70" s="36">
        <f t="shared" si="5"/>
        <v>1487.2250000000001</v>
      </c>
    </row>
    <row r="71" spans="1:31" ht="12.9" customHeight="1" x14ac:dyDescent="0.25">
      <c r="A71" s="1" t="s">
        <v>111</v>
      </c>
      <c r="B71" t="s">
        <v>184</v>
      </c>
      <c r="C71" s="57" t="s">
        <v>311</v>
      </c>
      <c r="D71" s="24">
        <v>514055</v>
      </c>
      <c r="E71" s="30" t="s">
        <v>183</v>
      </c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24" t="s">
        <v>114</v>
      </c>
      <c r="V71" t="s">
        <v>115</v>
      </c>
      <c r="W71" s="24" t="s">
        <v>109</v>
      </c>
      <c r="X71" s="31">
        <v>1</v>
      </c>
      <c r="Y71" s="31">
        <v>1</v>
      </c>
      <c r="Z71" s="57">
        <v>62</v>
      </c>
      <c r="AA71" s="70">
        <v>0.95040000000000002</v>
      </c>
      <c r="AB71" s="87">
        <f t="shared" si="6"/>
        <v>58.924800000000005</v>
      </c>
      <c r="AC71" s="37">
        <f t="shared" si="3"/>
        <v>1922</v>
      </c>
      <c r="AD71" s="38">
        <f t="shared" si="4"/>
        <v>0.95040000000000002</v>
      </c>
      <c r="AE71" s="36">
        <f t="shared" si="5"/>
        <v>1826.6688000000001</v>
      </c>
    </row>
    <row r="72" spans="1:31" ht="12.9" customHeight="1" x14ac:dyDescent="0.25">
      <c r="A72" s="1" t="s">
        <v>111</v>
      </c>
      <c r="B72" t="s">
        <v>185</v>
      </c>
      <c r="C72" s="57" t="s">
        <v>311</v>
      </c>
      <c r="D72" s="24">
        <v>147044</v>
      </c>
      <c r="E72" s="30" t="s">
        <v>186</v>
      </c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24" t="s">
        <v>114</v>
      </c>
      <c r="V72" t="s">
        <v>115</v>
      </c>
      <c r="W72" s="24" t="s">
        <v>109</v>
      </c>
      <c r="X72" s="31">
        <v>1</v>
      </c>
      <c r="Y72" s="31">
        <v>1</v>
      </c>
      <c r="Z72" s="57">
        <v>59</v>
      </c>
      <c r="AA72" s="57">
        <v>0.95779999999999998</v>
      </c>
      <c r="AB72" s="87">
        <f t="shared" si="6"/>
        <v>56.510199999999998</v>
      </c>
      <c r="AC72" s="37">
        <f t="shared" si="3"/>
        <v>1829</v>
      </c>
      <c r="AD72" s="38">
        <f t="shared" si="4"/>
        <v>0.95779999999999998</v>
      </c>
      <c r="AE72" s="36">
        <f t="shared" si="5"/>
        <v>1751.8162</v>
      </c>
    </row>
    <row r="73" spans="1:31" ht="12.9" customHeight="1" x14ac:dyDescent="0.25">
      <c r="A73" s="1" t="s">
        <v>111</v>
      </c>
      <c r="B73" s="56" t="s">
        <v>187</v>
      </c>
      <c r="C73" s="57" t="s">
        <v>311</v>
      </c>
      <c r="D73" s="57">
        <v>514072</v>
      </c>
      <c r="E73" s="58" t="s">
        <v>188</v>
      </c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7" t="s">
        <v>114</v>
      </c>
      <c r="V73" t="s">
        <v>115</v>
      </c>
      <c r="W73" s="24" t="s">
        <v>109</v>
      </c>
      <c r="X73" s="31">
        <v>1</v>
      </c>
      <c r="Y73" s="31">
        <v>1</v>
      </c>
      <c r="Z73" s="57">
        <v>0</v>
      </c>
      <c r="AA73" s="57">
        <v>0.93500000000000005</v>
      </c>
      <c r="AB73" s="87">
        <f t="shared" si="6"/>
        <v>0</v>
      </c>
      <c r="AC73" s="37">
        <f t="shared" si="3"/>
        <v>0</v>
      </c>
      <c r="AD73" s="38">
        <f t="shared" si="4"/>
        <v>0.93500000000000005</v>
      </c>
      <c r="AE73" s="36">
        <f t="shared" si="5"/>
        <v>0</v>
      </c>
    </row>
    <row r="74" spans="1:31" ht="12.9" customHeight="1" x14ac:dyDescent="0.25">
      <c r="A74" s="1" t="s">
        <v>111</v>
      </c>
      <c r="B74" t="s">
        <v>189</v>
      </c>
      <c r="C74" s="57" t="s">
        <v>311</v>
      </c>
      <c r="D74" s="24">
        <v>147045</v>
      </c>
      <c r="E74" s="30" t="s">
        <v>190</v>
      </c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24" t="s">
        <v>114</v>
      </c>
      <c r="V74" t="s">
        <v>115</v>
      </c>
      <c r="W74" s="24" t="s">
        <v>109</v>
      </c>
      <c r="X74" s="31">
        <v>1</v>
      </c>
      <c r="Y74" s="31">
        <v>1</v>
      </c>
      <c r="Z74" s="57">
        <v>20</v>
      </c>
      <c r="AA74" s="70">
        <v>0.998</v>
      </c>
      <c r="AB74" s="87">
        <f t="shared" si="6"/>
        <v>19.96</v>
      </c>
      <c r="AC74" s="37">
        <f t="shared" si="3"/>
        <v>620</v>
      </c>
      <c r="AD74" s="38">
        <f t="shared" si="4"/>
        <v>0.998</v>
      </c>
      <c r="AE74" s="36">
        <f t="shared" si="5"/>
        <v>618.76</v>
      </c>
    </row>
    <row r="75" spans="1:31" ht="12.9" customHeight="1" x14ac:dyDescent="0.25">
      <c r="A75" s="1" t="s">
        <v>111</v>
      </c>
      <c r="B75" t="s">
        <v>191</v>
      </c>
      <c r="C75" s="57" t="s">
        <v>311</v>
      </c>
      <c r="D75" s="24">
        <v>514071</v>
      </c>
      <c r="E75" s="30" t="s">
        <v>190</v>
      </c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24" t="s">
        <v>114</v>
      </c>
      <c r="V75" t="s">
        <v>115</v>
      </c>
      <c r="W75" s="24" t="s">
        <v>109</v>
      </c>
      <c r="X75" s="31">
        <v>1</v>
      </c>
      <c r="Y75" s="31">
        <v>1</v>
      </c>
      <c r="Z75" s="57">
        <v>49</v>
      </c>
      <c r="AA75" s="57">
        <v>0.99809999999999999</v>
      </c>
      <c r="AB75" s="87">
        <f t="shared" si="6"/>
        <v>48.9069</v>
      </c>
      <c r="AC75" s="37">
        <f t="shared" si="3"/>
        <v>1519</v>
      </c>
      <c r="AD75" s="38">
        <f t="shared" si="4"/>
        <v>0.99809999999999999</v>
      </c>
      <c r="AE75" s="36">
        <f t="shared" si="5"/>
        <v>1516.1139000000001</v>
      </c>
    </row>
    <row r="76" spans="1:31" ht="12.9" customHeight="1" x14ac:dyDescent="0.25">
      <c r="A76" s="1" t="s">
        <v>111</v>
      </c>
      <c r="B76" t="s">
        <v>192</v>
      </c>
      <c r="C76" s="57" t="s">
        <v>311</v>
      </c>
      <c r="D76" s="24">
        <v>147046</v>
      </c>
      <c r="E76" s="30" t="s">
        <v>131</v>
      </c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24" t="s">
        <v>128</v>
      </c>
      <c r="V76" t="s">
        <v>115</v>
      </c>
      <c r="W76" s="24" t="s">
        <v>109</v>
      </c>
      <c r="X76" s="31">
        <v>1</v>
      </c>
      <c r="Y76" s="31">
        <v>1</v>
      </c>
      <c r="Z76" s="57">
        <v>50</v>
      </c>
      <c r="AA76" s="57">
        <v>0.80820000000000003</v>
      </c>
      <c r="AB76" s="87">
        <f t="shared" si="6"/>
        <v>40.410000000000004</v>
      </c>
      <c r="AC76" s="37">
        <f t="shared" si="3"/>
        <v>1550</v>
      </c>
      <c r="AD76" s="38">
        <f t="shared" si="4"/>
        <v>0.80820000000000003</v>
      </c>
      <c r="AE76" s="36">
        <f t="shared" si="5"/>
        <v>1252.71</v>
      </c>
    </row>
    <row r="77" spans="1:31" ht="12.9" customHeight="1" x14ac:dyDescent="0.25">
      <c r="A77" s="1" t="s">
        <v>111</v>
      </c>
      <c r="B77" s="56" t="s">
        <v>193</v>
      </c>
      <c r="C77" s="57" t="s">
        <v>311</v>
      </c>
      <c r="D77" s="57">
        <v>514057</v>
      </c>
      <c r="E77" s="58" t="s">
        <v>194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7" t="s">
        <v>128</v>
      </c>
      <c r="V77" t="s">
        <v>115</v>
      </c>
      <c r="W77" s="24" t="s">
        <v>109</v>
      </c>
      <c r="X77" s="31">
        <v>1</v>
      </c>
      <c r="Y77" s="31">
        <v>1</v>
      </c>
      <c r="Z77" s="57">
        <v>24</v>
      </c>
      <c r="AA77" s="57">
        <v>0.81610000000000005</v>
      </c>
      <c r="AB77" s="87">
        <f t="shared" si="6"/>
        <v>19.586400000000001</v>
      </c>
      <c r="AC77" s="37">
        <f t="shared" si="3"/>
        <v>744</v>
      </c>
      <c r="AD77" s="38">
        <f t="shared" si="4"/>
        <v>0.81610000000000005</v>
      </c>
      <c r="AE77" s="36">
        <f t="shared" si="5"/>
        <v>607.17840000000001</v>
      </c>
    </row>
    <row r="78" spans="1:31" ht="12.9" customHeight="1" x14ac:dyDescent="0.25">
      <c r="A78" s="1" t="s">
        <v>111</v>
      </c>
      <c r="B78" t="s">
        <v>195</v>
      </c>
      <c r="C78" s="57" t="s">
        <v>311</v>
      </c>
      <c r="D78" s="24">
        <v>147048</v>
      </c>
      <c r="E78" s="30" t="s">
        <v>196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24" t="s">
        <v>114</v>
      </c>
      <c r="V78" t="s">
        <v>115</v>
      </c>
      <c r="W78" s="24" t="s">
        <v>109</v>
      </c>
      <c r="X78" s="31">
        <v>1</v>
      </c>
      <c r="Y78" s="31">
        <v>1</v>
      </c>
      <c r="Z78" s="57">
        <v>28</v>
      </c>
      <c r="AA78" s="57">
        <v>0.94669999999999999</v>
      </c>
      <c r="AB78" s="87">
        <f t="shared" si="6"/>
        <v>26.5076</v>
      </c>
      <c r="AC78" s="37">
        <f t="shared" si="3"/>
        <v>868</v>
      </c>
      <c r="AD78" s="38">
        <f t="shared" si="4"/>
        <v>0.94669999999999999</v>
      </c>
      <c r="AE78" s="36">
        <f t="shared" si="5"/>
        <v>821.73559999999998</v>
      </c>
    </row>
    <row r="79" spans="1:31" ht="12.9" customHeight="1" x14ac:dyDescent="0.25">
      <c r="A79" s="1" t="s">
        <v>111</v>
      </c>
      <c r="B79" t="s">
        <v>197</v>
      </c>
      <c r="C79" s="57" t="s">
        <v>311</v>
      </c>
      <c r="D79" s="24">
        <v>514080</v>
      </c>
      <c r="E79" s="30" t="s">
        <v>196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24" t="s">
        <v>114</v>
      </c>
      <c r="V79" t="s">
        <v>115</v>
      </c>
      <c r="W79" s="24" t="s">
        <v>109</v>
      </c>
      <c r="X79" s="31">
        <v>1</v>
      </c>
      <c r="Y79" s="31">
        <v>1</v>
      </c>
      <c r="Z79" s="57">
        <v>20</v>
      </c>
      <c r="AA79" s="57">
        <v>0.90859999999999996</v>
      </c>
      <c r="AB79" s="87">
        <f t="shared" si="6"/>
        <v>18.172000000000001</v>
      </c>
      <c r="AC79" s="37">
        <f t="shared" si="3"/>
        <v>620</v>
      </c>
      <c r="AD79" s="38">
        <f t="shared" si="4"/>
        <v>0.90859999999999996</v>
      </c>
      <c r="AE79" s="36">
        <f t="shared" si="5"/>
        <v>563.33199999999999</v>
      </c>
    </row>
    <row r="80" spans="1:31" ht="12.9" customHeight="1" x14ac:dyDescent="0.25">
      <c r="A80" s="1" t="s">
        <v>111</v>
      </c>
      <c r="B80" t="s">
        <v>198</v>
      </c>
      <c r="C80" s="57" t="s">
        <v>311</v>
      </c>
      <c r="D80" s="24">
        <v>147050</v>
      </c>
      <c r="E80" s="30" t="s">
        <v>199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24" t="s">
        <v>128</v>
      </c>
      <c r="V80" t="s">
        <v>115</v>
      </c>
      <c r="W80" s="24" t="s">
        <v>109</v>
      </c>
      <c r="X80" s="31">
        <v>1</v>
      </c>
      <c r="Y80" s="31">
        <v>1</v>
      </c>
      <c r="Z80" s="57">
        <v>16</v>
      </c>
      <c r="AA80" s="57">
        <v>0.91449999999999998</v>
      </c>
      <c r="AB80" s="87">
        <f t="shared" si="6"/>
        <v>14.632</v>
      </c>
      <c r="AC80" s="37">
        <f t="shared" si="3"/>
        <v>496</v>
      </c>
      <c r="AD80" s="38">
        <f t="shared" si="4"/>
        <v>0.91449999999999998</v>
      </c>
      <c r="AE80" s="36">
        <f t="shared" si="5"/>
        <v>453.59199999999998</v>
      </c>
    </row>
    <row r="81" spans="1:31" ht="12.9" customHeight="1" x14ac:dyDescent="0.25">
      <c r="A81" s="1" t="s">
        <v>111</v>
      </c>
      <c r="B81" t="s">
        <v>307</v>
      </c>
      <c r="C81" s="57" t="s">
        <v>311</v>
      </c>
      <c r="D81" s="24">
        <v>147050</v>
      </c>
      <c r="E81" s="30" t="s">
        <v>199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24" t="s">
        <v>128</v>
      </c>
      <c r="V81" t="s">
        <v>115</v>
      </c>
      <c r="W81" s="24" t="s">
        <v>109</v>
      </c>
      <c r="X81" s="31">
        <v>1</v>
      </c>
      <c r="Y81" s="31">
        <v>1</v>
      </c>
      <c r="Z81" s="57">
        <v>97</v>
      </c>
      <c r="AA81" s="57">
        <v>1</v>
      </c>
      <c r="AB81" s="87">
        <f t="shared" si="6"/>
        <v>97</v>
      </c>
      <c r="AC81" s="37">
        <f t="shared" si="3"/>
        <v>3007</v>
      </c>
      <c r="AD81" s="38">
        <f t="shared" si="4"/>
        <v>1</v>
      </c>
      <c r="AE81" s="36">
        <f t="shared" si="5"/>
        <v>3007</v>
      </c>
    </row>
    <row r="82" spans="1:31" ht="12.9" customHeight="1" x14ac:dyDescent="0.25">
      <c r="A82" s="1" t="s">
        <v>111</v>
      </c>
      <c r="B82" t="s">
        <v>200</v>
      </c>
      <c r="C82" s="57" t="s">
        <v>311</v>
      </c>
      <c r="D82" s="24">
        <v>147052</v>
      </c>
      <c r="E82" s="30" t="s">
        <v>201</v>
      </c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24" t="s">
        <v>114</v>
      </c>
      <c r="V82" t="s">
        <v>115</v>
      </c>
      <c r="W82" s="24" t="s">
        <v>109</v>
      </c>
      <c r="X82" s="31">
        <v>1</v>
      </c>
      <c r="Y82" s="31">
        <v>1</v>
      </c>
      <c r="Z82" s="57">
        <v>36</v>
      </c>
      <c r="AA82" s="57">
        <v>0.94879999999999998</v>
      </c>
      <c r="AB82" s="87">
        <f t="shared" si="6"/>
        <v>34.156799999999997</v>
      </c>
      <c r="AC82" s="37">
        <f t="shared" si="3"/>
        <v>1116</v>
      </c>
      <c r="AD82" s="38">
        <f t="shared" si="4"/>
        <v>0.94879999999999998</v>
      </c>
      <c r="AE82" s="36">
        <f t="shared" si="5"/>
        <v>1058.8607999999999</v>
      </c>
    </row>
    <row r="83" spans="1:31" ht="12.9" customHeight="1" x14ac:dyDescent="0.25">
      <c r="A83" s="1" t="s">
        <v>111</v>
      </c>
      <c r="B83" t="s">
        <v>202</v>
      </c>
      <c r="C83" s="57" t="s">
        <v>311</v>
      </c>
      <c r="D83" s="24">
        <v>514015</v>
      </c>
      <c r="E83" s="30" t="s">
        <v>201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24" t="s">
        <v>114</v>
      </c>
      <c r="V83" t="s">
        <v>115</v>
      </c>
      <c r="W83" s="24" t="s">
        <v>109</v>
      </c>
      <c r="X83" s="31">
        <v>1</v>
      </c>
      <c r="Y83" s="31">
        <v>1</v>
      </c>
      <c r="Z83" s="57">
        <v>58</v>
      </c>
      <c r="AA83" s="57">
        <v>0.94810000000000005</v>
      </c>
      <c r="AB83" s="87">
        <f t="shared" si="6"/>
        <v>54.989800000000002</v>
      </c>
      <c r="AC83" s="37">
        <f t="shared" si="3"/>
        <v>1798</v>
      </c>
      <c r="AD83" s="38">
        <f t="shared" si="4"/>
        <v>0.94810000000000005</v>
      </c>
      <c r="AE83" s="36">
        <f t="shared" si="5"/>
        <v>1704.6838</v>
      </c>
    </row>
    <row r="84" spans="1:31" ht="12.9" customHeight="1" x14ac:dyDescent="0.25">
      <c r="A84" s="1" t="s">
        <v>111</v>
      </c>
      <c r="B84" t="s">
        <v>203</v>
      </c>
      <c r="C84" s="57" t="s">
        <v>311</v>
      </c>
      <c r="D84" s="24">
        <v>147053</v>
      </c>
      <c r="E84" s="30" t="s">
        <v>204</v>
      </c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24" t="s">
        <v>114</v>
      </c>
      <c r="V84" t="s">
        <v>115</v>
      </c>
      <c r="W84" s="24" t="s">
        <v>109</v>
      </c>
      <c r="X84" s="31">
        <v>1</v>
      </c>
      <c r="Y84" s="31">
        <v>1</v>
      </c>
      <c r="Z84" s="57">
        <v>26</v>
      </c>
      <c r="AA84" s="70">
        <v>0.90029999999999999</v>
      </c>
      <c r="AB84" s="87">
        <f t="shared" si="6"/>
        <v>23.407799999999998</v>
      </c>
      <c r="AC84" s="37">
        <f t="shared" si="3"/>
        <v>806</v>
      </c>
      <c r="AD84" s="38">
        <f t="shared" si="4"/>
        <v>0.90029999999999999</v>
      </c>
      <c r="AE84" s="36">
        <f t="shared" si="5"/>
        <v>725.64179999999999</v>
      </c>
    </row>
    <row r="85" spans="1:31" ht="12.9" customHeight="1" x14ac:dyDescent="0.25">
      <c r="A85" s="1" t="s">
        <v>111</v>
      </c>
      <c r="B85" t="s">
        <v>205</v>
      </c>
      <c r="C85" s="57" t="s">
        <v>311</v>
      </c>
      <c r="D85" s="24">
        <v>514088</v>
      </c>
      <c r="E85" s="30" t="s">
        <v>204</v>
      </c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24" t="s">
        <v>114</v>
      </c>
      <c r="V85" t="s">
        <v>115</v>
      </c>
      <c r="W85" s="24" t="s">
        <v>109</v>
      </c>
      <c r="X85" s="31">
        <v>1</v>
      </c>
      <c r="Y85" s="31">
        <v>1</v>
      </c>
      <c r="Z85" s="57">
        <v>78</v>
      </c>
      <c r="AA85" s="70">
        <v>0.88200000000000001</v>
      </c>
      <c r="AB85" s="87">
        <f t="shared" si="6"/>
        <v>68.796000000000006</v>
      </c>
      <c r="AC85" s="37">
        <f t="shared" si="3"/>
        <v>2418</v>
      </c>
      <c r="AD85" s="38">
        <f t="shared" si="4"/>
        <v>0.88200000000000001</v>
      </c>
      <c r="AE85" s="36">
        <f t="shared" si="5"/>
        <v>2132.6759999999999</v>
      </c>
    </row>
    <row r="86" spans="1:31" ht="12.9" customHeight="1" x14ac:dyDescent="0.25">
      <c r="A86" s="1" t="s">
        <v>111</v>
      </c>
      <c r="B86" t="s">
        <v>206</v>
      </c>
      <c r="C86" s="57" t="s">
        <v>311</v>
      </c>
      <c r="D86" s="24">
        <v>147055</v>
      </c>
      <c r="E86" s="30" t="s">
        <v>163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24" t="s">
        <v>114</v>
      </c>
      <c r="V86" t="s">
        <v>115</v>
      </c>
      <c r="W86" s="24" t="s">
        <v>109</v>
      </c>
      <c r="X86" s="31">
        <v>1</v>
      </c>
      <c r="Y86" s="31">
        <v>1</v>
      </c>
      <c r="Z86" s="57">
        <v>40</v>
      </c>
      <c r="AA86" s="70">
        <v>0.98599999999999999</v>
      </c>
      <c r="AB86" s="87">
        <f t="shared" si="6"/>
        <v>39.44</v>
      </c>
      <c r="AC86" s="37">
        <f t="shared" si="3"/>
        <v>1240</v>
      </c>
      <c r="AD86" s="38">
        <f t="shared" si="4"/>
        <v>0.98599999999999999</v>
      </c>
      <c r="AE86" s="36">
        <f t="shared" si="5"/>
        <v>1222.6399999999999</v>
      </c>
    </row>
    <row r="87" spans="1:31" ht="12.9" customHeight="1" x14ac:dyDescent="0.25">
      <c r="A87" s="1" t="s">
        <v>111</v>
      </c>
      <c r="B87" t="s">
        <v>207</v>
      </c>
      <c r="C87" s="57" t="s">
        <v>311</v>
      </c>
      <c r="D87" s="24">
        <v>814009</v>
      </c>
      <c r="E87" s="30" t="s">
        <v>163</v>
      </c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24" t="s">
        <v>114</v>
      </c>
      <c r="V87" t="s">
        <v>115</v>
      </c>
      <c r="W87" s="24" t="s">
        <v>109</v>
      </c>
      <c r="X87" s="31">
        <v>1</v>
      </c>
      <c r="Y87" s="31">
        <v>1</v>
      </c>
      <c r="Z87" s="57">
        <v>62</v>
      </c>
      <c r="AA87" s="57">
        <v>0.98660000000000003</v>
      </c>
      <c r="AB87" s="87">
        <f t="shared" si="6"/>
        <v>61.169200000000004</v>
      </c>
      <c r="AC87" s="37">
        <f t="shared" si="3"/>
        <v>1922</v>
      </c>
      <c r="AD87" s="38">
        <f t="shared" si="4"/>
        <v>0.98660000000000003</v>
      </c>
      <c r="AE87" s="36">
        <f t="shared" si="5"/>
        <v>1896.2452000000001</v>
      </c>
    </row>
    <row r="88" spans="1:31" ht="12.9" customHeight="1" x14ac:dyDescent="0.25">
      <c r="A88" s="1" t="s">
        <v>111</v>
      </c>
      <c r="B88" t="s">
        <v>208</v>
      </c>
      <c r="C88" s="57" t="s">
        <v>311</v>
      </c>
      <c r="D88" s="24">
        <v>147056</v>
      </c>
      <c r="E88" s="30" t="s">
        <v>209</v>
      </c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24" t="s">
        <v>114</v>
      </c>
      <c r="V88" t="s">
        <v>115</v>
      </c>
      <c r="W88" s="24" t="s">
        <v>109</v>
      </c>
      <c r="X88" s="31">
        <v>1</v>
      </c>
      <c r="Y88" s="31">
        <v>1</v>
      </c>
      <c r="Z88" s="57">
        <v>58</v>
      </c>
      <c r="AA88" s="57">
        <v>0.97309999999999997</v>
      </c>
      <c r="AB88" s="87">
        <f t="shared" si="6"/>
        <v>56.439799999999998</v>
      </c>
      <c r="AC88" s="37">
        <f t="shared" si="3"/>
        <v>1798</v>
      </c>
      <c r="AD88" s="38">
        <f t="shared" si="4"/>
        <v>0.97309999999999997</v>
      </c>
      <c r="AE88" s="36">
        <f t="shared" si="5"/>
        <v>1749.6337999999998</v>
      </c>
    </row>
    <row r="89" spans="1:31" ht="12.9" customHeight="1" x14ac:dyDescent="0.25">
      <c r="A89" s="1" t="s">
        <v>111</v>
      </c>
      <c r="B89" t="s">
        <v>210</v>
      </c>
      <c r="C89" s="57" t="s">
        <v>311</v>
      </c>
      <c r="D89" s="24">
        <v>514017</v>
      </c>
      <c r="E89" s="30" t="s">
        <v>209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24" t="s">
        <v>114</v>
      </c>
      <c r="V89" t="s">
        <v>115</v>
      </c>
      <c r="W89" s="24" t="s">
        <v>109</v>
      </c>
      <c r="X89" s="31">
        <v>1</v>
      </c>
      <c r="Y89" s="31">
        <v>1</v>
      </c>
      <c r="Z89" s="57">
        <v>63</v>
      </c>
      <c r="AA89" s="57">
        <v>0.97619999999999996</v>
      </c>
      <c r="AB89" s="87">
        <f t="shared" si="6"/>
        <v>61.500599999999999</v>
      </c>
      <c r="AC89" s="37">
        <f t="shared" si="3"/>
        <v>1953</v>
      </c>
      <c r="AD89" s="38">
        <f t="shared" si="4"/>
        <v>0.97619999999999996</v>
      </c>
      <c r="AE89" s="36">
        <f t="shared" si="5"/>
        <v>1906.5185999999999</v>
      </c>
    </row>
    <row r="90" spans="1:31" ht="12.9" customHeight="1" x14ac:dyDescent="0.25">
      <c r="A90" s="1" t="s">
        <v>111</v>
      </c>
      <c r="B90" t="s">
        <v>211</v>
      </c>
      <c r="C90" s="57" t="s">
        <v>311</v>
      </c>
      <c r="D90" s="24">
        <v>147057</v>
      </c>
      <c r="E90" s="30" t="s">
        <v>212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24" t="s">
        <v>114</v>
      </c>
      <c r="V90" t="s">
        <v>115</v>
      </c>
      <c r="W90" s="24" t="s">
        <v>109</v>
      </c>
      <c r="X90" s="31">
        <v>1</v>
      </c>
      <c r="Y90" s="31">
        <v>1</v>
      </c>
      <c r="Z90" s="57">
        <v>29</v>
      </c>
      <c r="AA90" s="57">
        <v>0.97960000000000003</v>
      </c>
      <c r="AB90" s="87">
        <f t="shared" si="6"/>
        <v>28.4084</v>
      </c>
      <c r="AC90" s="37">
        <f t="shared" si="3"/>
        <v>899</v>
      </c>
      <c r="AD90" s="38">
        <f t="shared" si="4"/>
        <v>0.97960000000000003</v>
      </c>
      <c r="AE90" s="36">
        <f t="shared" si="5"/>
        <v>880.66039999999998</v>
      </c>
    </row>
    <row r="91" spans="1:31" ht="12.9" customHeight="1" x14ac:dyDescent="0.25">
      <c r="A91" s="1" t="s">
        <v>111</v>
      </c>
      <c r="B91" t="s">
        <v>213</v>
      </c>
      <c r="C91" s="57" t="s">
        <v>311</v>
      </c>
      <c r="D91" s="24">
        <v>514016</v>
      </c>
      <c r="E91" s="30" t="s">
        <v>212</v>
      </c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24" t="s">
        <v>114</v>
      </c>
      <c r="V91" t="s">
        <v>115</v>
      </c>
      <c r="W91" s="24" t="s">
        <v>109</v>
      </c>
      <c r="X91" s="31">
        <v>1</v>
      </c>
      <c r="Y91" s="31">
        <v>1</v>
      </c>
      <c r="Z91" s="57">
        <v>53</v>
      </c>
      <c r="AA91" s="57">
        <v>0.9647</v>
      </c>
      <c r="AB91" s="87">
        <f t="shared" si="6"/>
        <v>51.129100000000001</v>
      </c>
      <c r="AC91" s="37">
        <f t="shared" si="3"/>
        <v>1643</v>
      </c>
      <c r="AD91" s="38">
        <f t="shared" si="4"/>
        <v>0.9647</v>
      </c>
      <c r="AE91" s="36">
        <f t="shared" si="5"/>
        <v>1585.0020999999999</v>
      </c>
    </row>
    <row r="92" spans="1:31" ht="12.9" customHeight="1" x14ac:dyDescent="0.25">
      <c r="A92" s="1" t="s">
        <v>111</v>
      </c>
      <c r="B92" t="s">
        <v>214</v>
      </c>
      <c r="C92" s="57" t="s">
        <v>311</v>
      </c>
      <c r="D92" s="24">
        <v>147059</v>
      </c>
      <c r="E92" s="30" t="s">
        <v>215</v>
      </c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24" t="s">
        <v>114</v>
      </c>
      <c r="V92" t="s">
        <v>115</v>
      </c>
      <c r="W92" s="24" t="s">
        <v>109</v>
      </c>
      <c r="X92" s="31">
        <v>1</v>
      </c>
      <c r="Y92" s="31">
        <v>1</v>
      </c>
      <c r="Z92" s="57">
        <v>21</v>
      </c>
      <c r="AA92" s="57">
        <v>0.95789999999999997</v>
      </c>
      <c r="AB92" s="87">
        <f t="shared" si="6"/>
        <v>20.1159</v>
      </c>
      <c r="AC92" s="37">
        <f t="shared" si="3"/>
        <v>651</v>
      </c>
      <c r="AD92" s="38">
        <f t="shared" si="4"/>
        <v>0.95789999999999997</v>
      </c>
      <c r="AE92" s="36">
        <f t="shared" si="5"/>
        <v>623.59289999999999</v>
      </c>
    </row>
    <row r="93" spans="1:31" ht="12.9" customHeight="1" x14ac:dyDescent="0.25">
      <c r="A93" s="1" t="s">
        <v>111</v>
      </c>
      <c r="B93" t="s">
        <v>216</v>
      </c>
      <c r="C93" s="57" t="s">
        <v>311</v>
      </c>
      <c r="D93" s="24">
        <v>514090</v>
      </c>
      <c r="E93" s="30" t="s">
        <v>215</v>
      </c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24" t="s">
        <v>114</v>
      </c>
      <c r="V93" t="s">
        <v>115</v>
      </c>
      <c r="W93" s="24" t="s">
        <v>109</v>
      </c>
      <c r="X93" s="31">
        <v>1</v>
      </c>
      <c r="Y93" s="31">
        <v>1</v>
      </c>
      <c r="Z93" s="57">
        <v>23</v>
      </c>
      <c r="AA93" s="57">
        <v>0.96709999999999996</v>
      </c>
      <c r="AB93" s="87">
        <f t="shared" si="6"/>
        <v>22.243299999999998</v>
      </c>
      <c r="AC93" s="37">
        <f t="shared" si="3"/>
        <v>713</v>
      </c>
      <c r="AD93" s="38">
        <f t="shared" si="4"/>
        <v>0.96709999999999996</v>
      </c>
      <c r="AE93" s="36">
        <f t="shared" si="5"/>
        <v>689.54229999999995</v>
      </c>
    </row>
    <row r="94" spans="1:31" ht="12.9" customHeight="1" x14ac:dyDescent="0.25">
      <c r="A94" s="1" t="s">
        <v>111</v>
      </c>
      <c r="B94" t="s">
        <v>217</v>
      </c>
      <c r="C94" s="57" t="s">
        <v>311</v>
      </c>
      <c r="D94" s="24">
        <v>147060</v>
      </c>
      <c r="E94" s="30" t="s">
        <v>218</v>
      </c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24" t="s">
        <v>114</v>
      </c>
      <c r="V94" t="s">
        <v>115</v>
      </c>
      <c r="W94" s="24" t="s">
        <v>109</v>
      </c>
      <c r="X94" s="31">
        <v>1</v>
      </c>
      <c r="Y94" s="31">
        <v>1</v>
      </c>
      <c r="Z94" s="57">
        <v>43</v>
      </c>
      <c r="AA94" s="70">
        <v>0.96030000000000004</v>
      </c>
      <c r="AB94" s="87">
        <f t="shared" si="6"/>
        <v>41.292900000000003</v>
      </c>
      <c r="AC94" s="37">
        <f t="shared" si="3"/>
        <v>1333</v>
      </c>
      <c r="AD94" s="38">
        <f t="shared" si="4"/>
        <v>0.96030000000000004</v>
      </c>
      <c r="AE94" s="36">
        <f t="shared" si="5"/>
        <v>1280.0799</v>
      </c>
    </row>
    <row r="95" spans="1:31" ht="12.9" customHeight="1" x14ac:dyDescent="0.25">
      <c r="A95" s="1" t="s">
        <v>111</v>
      </c>
      <c r="B95" t="s">
        <v>219</v>
      </c>
      <c r="C95" s="57" t="s">
        <v>311</v>
      </c>
      <c r="D95" s="24">
        <v>514089</v>
      </c>
      <c r="E95" s="30" t="s">
        <v>218</v>
      </c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24" t="s">
        <v>114</v>
      </c>
      <c r="V95" t="s">
        <v>115</v>
      </c>
      <c r="W95" s="24" t="s">
        <v>109</v>
      </c>
      <c r="X95" s="31">
        <v>1</v>
      </c>
      <c r="Y95" s="31">
        <v>1</v>
      </c>
      <c r="Z95" s="57">
        <v>53</v>
      </c>
      <c r="AA95" s="70">
        <v>0.95030000000000003</v>
      </c>
      <c r="AB95" s="87">
        <f t="shared" si="6"/>
        <v>50.365900000000003</v>
      </c>
      <c r="AC95" s="37">
        <f t="shared" si="3"/>
        <v>1643</v>
      </c>
      <c r="AD95" s="38">
        <f t="shared" si="4"/>
        <v>0.95030000000000003</v>
      </c>
      <c r="AE95" s="36">
        <f t="shared" si="5"/>
        <v>1561.3429000000001</v>
      </c>
    </row>
    <row r="96" spans="1:31" ht="12.9" customHeight="1" x14ac:dyDescent="0.25">
      <c r="A96" s="1" t="s">
        <v>111</v>
      </c>
      <c r="B96" t="s">
        <v>220</v>
      </c>
      <c r="C96" s="57" t="s">
        <v>311</v>
      </c>
      <c r="D96" s="24">
        <v>147063</v>
      </c>
      <c r="E96" s="30" t="s">
        <v>221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24" t="s">
        <v>114</v>
      </c>
      <c r="V96" t="s">
        <v>115</v>
      </c>
      <c r="W96" s="24" t="s">
        <v>109</v>
      </c>
      <c r="X96" s="31">
        <v>1</v>
      </c>
      <c r="Y96" s="31">
        <v>1</v>
      </c>
      <c r="Z96" s="57">
        <v>20</v>
      </c>
      <c r="AA96" s="57">
        <v>0.9879</v>
      </c>
      <c r="AB96" s="87">
        <f t="shared" si="6"/>
        <v>19.757999999999999</v>
      </c>
      <c r="AC96" s="37">
        <f t="shared" ref="AC96:AC107" si="7">Z96*31</f>
        <v>620</v>
      </c>
      <c r="AD96" s="38">
        <f t="shared" ref="AD96:AD107" si="8">AA96</f>
        <v>0.9879</v>
      </c>
      <c r="AE96" s="36">
        <f t="shared" ref="AE96:AE107" si="9">AC96*AD96</f>
        <v>612.49800000000005</v>
      </c>
    </row>
    <row r="97" spans="1:34" ht="12.9" customHeight="1" x14ac:dyDescent="0.25">
      <c r="A97" s="1" t="s">
        <v>111</v>
      </c>
      <c r="B97" t="s">
        <v>222</v>
      </c>
      <c r="C97" s="57" t="s">
        <v>311</v>
      </c>
      <c r="D97" s="24"/>
      <c r="E97" s="30" t="s">
        <v>221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24" t="s">
        <v>114</v>
      </c>
      <c r="V97" t="s">
        <v>115</v>
      </c>
      <c r="W97" s="24" t="s">
        <v>109</v>
      </c>
      <c r="X97" s="31">
        <v>1</v>
      </c>
      <c r="Y97" s="31">
        <v>1</v>
      </c>
      <c r="Z97" s="57">
        <v>0</v>
      </c>
      <c r="AA97" s="57">
        <v>0.93600000000000005</v>
      </c>
      <c r="AB97" s="87">
        <f t="shared" ref="AB97:AB107" si="10">Z97*AA97*Y97</f>
        <v>0</v>
      </c>
      <c r="AC97" s="37">
        <f t="shared" si="7"/>
        <v>0</v>
      </c>
      <c r="AD97" s="38">
        <f t="shared" si="8"/>
        <v>0.93600000000000005</v>
      </c>
      <c r="AE97" s="36">
        <f t="shared" si="9"/>
        <v>0</v>
      </c>
    </row>
    <row r="98" spans="1:34" ht="12.9" customHeight="1" x14ac:dyDescent="0.25">
      <c r="A98" s="1" t="s">
        <v>111</v>
      </c>
      <c r="B98" t="s">
        <v>223</v>
      </c>
      <c r="C98" s="57" t="s">
        <v>311</v>
      </c>
      <c r="D98" s="24">
        <v>147064</v>
      </c>
      <c r="E98" s="30" t="s">
        <v>224</v>
      </c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24" t="s">
        <v>114</v>
      </c>
      <c r="V98" t="s">
        <v>115</v>
      </c>
      <c r="W98" s="24" t="s">
        <v>109</v>
      </c>
      <c r="X98" s="31">
        <v>1</v>
      </c>
      <c r="Y98" s="31">
        <v>1</v>
      </c>
      <c r="Z98" s="57">
        <v>35</v>
      </c>
      <c r="AA98" s="57">
        <v>0.98670000000000002</v>
      </c>
      <c r="AB98" s="87">
        <f t="shared" si="10"/>
        <v>34.534500000000001</v>
      </c>
      <c r="AC98" s="37">
        <f t="shared" si="7"/>
        <v>1085</v>
      </c>
      <c r="AD98" s="38">
        <f t="shared" si="8"/>
        <v>0.98670000000000002</v>
      </c>
      <c r="AE98" s="36">
        <f t="shared" si="9"/>
        <v>1070.5695000000001</v>
      </c>
    </row>
    <row r="99" spans="1:34" ht="12.9" customHeight="1" x14ac:dyDescent="0.25">
      <c r="A99" s="1" t="s">
        <v>111</v>
      </c>
      <c r="B99" t="s">
        <v>225</v>
      </c>
      <c r="C99" s="57" t="s">
        <v>311</v>
      </c>
      <c r="D99" s="24">
        <v>514012</v>
      </c>
      <c r="E99" s="30" t="s">
        <v>224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24" t="s">
        <v>114</v>
      </c>
      <c r="V99" t="s">
        <v>115</v>
      </c>
      <c r="W99" s="24" t="s">
        <v>109</v>
      </c>
      <c r="X99" s="31">
        <v>1</v>
      </c>
      <c r="Y99" s="31">
        <v>1</v>
      </c>
      <c r="Z99" s="57">
        <v>98</v>
      </c>
      <c r="AA99" s="57">
        <v>0.98460000000000003</v>
      </c>
      <c r="AB99" s="87">
        <f t="shared" si="10"/>
        <v>96.490800000000007</v>
      </c>
      <c r="AC99" s="37">
        <f t="shared" si="7"/>
        <v>3038</v>
      </c>
      <c r="AD99" s="38">
        <f t="shared" si="8"/>
        <v>0.98460000000000003</v>
      </c>
      <c r="AE99" s="36">
        <f t="shared" si="9"/>
        <v>2991.2148000000002</v>
      </c>
    </row>
    <row r="100" spans="1:34" ht="12.9" customHeight="1" x14ac:dyDescent="0.25">
      <c r="A100" s="1" t="s">
        <v>111</v>
      </c>
      <c r="B100" t="s">
        <v>226</v>
      </c>
      <c r="C100" s="57" t="s">
        <v>311</v>
      </c>
      <c r="D100" s="24">
        <v>147065</v>
      </c>
      <c r="E100" s="30" t="s">
        <v>227</v>
      </c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24" t="s">
        <v>114</v>
      </c>
      <c r="V100" t="s">
        <v>115</v>
      </c>
      <c r="W100" s="24" t="s">
        <v>109</v>
      </c>
      <c r="X100" s="31">
        <v>1</v>
      </c>
      <c r="Y100" s="31">
        <v>1</v>
      </c>
      <c r="Z100" s="57">
        <v>42</v>
      </c>
      <c r="AA100" s="57">
        <v>0.91779999999999995</v>
      </c>
      <c r="AB100" s="87">
        <f t="shared" si="10"/>
        <v>38.547599999999996</v>
      </c>
      <c r="AC100" s="37">
        <f t="shared" si="7"/>
        <v>1302</v>
      </c>
      <c r="AD100" s="38">
        <f t="shared" si="8"/>
        <v>0.91779999999999995</v>
      </c>
      <c r="AE100" s="36">
        <f t="shared" si="9"/>
        <v>1194.9756</v>
      </c>
    </row>
    <row r="101" spans="1:34" ht="12.9" customHeight="1" x14ac:dyDescent="0.25">
      <c r="A101" s="1" t="s">
        <v>111</v>
      </c>
      <c r="B101" t="s">
        <v>228</v>
      </c>
      <c r="C101" s="57" t="s">
        <v>311</v>
      </c>
      <c r="D101" s="24">
        <v>514068</v>
      </c>
      <c r="E101" s="30" t="s">
        <v>227</v>
      </c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24" t="s">
        <v>114</v>
      </c>
      <c r="V101" t="s">
        <v>115</v>
      </c>
      <c r="W101" s="24" t="s">
        <v>109</v>
      </c>
      <c r="X101" s="31">
        <v>1</v>
      </c>
      <c r="Y101" s="31">
        <v>1</v>
      </c>
      <c r="Z101" s="57">
        <v>79</v>
      </c>
      <c r="AA101" s="57">
        <v>0.89359999999999995</v>
      </c>
      <c r="AB101" s="87">
        <f t="shared" si="10"/>
        <v>70.594399999999993</v>
      </c>
      <c r="AC101" s="37">
        <f t="shared" si="7"/>
        <v>2449</v>
      </c>
      <c r="AD101" s="38">
        <f t="shared" si="8"/>
        <v>0.89359999999999995</v>
      </c>
      <c r="AE101" s="36">
        <f t="shared" si="9"/>
        <v>2188.4263999999998</v>
      </c>
    </row>
    <row r="102" spans="1:34" ht="12.9" customHeight="1" x14ac:dyDescent="0.25">
      <c r="A102" s="1" t="s">
        <v>111</v>
      </c>
      <c r="B102" t="s">
        <v>229</v>
      </c>
      <c r="C102" s="57" t="s">
        <v>311</v>
      </c>
      <c r="D102" s="24">
        <v>147066</v>
      </c>
      <c r="E102" s="30" t="s">
        <v>230</v>
      </c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24" t="s">
        <v>128</v>
      </c>
      <c r="V102" t="s">
        <v>115</v>
      </c>
      <c r="W102" s="24" t="s">
        <v>109</v>
      </c>
      <c r="X102" s="31">
        <v>1</v>
      </c>
      <c r="Y102" s="31">
        <v>1</v>
      </c>
      <c r="Z102" s="57">
        <v>78</v>
      </c>
      <c r="AA102" s="57">
        <v>0.90629999999999999</v>
      </c>
      <c r="AB102" s="87">
        <f t="shared" si="10"/>
        <v>70.691400000000002</v>
      </c>
      <c r="AC102" s="37">
        <f t="shared" si="7"/>
        <v>2418</v>
      </c>
      <c r="AD102" s="38">
        <f t="shared" si="8"/>
        <v>0.90629999999999999</v>
      </c>
      <c r="AE102" s="36">
        <f t="shared" si="9"/>
        <v>2191.4333999999999</v>
      </c>
    </row>
    <row r="103" spans="1:34" ht="12.9" customHeight="1" x14ac:dyDescent="0.25">
      <c r="A103" s="1" t="s">
        <v>111</v>
      </c>
      <c r="B103" t="s">
        <v>231</v>
      </c>
      <c r="C103" s="57" t="s">
        <v>311</v>
      </c>
      <c r="D103" s="24">
        <v>514018</v>
      </c>
      <c r="E103" s="30" t="s">
        <v>230</v>
      </c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24" t="s">
        <v>128</v>
      </c>
      <c r="V103" t="s">
        <v>115</v>
      </c>
      <c r="W103" s="24" t="s">
        <v>109</v>
      </c>
      <c r="X103" s="31">
        <v>1</v>
      </c>
      <c r="Y103" s="31">
        <v>1</v>
      </c>
      <c r="Z103" s="57">
        <v>104</v>
      </c>
      <c r="AA103" s="70">
        <v>0.91200000000000003</v>
      </c>
      <c r="AB103" s="87">
        <f t="shared" si="10"/>
        <v>94.847999999999999</v>
      </c>
      <c r="AC103" s="37">
        <f t="shared" si="7"/>
        <v>3224</v>
      </c>
      <c r="AD103" s="38">
        <f t="shared" si="8"/>
        <v>0.91200000000000003</v>
      </c>
      <c r="AE103" s="36">
        <f t="shared" si="9"/>
        <v>2940.288</v>
      </c>
    </row>
    <row r="104" spans="1:34" ht="12.9" customHeight="1" x14ac:dyDescent="0.25">
      <c r="A104" s="1" t="s">
        <v>111</v>
      </c>
      <c r="B104" t="s">
        <v>232</v>
      </c>
      <c r="C104" s="57" t="s">
        <v>311</v>
      </c>
      <c r="D104" s="24">
        <v>147068</v>
      </c>
      <c r="E104" s="30" t="s">
        <v>233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24" t="s">
        <v>128</v>
      </c>
      <c r="V104" t="s">
        <v>115</v>
      </c>
      <c r="W104" s="24" t="s">
        <v>109</v>
      </c>
      <c r="X104" s="31">
        <v>1</v>
      </c>
      <c r="Y104" s="31">
        <v>1</v>
      </c>
      <c r="Z104" s="57">
        <v>47</v>
      </c>
      <c r="AA104" s="57">
        <v>0.86860000000000004</v>
      </c>
      <c r="AB104" s="87">
        <f t="shared" si="10"/>
        <v>40.824200000000005</v>
      </c>
      <c r="AC104" s="37">
        <f t="shared" si="7"/>
        <v>1457</v>
      </c>
      <c r="AD104" s="38">
        <f t="shared" si="8"/>
        <v>0.86860000000000004</v>
      </c>
      <c r="AE104" s="36">
        <f t="shared" si="9"/>
        <v>1265.5502000000001</v>
      </c>
    </row>
    <row r="105" spans="1:34" ht="12.9" customHeight="1" x14ac:dyDescent="0.25">
      <c r="A105" s="1" t="s">
        <v>111</v>
      </c>
      <c r="B105" t="s">
        <v>234</v>
      </c>
      <c r="C105" s="57" t="s">
        <v>311</v>
      </c>
      <c r="D105" s="24">
        <v>514067</v>
      </c>
      <c r="E105" s="30" t="s">
        <v>233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24" t="s">
        <v>128</v>
      </c>
      <c r="V105" t="s">
        <v>115</v>
      </c>
      <c r="W105" s="24" t="s">
        <v>109</v>
      </c>
      <c r="X105" s="31">
        <v>1</v>
      </c>
      <c r="Y105" s="31">
        <v>1</v>
      </c>
      <c r="Z105" s="57">
        <v>44</v>
      </c>
      <c r="AA105" s="57">
        <v>0.84060000000000001</v>
      </c>
      <c r="AB105" s="87">
        <f t="shared" si="10"/>
        <v>36.986400000000003</v>
      </c>
      <c r="AC105" s="37">
        <f t="shared" si="7"/>
        <v>1364</v>
      </c>
      <c r="AD105" s="38">
        <f t="shared" si="8"/>
        <v>0.84060000000000001</v>
      </c>
      <c r="AE105" s="36">
        <f t="shared" si="9"/>
        <v>1146.5784000000001</v>
      </c>
    </row>
    <row r="106" spans="1:34" ht="12.9" customHeight="1" x14ac:dyDescent="0.25">
      <c r="A106" s="1" t="s">
        <v>111</v>
      </c>
      <c r="B106" t="s">
        <v>235</v>
      </c>
      <c r="C106" s="57" t="s">
        <v>311</v>
      </c>
      <c r="D106" s="24">
        <v>147095</v>
      </c>
      <c r="E106" s="30" t="s">
        <v>160</v>
      </c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24" t="s">
        <v>114</v>
      </c>
      <c r="V106" t="s">
        <v>115</v>
      </c>
      <c r="W106" s="24" t="s">
        <v>109</v>
      </c>
      <c r="X106" s="31">
        <v>1</v>
      </c>
      <c r="Y106" s="31">
        <v>1</v>
      </c>
      <c r="Z106" s="57">
        <v>35</v>
      </c>
      <c r="AA106" s="57">
        <v>0.97350000000000003</v>
      </c>
      <c r="AB106" s="87">
        <f t="shared" si="10"/>
        <v>34.072499999999998</v>
      </c>
      <c r="AC106" s="37">
        <f t="shared" si="7"/>
        <v>1085</v>
      </c>
      <c r="AD106" s="38">
        <f t="shared" si="8"/>
        <v>0.97350000000000003</v>
      </c>
      <c r="AE106" s="36">
        <f t="shared" si="9"/>
        <v>1056.2474999999999</v>
      </c>
    </row>
    <row r="107" spans="1:34" ht="12.9" customHeight="1" x14ac:dyDescent="0.25">
      <c r="A107" s="39" t="s">
        <v>111</v>
      </c>
      <c r="B107" s="40" t="s">
        <v>236</v>
      </c>
      <c r="C107" s="57" t="s">
        <v>311</v>
      </c>
      <c r="D107" s="41"/>
      <c r="E107" s="30" t="s">
        <v>163</v>
      </c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41" t="s">
        <v>114</v>
      </c>
      <c r="V107" s="40" t="s">
        <v>115</v>
      </c>
      <c r="W107" s="41" t="s">
        <v>109</v>
      </c>
      <c r="X107" s="31">
        <v>1</v>
      </c>
      <c r="Y107" s="31">
        <v>1</v>
      </c>
      <c r="Z107" s="57">
        <v>0</v>
      </c>
      <c r="AA107" s="57">
        <v>0.96</v>
      </c>
      <c r="AB107" s="87">
        <f t="shared" si="10"/>
        <v>0</v>
      </c>
      <c r="AC107" s="68">
        <f t="shared" si="7"/>
        <v>0</v>
      </c>
      <c r="AD107" s="43">
        <f t="shared" si="8"/>
        <v>0.96</v>
      </c>
      <c r="AE107" s="44">
        <f t="shared" si="9"/>
        <v>0</v>
      </c>
    </row>
    <row r="108" spans="1:34" ht="12.9" customHeight="1" x14ac:dyDescent="0.25">
      <c r="A108" s="45"/>
      <c r="B108" s="46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46"/>
      <c r="W108" s="30"/>
      <c r="X108" s="31"/>
      <c r="Y108" s="31"/>
      <c r="Z108" s="48"/>
      <c r="AA108" s="38"/>
      <c r="AB108" s="48"/>
      <c r="AC108" s="37"/>
      <c r="AD108" s="38"/>
      <c r="AE108" s="50"/>
      <c r="AF108" s="2" t="s">
        <v>110</v>
      </c>
      <c r="AG108" s="2" t="s">
        <v>10</v>
      </c>
      <c r="AH108" s="2" t="s">
        <v>328</v>
      </c>
    </row>
    <row r="109" spans="1:34" ht="12.9" customHeight="1" x14ac:dyDescent="0.3">
      <c r="A109" s="105" t="s">
        <v>237</v>
      </c>
      <c r="B109" s="105"/>
      <c r="C109" s="51"/>
      <c r="D109" s="51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24"/>
      <c r="W109" s="24"/>
      <c r="X109" s="24"/>
      <c r="Y109" s="24"/>
      <c r="Z109" s="35">
        <f>SUM(Z32:Z107)</f>
        <v>3701</v>
      </c>
      <c r="AA109" s="52"/>
      <c r="AB109" s="35">
        <f>SUM(AB32:AB107)</f>
        <v>3466.8864044999991</v>
      </c>
      <c r="AC109" s="35">
        <f>SUM(AC32:AC107)</f>
        <v>114731</v>
      </c>
      <c r="AD109" s="52"/>
      <c r="AE109" s="53">
        <f>AB109-AD109</f>
        <v>3466.8864044999991</v>
      </c>
      <c r="AF109" s="54">
        <v>0.8</v>
      </c>
      <c r="AG109" s="50">
        <f>AB109*AF109</f>
        <v>2773.5091235999994</v>
      </c>
      <c r="AH109" s="50">
        <f>AB109-AG109</f>
        <v>693.37728089999973</v>
      </c>
    </row>
    <row r="110" spans="1:34" ht="12.9" customHeight="1" x14ac:dyDescent="0.25"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24"/>
      <c r="W110" s="24"/>
      <c r="X110" s="24"/>
      <c r="Y110" s="24"/>
      <c r="Z110" s="32"/>
      <c r="AA110" s="24"/>
      <c r="AB110" s="32"/>
      <c r="AC110" s="35"/>
      <c r="AD110" s="24"/>
      <c r="AE110" s="36"/>
    </row>
    <row r="111" spans="1:34" ht="12.9" customHeight="1" x14ac:dyDescent="0.25">
      <c r="A111" s="1" t="s">
        <v>111</v>
      </c>
      <c r="B111" t="s">
        <v>238</v>
      </c>
      <c r="C111" s="57" t="s">
        <v>311</v>
      </c>
      <c r="D111" s="24">
        <v>147011</v>
      </c>
      <c r="E111" s="30" t="s">
        <v>239</v>
      </c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24" t="s">
        <v>240</v>
      </c>
      <c r="V111" t="s">
        <v>115</v>
      </c>
      <c r="W111" s="24" t="s">
        <v>109</v>
      </c>
      <c r="X111" s="31">
        <v>1</v>
      </c>
      <c r="Y111" s="31">
        <v>1</v>
      </c>
      <c r="Z111" s="57">
        <v>47</v>
      </c>
      <c r="AA111" s="57">
        <v>0.91290000000000004</v>
      </c>
      <c r="AB111" s="87">
        <f t="shared" ref="AB111:AB135" si="11">Z111*AA111*Y111</f>
        <v>42.906300000000002</v>
      </c>
      <c r="AC111" s="37">
        <f t="shared" ref="AC111:AC135" si="12">Z111*31</f>
        <v>1457</v>
      </c>
      <c r="AD111" s="38">
        <f t="shared" ref="AD111:AD135" si="13">AA111</f>
        <v>0.91290000000000004</v>
      </c>
      <c r="AE111" s="36">
        <f t="shared" ref="AE111:AE135" si="14">AC111*AD111</f>
        <v>1330.0953</v>
      </c>
    </row>
    <row r="112" spans="1:34" ht="12.9" customHeight="1" x14ac:dyDescent="0.25">
      <c r="A112" s="1" t="s">
        <v>111</v>
      </c>
      <c r="B112" t="s">
        <v>296</v>
      </c>
      <c r="C112" s="57" t="s">
        <v>311</v>
      </c>
      <c r="D112" s="24">
        <v>37391</v>
      </c>
      <c r="E112" s="30" t="s">
        <v>239</v>
      </c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24" t="s">
        <v>240</v>
      </c>
      <c r="V112" t="s">
        <v>115</v>
      </c>
      <c r="W112" s="24" t="s">
        <v>109</v>
      </c>
      <c r="X112" s="31">
        <v>1</v>
      </c>
      <c r="Y112" s="31">
        <v>1</v>
      </c>
      <c r="Z112" s="57">
        <v>137</v>
      </c>
      <c r="AA112" s="57">
        <v>1</v>
      </c>
      <c r="AB112" s="87">
        <f t="shared" si="11"/>
        <v>137</v>
      </c>
      <c r="AC112" s="37">
        <f t="shared" si="12"/>
        <v>4247</v>
      </c>
      <c r="AD112" s="38">
        <f t="shared" si="13"/>
        <v>1</v>
      </c>
      <c r="AE112" s="36">
        <f t="shared" si="14"/>
        <v>4247</v>
      </c>
    </row>
    <row r="113" spans="1:31" ht="12.9" customHeight="1" x14ac:dyDescent="0.25">
      <c r="A113" s="1" t="s">
        <v>111</v>
      </c>
      <c r="B113" t="s">
        <v>241</v>
      </c>
      <c r="C113" s="57" t="s">
        <v>311</v>
      </c>
      <c r="D113" s="24">
        <v>147012</v>
      </c>
      <c r="E113" s="30" t="s">
        <v>242</v>
      </c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24" t="s">
        <v>240</v>
      </c>
      <c r="V113" t="s">
        <v>115</v>
      </c>
      <c r="W113" s="24" t="s">
        <v>109</v>
      </c>
      <c r="X113" s="31">
        <v>1</v>
      </c>
      <c r="Y113" s="31">
        <v>1</v>
      </c>
      <c r="Z113" s="57">
        <v>60</v>
      </c>
      <c r="AA113" s="70">
        <v>1</v>
      </c>
      <c r="AB113" s="87">
        <f t="shared" si="11"/>
        <v>60</v>
      </c>
      <c r="AC113" s="37">
        <f t="shared" si="12"/>
        <v>1860</v>
      </c>
      <c r="AD113" s="38">
        <f t="shared" si="13"/>
        <v>1</v>
      </c>
      <c r="AE113" s="36">
        <f t="shared" si="14"/>
        <v>1860</v>
      </c>
    </row>
    <row r="114" spans="1:31" ht="12.9" customHeight="1" x14ac:dyDescent="0.25">
      <c r="A114" s="1" t="s">
        <v>111</v>
      </c>
      <c r="B114" t="s">
        <v>243</v>
      </c>
      <c r="C114" s="57" t="s">
        <v>311</v>
      </c>
      <c r="D114" s="24">
        <v>514066</v>
      </c>
      <c r="E114" s="30" t="s">
        <v>242</v>
      </c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24" t="s">
        <v>240</v>
      </c>
      <c r="V114" t="s">
        <v>115</v>
      </c>
      <c r="W114" s="24" t="s">
        <v>109</v>
      </c>
      <c r="X114" s="31">
        <v>1</v>
      </c>
      <c r="Y114" s="31">
        <v>1</v>
      </c>
      <c r="Z114" s="57">
        <v>45</v>
      </c>
      <c r="AA114" s="57">
        <v>0.90359999999999996</v>
      </c>
      <c r="AB114" s="87">
        <f t="shared" si="11"/>
        <v>40.661999999999999</v>
      </c>
      <c r="AC114" s="37">
        <f t="shared" si="12"/>
        <v>1395</v>
      </c>
      <c r="AD114" s="38">
        <f t="shared" si="13"/>
        <v>0.90359999999999996</v>
      </c>
      <c r="AE114" s="36">
        <f t="shared" si="14"/>
        <v>1260.5219999999999</v>
      </c>
    </row>
    <row r="115" spans="1:31" ht="12.9" customHeight="1" x14ac:dyDescent="0.25">
      <c r="A115" s="1" t="s">
        <v>111</v>
      </c>
      <c r="B115" t="s">
        <v>244</v>
      </c>
      <c r="C115" s="57" t="s">
        <v>311</v>
      </c>
      <c r="D115" s="24">
        <v>147013</v>
      </c>
      <c r="E115" s="30" t="s">
        <v>245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24" t="s">
        <v>240</v>
      </c>
      <c r="V115" t="s">
        <v>115</v>
      </c>
      <c r="W115" s="24" t="s">
        <v>109</v>
      </c>
      <c r="X115" s="31">
        <v>1</v>
      </c>
      <c r="Y115" s="31">
        <v>1</v>
      </c>
      <c r="Z115" s="24">
        <v>66</v>
      </c>
      <c r="AA115" s="24">
        <v>0.92379999999999995</v>
      </c>
      <c r="AB115" s="87">
        <f t="shared" si="11"/>
        <v>60.970799999999997</v>
      </c>
      <c r="AC115" s="37">
        <f t="shared" si="12"/>
        <v>2046</v>
      </c>
      <c r="AD115" s="38">
        <f t="shared" si="13"/>
        <v>0.92379999999999995</v>
      </c>
      <c r="AE115" s="36">
        <f t="shared" si="14"/>
        <v>1890.0947999999999</v>
      </c>
    </row>
    <row r="116" spans="1:31" ht="12.9" customHeight="1" x14ac:dyDescent="0.25">
      <c r="A116" s="1" t="s">
        <v>111</v>
      </c>
      <c r="B116" t="s">
        <v>246</v>
      </c>
      <c r="C116" s="57" t="s">
        <v>311</v>
      </c>
      <c r="D116" s="24">
        <v>514077</v>
      </c>
      <c r="E116" s="30" t="s">
        <v>245</v>
      </c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24" t="s">
        <v>240</v>
      </c>
      <c r="V116" t="s">
        <v>115</v>
      </c>
      <c r="W116" s="24" t="s">
        <v>109</v>
      </c>
      <c r="X116" s="31">
        <v>1</v>
      </c>
      <c r="Y116" s="31">
        <v>1</v>
      </c>
      <c r="Z116" s="24">
        <v>86</v>
      </c>
      <c r="AA116" s="31">
        <v>0.9304</v>
      </c>
      <c r="AB116" s="87">
        <f t="shared" si="11"/>
        <v>80.014399999999995</v>
      </c>
      <c r="AC116" s="37">
        <f t="shared" si="12"/>
        <v>2666</v>
      </c>
      <c r="AD116" s="38">
        <f t="shared" si="13"/>
        <v>0.9304</v>
      </c>
      <c r="AE116" s="36">
        <f t="shared" si="14"/>
        <v>2480.4463999999998</v>
      </c>
    </row>
    <row r="117" spans="1:31" ht="12.9" customHeight="1" x14ac:dyDescent="0.25">
      <c r="A117" s="1" t="s">
        <v>111</v>
      </c>
      <c r="B117" t="s">
        <v>247</v>
      </c>
      <c r="C117" s="57" t="s">
        <v>311</v>
      </c>
      <c r="D117" s="24">
        <v>147014</v>
      </c>
      <c r="E117" s="30" t="s">
        <v>248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24" t="s">
        <v>240</v>
      </c>
      <c r="V117" t="s">
        <v>115</v>
      </c>
      <c r="W117" s="24" t="s">
        <v>109</v>
      </c>
      <c r="X117" s="31">
        <v>1</v>
      </c>
      <c r="Y117" s="31">
        <v>1</v>
      </c>
      <c r="Z117" s="24">
        <v>47</v>
      </c>
      <c r="AA117" s="24">
        <v>0.9254</v>
      </c>
      <c r="AB117" s="87">
        <f t="shared" si="11"/>
        <v>43.4938</v>
      </c>
      <c r="AC117" s="37">
        <f t="shared" si="12"/>
        <v>1457</v>
      </c>
      <c r="AD117" s="38">
        <f t="shared" si="13"/>
        <v>0.9254</v>
      </c>
      <c r="AE117" s="36">
        <f t="shared" si="14"/>
        <v>1348.3078</v>
      </c>
    </row>
    <row r="118" spans="1:31" ht="12.9" customHeight="1" x14ac:dyDescent="0.25">
      <c r="A118" s="1" t="s">
        <v>111</v>
      </c>
      <c r="B118" t="s">
        <v>249</v>
      </c>
      <c r="C118" s="57" t="s">
        <v>311</v>
      </c>
      <c r="D118" s="24">
        <v>514078</v>
      </c>
      <c r="E118" s="30" t="s">
        <v>248</v>
      </c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24" t="s">
        <v>240</v>
      </c>
      <c r="V118" t="s">
        <v>115</v>
      </c>
      <c r="W118" s="24" t="s">
        <v>109</v>
      </c>
      <c r="X118" s="31">
        <v>1</v>
      </c>
      <c r="Y118" s="31">
        <v>1</v>
      </c>
      <c r="Z118" s="24">
        <v>60</v>
      </c>
      <c r="AA118" s="31">
        <v>0.93330000000000002</v>
      </c>
      <c r="AB118" s="87">
        <f t="shared" si="11"/>
        <v>55.998000000000005</v>
      </c>
      <c r="AC118" s="37">
        <f t="shared" si="12"/>
        <v>1860</v>
      </c>
      <c r="AD118" s="38">
        <f t="shared" si="13"/>
        <v>0.93330000000000002</v>
      </c>
      <c r="AE118" s="36">
        <f t="shared" si="14"/>
        <v>1735.9380000000001</v>
      </c>
    </row>
    <row r="119" spans="1:31" ht="12.9" customHeight="1" x14ac:dyDescent="0.25">
      <c r="A119" s="1" t="s">
        <v>111</v>
      </c>
      <c r="B119" t="s">
        <v>250</v>
      </c>
      <c r="C119" s="57" t="s">
        <v>311</v>
      </c>
      <c r="D119" s="24">
        <v>147022</v>
      </c>
      <c r="E119" s="30" t="s">
        <v>148</v>
      </c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24" t="s">
        <v>240</v>
      </c>
      <c r="V119" t="s">
        <v>115</v>
      </c>
      <c r="W119" s="24" t="s">
        <v>109</v>
      </c>
      <c r="X119" s="31">
        <v>1</v>
      </c>
      <c r="Y119" s="31">
        <v>1</v>
      </c>
      <c r="Z119" s="24">
        <v>56</v>
      </c>
      <c r="AA119" s="31">
        <v>0.92310000000000003</v>
      </c>
      <c r="AB119" s="87">
        <f t="shared" si="11"/>
        <v>51.693600000000004</v>
      </c>
      <c r="AC119" s="37">
        <f t="shared" si="12"/>
        <v>1736</v>
      </c>
      <c r="AD119" s="38">
        <f t="shared" si="13"/>
        <v>0.92310000000000003</v>
      </c>
      <c r="AE119" s="36">
        <f t="shared" si="14"/>
        <v>1602.5016000000001</v>
      </c>
    </row>
    <row r="120" spans="1:31" ht="12.9" customHeight="1" x14ac:dyDescent="0.25">
      <c r="A120" s="1" t="s">
        <v>111</v>
      </c>
      <c r="B120" t="s">
        <v>251</v>
      </c>
      <c r="C120" s="57" t="s">
        <v>311</v>
      </c>
      <c r="D120" s="24">
        <v>814007</v>
      </c>
      <c r="E120" s="30" t="s">
        <v>148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24" t="s">
        <v>240</v>
      </c>
      <c r="V120" t="s">
        <v>115</v>
      </c>
      <c r="W120" s="24" t="s">
        <v>109</v>
      </c>
      <c r="X120" s="31">
        <v>1</v>
      </c>
      <c r="Y120" s="31">
        <v>1</v>
      </c>
      <c r="Z120" s="24">
        <v>85</v>
      </c>
      <c r="AA120" s="31">
        <v>0.91700000000000004</v>
      </c>
      <c r="AB120" s="87">
        <f t="shared" si="11"/>
        <v>77.945000000000007</v>
      </c>
      <c r="AC120" s="37">
        <f t="shared" si="12"/>
        <v>2635</v>
      </c>
      <c r="AD120" s="38">
        <f t="shared" si="13"/>
        <v>0.91700000000000004</v>
      </c>
      <c r="AE120" s="36">
        <f t="shared" si="14"/>
        <v>2416.2950000000001</v>
      </c>
    </row>
    <row r="121" spans="1:31" ht="12.9" customHeight="1" x14ac:dyDescent="0.25">
      <c r="A121" s="1" t="s">
        <v>111</v>
      </c>
      <c r="B121" t="s">
        <v>255</v>
      </c>
      <c r="C121" s="57" t="s">
        <v>311</v>
      </c>
      <c r="D121" s="24">
        <v>147031</v>
      </c>
      <c r="E121" s="30" t="s">
        <v>256</v>
      </c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57" t="s">
        <v>128</v>
      </c>
      <c r="V121" t="s">
        <v>115</v>
      </c>
      <c r="W121" s="24" t="s">
        <v>109</v>
      </c>
      <c r="X121" s="31">
        <v>1</v>
      </c>
      <c r="Y121" s="31">
        <v>1</v>
      </c>
      <c r="Z121" s="24">
        <v>60</v>
      </c>
      <c r="AA121" s="24">
        <v>0.85770000000000002</v>
      </c>
      <c r="AB121" s="87">
        <f t="shared" si="11"/>
        <v>51.462000000000003</v>
      </c>
      <c r="AC121" s="37">
        <f t="shared" si="12"/>
        <v>1860</v>
      </c>
      <c r="AD121" s="38">
        <f t="shared" si="13"/>
        <v>0.85770000000000002</v>
      </c>
      <c r="AE121" s="36">
        <f t="shared" si="14"/>
        <v>1595.3220000000001</v>
      </c>
    </row>
    <row r="122" spans="1:31" ht="12.9" customHeight="1" x14ac:dyDescent="0.25">
      <c r="A122" s="1" t="s">
        <v>111</v>
      </c>
      <c r="B122" t="s">
        <v>257</v>
      </c>
      <c r="C122" s="57" t="s">
        <v>311</v>
      </c>
      <c r="D122" s="24">
        <v>514064</v>
      </c>
      <c r="E122" s="30" t="s">
        <v>256</v>
      </c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57" t="s">
        <v>128</v>
      </c>
      <c r="V122" t="s">
        <v>115</v>
      </c>
      <c r="W122" s="24" t="s">
        <v>109</v>
      </c>
      <c r="X122" s="31">
        <v>1</v>
      </c>
      <c r="Y122" s="31">
        <v>1</v>
      </c>
      <c r="Z122" s="24">
        <v>100</v>
      </c>
      <c r="AA122" s="80">
        <v>0.87660000000000005</v>
      </c>
      <c r="AB122" s="87">
        <f t="shared" si="11"/>
        <v>87.660000000000011</v>
      </c>
      <c r="AC122" s="37">
        <f t="shared" si="12"/>
        <v>3100</v>
      </c>
      <c r="AD122" s="38">
        <f t="shared" si="13"/>
        <v>0.87660000000000005</v>
      </c>
      <c r="AE122" s="36">
        <f t="shared" si="14"/>
        <v>2717.46</v>
      </c>
    </row>
    <row r="123" spans="1:31" ht="12.9" customHeight="1" x14ac:dyDescent="0.25">
      <c r="A123" s="1" t="s">
        <v>111</v>
      </c>
      <c r="B123" t="s">
        <v>258</v>
      </c>
      <c r="C123" s="57" t="s">
        <v>311</v>
      </c>
      <c r="D123" s="24">
        <v>147032</v>
      </c>
      <c r="E123" s="30" t="s">
        <v>259</v>
      </c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24" t="s">
        <v>240</v>
      </c>
      <c r="V123" t="s">
        <v>115</v>
      </c>
      <c r="W123" s="24" t="s">
        <v>109</v>
      </c>
      <c r="X123" s="31">
        <v>1</v>
      </c>
      <c r="Y123" s="31">
        <v>1</v>
      </c>
      <c r="Z123" s="24">
        <v>56</v>
      </c>
      <c r="AA123" s="24">
        <v>0.92049999999999998</v>
      </c>
      <c r="AB123" s="87">
        <f t="shared" si="11"/>
        <v>51.548000000000002</v>
      </c>
      <c r="AC123" s="37">
        <f t="shared" si="12"/>
        <v>1736</v>
      </c>
      <c r="AD123" s="38">
        <f t="shared" si="13"/>
        <v>0.92049999999999998</v>
      </c>
      <c r="AE123" s="36">
        <f t="shared" si="14"/>
        <v>1597.9880000000001</v>
      </c>
    </row>
    <row r="124" spans="1:31" ht="12.9" customHeight="1" x14ac:dyDescent="0.25">
      <c r="A124" s="1" t="s">
        <v>111</v>
      </c>
      <c r="B124" t="s">
        <v>306</v>
      </c>
      <c r="C124" s="57" t="s">
        <v>311</v>
      </c>
      <c r="D124" s="24">
        <v>147032</v>
      </c>
      <c r="E124" s="30" t="s">
        <v>259</v>
      </c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24" t="s">
        <v>240</v>
      </c>
      <c r="V124" t="s">
        <v>115</v>
      </c>
      <c r="W124" s="24" t="s">
        <v>109</v>
      </c>
      <c r="X124" s="31">
        <v>1</v>
      </c>
      <c r="Y124" s="31">
        <v>1</v>
      </c>
      <c r="Z124" s="24">
        <v>30</v>
      </c>
      <c r="AA124" s="24">
        <v>1</v>
      </c>
      <c r="AB124" s="87">
        <f t="shared" si="11"/>
        <v>30</v>
      </c>
      <c r="AC124" s="37">
        <f t="shared" si="12"/>
        <v>930</v>
      </c>
      <c r="AD124" s="38">
        <f t="shared" si="13"/>
        <v>1</v>
      </c>
      <c r="AE124" s="36">
        <f t="shared" si="14"/>
        <v>930</v>
      </c>
    </row>
    <row r="125" spans="1:31" ht="12.9" customHeight="1" x14ac:dyDescent="0.25">
      <c r="A125" s="1" t="s">
        <v>111</v>
      </c>
      <c r="B125" t="s">
        <v>260</v>
      </c>
      <c r="C125" s="57" t="s">
        <v>311</v>
      </c>
      <c r="D125" s="24">
        <v>147033</v>
      </c>
      <c r="E125" s="30" t="s">
        <v>261</v>
      </c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24" t="s">
        <v>240</v>
      </c>
      <c r="V125" t="s">
        <v>115</v>
      </c>
      <c r="W125" s="24" t="s">
        <v>109</v>
      </c>
      <c r="X125" s="31">
        <v>1</v>
      </c>
      <c r="Y125" s="31">
        <v>1</v>
      </c>
      <c r="Z125" s="24">
        <v>85</v>
      </c>
      <c r="AA125" s="24">
        <v>0.92449999999999999</v>
      </c>
      <c r="AB125" s="87">
        <f t="shared" si="11"/>
        <v>78.582499999999996</v>
      </c>
      <c r="AC125" s="37">
        <f t="shared" si="12"/>
        <v>2635</v>
      </c>
      <c r="AD125" s="38">
        <f t="shared" si="13"/>
        <v>0.92449999999999999</v>
      </c>
      <c r="AE125" s="36">
        <f t="shared" si="14"/>
        <v>2436.0574999999999</v>
      </c>
    </row>
    <row r="126" spans="1:31" ht="12.9" customHeight="1" x14ac:dyDescent="0.25">
      <c r="A126" s="1" t="s">
        <v>111</v>
      </c>
      <c r="B126" t="s">
        <v>305</v>
      </c>
      <c r="C126" s="57" t="s">
        <v>311</v>
      </c>
      <c r="D126" s="24">
        <v>147033</v>
      </c>
      <c r="E126" s="30" t="s">
        <v>261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24" t="s">
        <v>240</v>
      </c>
      <c r="V126" t="s">
        <v>115</v>
      </c>
      <c r="W126" s="24" t="s">
        <v>109</v>
      </c>
      <c r="X126" s="31">
        <v>1</v>
      </c>
      <c r="Y126" s="31">
        <v>1</v>
      </c>
      <c r="Z126" s="24">
        <v>81</v>
      </c>
      <c r="AA126" s="31">
        <v>0.9214</v>
      </c>
      <c r="AB126" s="87">
        <f t="shared" si="11"/>
        <v>74.633399999999995</v>
      </c>
      <c r="AC126" s="37">
        <f t="shared" si="12"/>
        <v>2511</v>
      </c>
      <c r="AD126" s="38">
        <f t="shared" si="13"/>
        <v>0.9214</v>
      </c>
      <c r="AE126" s="36">
        <f t="shared" si="14"/>
        <v>2313.6354000000001</v>
      </c>
    </row>
    <row r="127" spans="1:31" ht="12.9" customHeight="1" x14ac:dyDescent="0.25">
      <c r="A127" s="1" t="s">
        <v>111</v>
      </c>
      <c r="B127" t="s">
        <v>262</v>
      </c>
      <c r="C127" s="57" t="s">
        <v>311</v>
      </c>
      <c r="D127" s="24">
        <v>147034</v>
      </c>
      <c r="E127" s="30" t="s">
        <v>263</v>
      </c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24" t="s">
        <v>240</v>
      </c>
      <c r="V127" t="s">
        <v>115</v>
      </c>
      <c r="W127" s="24" t="s">
        <v>109</v>
      </c>
      <c r="X127" s="31">
        <v>1</v>
      </c>
      <c r="Y127" s="31">
        <v>1</v>
      </c>
      <c r="Z127" s="24">
        <v>48</v>
      </c>
      <c r="AA127" s="24">
        <v>0.93410000000000004</v>
      </c>
      <c r="AB127" s="87">
        <f t="shared" si="11"/>
        <v>44.836800000000004</v>
      </c>
      <c r="AC127" s="37">
        <f t="shared" si="12"/>
        <v>1488</v>
      </c>
      <c r="AD127" s="38">
        <f t="shared" si="13"/>
        <v>0.93410000000000004</v>
      </c>
      <c r="AE127" s="36">
        <f t="shared" si="14"/>
        <v>1389.9408000000001</v>
      </c>
    </row>
    <row r="128" spans="1:31" ht="12.9" customHeight="1" x14ac:dyDescent="0.25">
      <c r="A128" s="1" t="s">
        <v>111</v>
      </c>
      <c r="B128" t="s">
        <v>264</v>
      </c>
      <c r="C128" s="57" t="s">
        <v>311</v>
      </c>
      <c r="D128" s="24">
        <v>514063</v>
      </c>
      <c r="E128" s="30" t="s">
        <v>263</v>
      </c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24" t="s">
        <v>240</v>
      </c>
      <c r="V128" t="s">
        <v>115</v>
      </c>
      <c r="W128" s="24" t="s">
        <v>109</v>
      </c>
      <c r="X128" s="31">
        <v>1</v>
      </c>
      <c r="Y128" s="31">
        <v>1</v>
      </c>
      <c r="Z128" s="24">
        <v>99</v>
      </c>
      <c r="AA128" s="24">
        <v>0.95509999999999995</v>
      </c>
      <c r="AB128" s="87">
        <f t="shared" si="11"/>
        <v>94.554899999999989</v>
      </c>
      <c r="AC128" s="37">
        <f t="shared" si="12"/>
        <v>3069</v>
      </c>
      <c r="AD128" s="38">
        <f t="shared" si="13"/>
        <v>0.95509999999999995</v>
      </c>
      <c r="AE128" s="36">
        <f t="shared" si="14"/>
        <v>2931.2019</v>
      </c>
    </row>
    <row r="129" spans="1:34" ht="12.9" customHeight="1" x14ac:dyDescent="0.25">
      <c r="A129" s="1" t="s">
        <v>111</v>
      </c>
      <c r="B129" t="s">
        <v>265</v>
      </c>
      <c r="C129" s="57" t="s">
        <v>311</v>
      </c>
      <c r="D129" s="24">
        <v>147037</v>
      </c>
      <c r="E129" s="30" t="s">
        <v>266</v>
      </c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24" t="s">
        <v>240</v>
      </c>
      <c r="V129" t="s">
        <v>115</v>
      </c>
      <c r="W129" s="24" t="s">
        <v>109</v>
      </c>
      <c r="X129" s="31">
        <v>1</v>
      </c>
      <c r="Y129" s="31">
        <v>1</v>
      </c>
      <c r="Z129" s="24">
        <v>39</v>
      </c>
      <c r="AA129" s="24">
        <v>0.90859999999999996</v>
      </c>
      <c r="AB129" s="87">
        <f t="shared" si="11"/>
        <v>35.435400000000001</v>
      </c>
      <c r="AC129" s="37">
        <f t="shared" si="12"/>
        <v>1209</v>
      </c>
      <c r="AD129" s="38">
        <f t="shared" si="13"/>
        <v>0.90859999999999996</v>
      </c>
      <c r="AE129" s="36">
        <f t="shared" si="14"/>
        <v>1098.4974</v>
      </c>
    </row>
    <row r="130" spans="1:34" ht="12.9" customHeight="1" x14ac:dyDescent="0.25">
      <c r="A130" s="1" t="s">
        <v>111</v>
      </c>
      <c r="B130" t="s">
        <v>267</v>
      </c>
      <c r="C130" s="57" t="s">
        <v>311</v>
      </c>
      <c r="D130" s="24">
        <v>514065</v>
      </c>
      <c r="E130" s="30" t="s">
        <v>266</v>
      </c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24" t="s">
        <v>240</v>
      </c>
      <c r="V130" t="s">
        <v>115</v>
      </c>
      <c r="W130" s="24" t="s">
        <v>109</v>
      </c>
      <c r="X130" s="31">
        <v>1</v>
      </c>
      <c r="Y130" s="31">
        <v>1</v>
      </c>
      <c r="Z130" s="24">
        <v>80</v>
      </c>
      <c r="AA130" s="24">
        <v>0.92449999999999999</v>
      </c>
      <c r="AB130" s="87">
        <f t="shared" si="11"/>
        <v>73.959999999999994</v>
      </c>
      <c r="AC130" s="37">
        <f t="shared" si="12"/>
        <v>2480</v>
      </c>
      <c r="AD130" s="38">
        <f t="shared" si="13"/>
        <v>0.92449999999999999</v>
      </c>
      <c r="AE130" s="36">
        <f t="shared" si="14"/>
        <v>2292.7599999999998</v>
      </c>
    </row>
    <row r="131" spans="1:34" ht="12.9" customHeight="1" x14ac:dyDescent="0.25">
      <c r="A131" s="1" t="s">
        <v>111</v>
      </c>
      <c r="B131" t="s">
        <v>268</v>
      </c>
      <c r="C131" s="57" t="s">
        <v>311</v>
      </c>
      <c r="D131" s="24">
        <v>147051</v>
      </c>
      <c r="E131" s="30" t="s">
        <v>269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24" t="s">
        <v>240</v>
      </c>
      <c r="V131" t="s">
        <v>115</v>
      </c>
      <c r="W131" s="24" t="s">
        <v>109</v>
      </c>
      <c r="X131" s="31">
        <v>1</v>
      </c>
      <c r="Y131" s="31">
        <v>1</v>
      </c>
      <c r="Z131" s="24">
        <v>50</v>
      </c>
      <c r="AA131" s="31">
        <v>0.96779999999999999</v>
      </c>
      <c r="AB131" s="87">
        <f t="shared" si="11"/>
        <v>48.39</v>
      </c>
      <c r="AC131" s="37">
        <f t="shared" si="12"/>
        <v>1550</v>
      </c>
      <c r="AD131" s="38">
        <f t="shared" si="13"/>
        <v>0.96779999999999999</v>
      </c>
      <c r="AE131" s="36">
        <f t="shared" si="14"/>
        <v>1500.09</v>
      </c>
    </row>
    <row r="132" spans="1:34" ht="12.9" customHeight="1" x14ac:dyDescent="0.25">
      <c r="A132" s="1" t="s">
        <v>111</v>
      </c>
      <c r="B132" t="s">
        <v>270</v>
      </c>
      <c r="C132" s="57" t="s">
        <v>311</v>
      </c>
      <c r="D132" s="24">
        <v>147054</v>
      </c>
      <c r="E132" s="30" t="s">
        <v>271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24" t="s">
        <v>240</v>
      </c>
      <c r="V132" t="s">
        <v>115</v>
      </c>
      <c r="W132" s="24" t="s">
        <v>109</v>
      </c>
      <c r="X132" s="31">
        <v>1</v>
      </c>
      <c r="Y132" s="31">
        <v>1</v>
      </c>
      <c r="Z132" s="24">
        <v>21</v>
      </c>
      <c r="AA132" s="24">
        <v>0.92679999999999996</v>
      </c>
      <c r="AB132" s="87">
        <f t="shared" si="11"/>
        <v>19.462799999999998</v>
      </c>
      <c r="AC132" s="37">
        <f t="shared" si="12"/>
        <v>651</v>
      </c>
      <c r="AD132" s="38">
        <f t="shared" si="13"/>
        <v>0.92679999999999996</v>
      </c>
      <c r="AE132" s="36">
        <f t="shared" si="14"/>
        <v>603.34679999999992</v>
      </c>
    </row>
    <row r="133" spans="1:34" ht="12.9" customHeight="1" x14ac:dyDescent="0.25">
      <c r="A133" s="1" t="s">
        <v>111</v>
      </c>
      <c r="B133" t="s">
        <v>272</v>
      </c>
      <c r="C133" s="57" t="s">
        <v>311</v>
      </c>
      <c r="D133" s="24">
        <v>514070</v>
      </c>
      <c r="E133" s="30" t="s">
        <v>271</v>
      </c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24" t="s">
        <v>240</v>
      </c>
      <c r="V133" t="s">
        <v>115</v>
      </c>
      <c r="W133" s="24" t="s">
        <v>109</v>
      </c>
      <c r="X133" s="31">
        <v>1</v>
      </c>
      <c r="Y133" s="31">
        <v>1</v>
      </c>
      <c r="Z133" s="24">
        <v>62</v>
      </c>
      <c r="AA133" s="24">
        <v>0.93689999999999996</v>
      </c>
      <c r="AB133" s="87">
        <f t="shared" si="11"/>
        <v>58.087799999999994</v>
      </c>
      <c r="AC133" s="37">
        <f t="shared" si="12"/>
        <v>1922</v>
      </c>
      <c r="AD133" s="38">
        <f t="shared" si="13"/>
        <v>0.93689999999999996</v>
      </c>
      <c r="AE133" s="36">
        <f t="shared" si="14"/>
        <v>1800.7217999999998</v>
      </c>
    </row>
    <row r="134" spans="1:34" ht="12.9" customHeight="1" x14ac:dyDescent="0.25">
      <c r="A134" s="1" t="s">
        <v>111</v>
      </c>
      <c r="B134" t="s">
        <v>273</v>
      </c>
      <c r="C134" s="57" t="s">
        <v>311</v>
      </c>
      <c r="D134" s="24">
        <v>147069</v>
      </c>
      <c r="E134" s="30" t="s">
        <v>274</v>
      </c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24" t="s">
        <v>240</v>
      </c>
      <c r="V134" t="s">
        <v>115</v>
      </c>
      <c r="W134" s="24" t="s">
        <v>109</v>
      </c>
      <c r="X134" s="31">
        <v>1</v>
      </c>
      <c r="Y134" s="31">
        <v>1</v>
      </c>
      <c r="Z134" s="24">
        <v>84</v>
      </c>
      <c r="AA134" s="31">
        <v>0.94199999999999995</v>
      </c>
      <c r="AB134" s="87">
        <f t="shared" si="11"/>
        <v>79.128</v>
      </c>
      <c r="AC134" s="37">
        <f t="shared" si="12"/>
        <v>2604</v>
      </c>
      <c r="AD134" s="38">
        <f t="shared" si="13"/>
        <v>0.94199999999999995</v>
      </c>
      <c r="AE134" s="36">
        <f t="shared" si="14"/>
        <v>2452.9679999999998</v>
      </c>
    </row>
    <row r="135" spans="1:34" ht="12.9" customHeight="1" x14ac:dyDescent="0.25">
      <c r="A135" s="39" t="s">
        <v>111</v>
      </c>
      <c r="B135" s="40" t="s">
        <v>275</v>
      </c>
      <c r="C135" s="57" t="s">
        <v>311</v>
      </c>
      <c r="D135" s="41">
        <v>514059</v>
      </c>
      <c r="E135" s="30" t="s">
        <v>274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41" t="s">
        <v>240</v>
      </c>
      <c r="V135" s="40" t="s">
        <v>115</v>
      </c>
      <c r="W135" s="41" t="s">
        <v>109</v>
      </c>
      <c r="X135" s="42">
        <v>1</v>
      </c>
      <c r="Y135" s="42">
        <v>1</v>
      </c>
      <c r="Z135" s="24">
        <v>50</v>
      </c>
      <c r="AA135" s="24">
        <v>0.94730000000000003</v>
      </c>
      <c r="AB135" s="87">
        <f t="shared" si="11"/>
        <v>47.365000000000002</v>
      </c>
      <c r="AC135" s="68">
        <f t="shared" si="12"/>
        <v>1550</v>
      </c>
      <c r="AD135" s="43">
        <f t="shared" si="13"/>
        <v>0.94730000000000003</v>
      </c>
      <c r="AE135" s="44">
        <f t="shared" si="14"/>
        <v>1468.3150000000001</v>
      </c>
    </row>
    <row r="136" spans="1:34" ht="12.9" customHeight="1" x14ac:dyDescent="0.25">
      <c r="A136" s="45"/>
      <c r="B136" s="46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46"/>
      <c r="W136" s="30"/>
      <c r="X136" s="47"/>
      <c r="Y136" s="47"/>
      <c r="Z136" s="48"/>
      <c r="AA136" s="30"/>
      <c r="AB136" s="49"/>
      <c r="AC136" s="37"/>
      <c r="AD136" s="30"/>
      <c r="AE136" s="50"/>
      <c r="AF136" s="2" t="s">
        <v>110</v>
      </c>
      <c r="AG136" s="2" t="s">
        <v>10</v>
      </c>
      <c r="AH136" s="2" t="s">
        <v>328</v>
      </c>
    </row>
    <row r="137" spans="1:34" ht="12.9" customHeight="1" x14ac:dyDescent="0.3">
      <c r="A137" s="105" t="s">
        <v>276</v>
      </c>
      <c r="B137" s="105"/>
      <c r="C137" s="51"/>
      <c r="D137" s="51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24"/>
      <c r="W137" s="24"/>
      <c r="X137" s="24"/>
      <c r="Y137" s="24"/>
      <c r="Z137" s="35">
        <f>SUM(Z111:Z135)</f>
        <v>1634</v>
      </c>
      <c r="AA137" s="52"/>
      <c r="AB137" s="35">
        <f>SUM(AB111:AB135)</f>
        <v>1525.7905000000003</v>
      </c>
      <c r="AC137" s="35">
        <f>SUM(AC111:AC135)</f>
        <v>50654</v>
      </c>
      <c r="AD137" s="52"/>
      <c r="AE137" s="53">
        <f>SUM(AE111:AE136)</f>
        <v>47299.505499999999</v>
      </c>
      <c r="AF137" s="54">
        <v>0.8</v>
      </c>
      <c r="AG137" s="50">
        <f>AB137*AF137</f>
        <v>1220.6324000000002</v>
      </c>
      <c r="AH137" s="50">
        <f>AB137-AG137</f>
        <v>305.1581000000001</v>
      </c>
    </row>
    <row r="138" spans="1:34" ht="12.9" customHeight="1" x14ac:dyDescent="0.3">
      <c r="A138" s="51"/>
      <c r="B138" s="51"/>
      <c r="C138" s="51"/>
      <c r="D138" s="51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24"/>
      <c r="W138" s="24"/>
      <c r="X138" s="24"/>
      <c r="Y138" s="24"/>
      <c r="Z138" s="35"/>
      <c r="AA138" s="52"/>
      <c r="AB138" s="35"/>
      <c r="AC138" s="35"/>
      <c r="AD138" s="52"/>
      <c r="AE138" s="55"/>
    </row>
    <row r="139" spans="1:34" ht="12.9" customHeight="1" x14ac:dyDescent="0.3">
      <c r="A139" s="51"/>
      <c r="B139" s="51"/>
      <c r="C139" s="51"/>
      <c r="D139" s="51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24"/>
      <c r="W139" s="24"/>
      <c r="X139" s="24"/>
      <c r="Y139" s="24"/>
      <c r="Z139" s="32"/>
      <c r="AA139" s="24"/>
      <c r="AB139" s="32"/>
      <c r="AC139" s="35"/>
      <c r="AD139" s="24"/>
      <c r="AE139" s="36"/>
    </row>
    <row r="140" spans="1:34" ht="12.9" customHeight="1" x14ac:dyDescent="0.3">
      <c r="A140" s="51"/>
      <c r="B140" s="51"/>
      <c r="C140" s="51"/>
      <c r="D140" s="51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24"/>
      <c r="W140" s="24"/>
      <c r="X140" s="24"/>
      <c r="Y140" s="24"/>
      <c r="Z140" s="32"/>
      <c r="AA140" s="24"/>
      <c r="AB140" s="32"/>
      <c r="AC140" s="35"/>
      <c r="AD140" s="24"/>
      <c r="AE140" s="36"/>
    </row>
    <row r="141" spans="1:34" ht="12.9" customHeight="1" x14ac:dyDescent="0.3">
      <c r="A141" s="51"/>
      <c r="B141" s="51"/>
      <c r="C141" s="51"/>
      <c r="D141" s="51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24" t="s">
        <v>240</v>
      </c>
      <c r="V141" t="s">
        <v>115</v>
      </c>
      <c r="W141" s="24" t="s">
        <v>109</v>
      </c>
      <c r="X141" s="47">
        <v>1</v>
      </c>
      <c r="Y141" s="47">
        <v>1</v>
      </c>
      <c r="Z141" s="24">
        <v>42</v>
      </c>
      <c r="AA141" s="24">
        <v>0.88890000000000002</v>
      </c>
      <c r="AB141" s="87">
        <f>Z141*AA141*Y141</f>
        <v>37.333800000000004</v>
      </c>
      <c r="AC141" s="37">
        <f>Z141*31</f>
        <v>1302</v>
      </c>
      <c r="AD141" s="38">
        <f>AA141</f>
        <v>0.88890000000000002</v>
      </c>
      <c r="AE141" s="36">
        <f>AC141*AD141</f>
        <v>1157.3478</v>
      </c>
    </row>
    <row r="142" spans="1:34" ht="12.9" customHeight="1" x14ac:dyDescent="0.3">
      <c r="A142" s="51"/>
      <c r="B142" s="51"/>
      <c r="C142" s="51"/>
      <c r="D142" s="51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41" t="s">
        <v>240</v>
      </c>
      <c r="V142" s="40" t="s">
        <v>115</v>
      </c>
      <c r="W142" s="41" t="s">
        <v>109</v>
      </c>
      <c r="X142" s="42">
        <v>1</v>
      </c>
      <c r="Y142" s="42">
        <v>1</v>
      </c>
      <c r="Z142" s="24">
        <v>29</v>
      </c>
      <c r="AA142" s="31">
        <v>0.88680000000000003</v>
      </c>
      <c r="AB142" s="87">
        <f>Z142*AA142*Y142</f>
        <v>25.717200000000002</v>
      </c>
      <c r="AC142" s="68">
        <f>Z142*31</f>
        <v>899</v>
      </c>
      <c r="AD142" s="43">
        <f>AA142</f>
        <v>0.88680000000000003</v>
      </c>
      <c r="AE142" s="44">
        <f>AC142*AD142</f>
        <v>797.23320000000001</v>
      </c>
    </row>
    <row r="143" spans="1:34" ht="12.9" customHeight="1" x14ac:dyDescent="0.3">
      <c r="A143" s="51"/>
      <c r="B143" s="51"/>
      <c r="C143" s="51"/>
      <c r="D143" s="51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46"/>
      <c r="W143" s="30"/>
      <c r="X143" s="47"/>
      <c r="Y143" s="47"/>
      <c r="Z143" s="48"/>
      <c r="AA143" s="38"/>
      <c r="AB143" s="48"/>
      <c r="AC143" s="37"/>
      <c r="AD143" s="38"/>
      <c r="AE143" s="50"/>
      <c r="AF143" s="2" t="s">
        <v>110</v>
      </c>
      <c r="AG143" s="2" t="s">
        <v>10</v>
      </c>
      <c r="AH143" s="2" t="s">
        <v>328</v>
      </c>
    </row>
    <row r="144" spans="1:34" ht="12.9" customHeight="1" x14ac:dyDescent="0.3">
      <c r="A144" s="51"/>
      <c r="B144" s="51"/>
      <c r="C144" s="51"/>
      <c r="D144" s="51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24"/>
      <c r="W144" s="24"/>
      <c r="X144" s="24"/>
      <c r="Y144" s="24"/>
      <c r="Z144" s="32">
        <f>Z141+Z142</f>
        <v>71</v>
      </c>
      <c r="AA144" s="24"/>
      <c r="AB144" s="34">
        <f>AB141+AB142</f>
        <v>63.051000000000002</v>
      </c>
      <c r="AC144" s="35">
        <f>AC141+AC142</f>
        <v>2201</v>
      </c>
      <c r="AD144" s="24"/>
      <c r="AE144" s="53">
        <f>AB144-AD144</f>
        <v>63.051000000000002</v>
      </c>
      <c r="AF144" s="54">
        <v>0.8</v>
      </c>
      <c r="AG144" s="50">
        <f>AB144*AF144</f>
        <v>50.440800000000003</v>
      </c>
      <c r="AH144" s="50">
        <f>AB144-AG144</f>
        <v>12.610199999999999</v>
      </c>
    </row>
    <row r="145" spans="1:31" ht="12.9" customHeight="1" x14ac:dyDescent="0.3">
      <c r="A145" s="51"/>
      <c r="B145" s="51"/>
      <c r="C145" s="51"/>
      <c r="D145" s="51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24"/>
      <c r="W145" s="24"/>
      <c r="X145" s="24"/>
      <c r="Y145" s="24"/>
      <c r="Z145" s="32"/>
      <c r="AA145" s="24"/>
      <c r="AB145" s="32"/>
      <c r="AC145" s="35"/>
      <c r="AD145" s="24"/>
      <c r="AE145" s="36"/>
    </row>
    <row r="146" spans="1:31" ht="12.9" customHeight="1" x14ac:dyDescent="0.3">
      <c r="A146" s="51"/>
      <c r="B146" s="51"/>
      <c r="C146" s="51"/>
      <c r="D146" s="51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24"/>
      <c r="W146" s="24"/>
      <c r="X146" s="24"/>
      <c r="Y146" s="24"/>
      <c r="Z146" s="32"/>
      <c r="AA146" s="24"/>
      <c r="AB146" s="32"/>
      <c r="AC146" s="35"/>
      <c r="AD146" s="24"/>
      <c r="AE146" s="36"/>
    </row>
    <row r="147" spans="1:31" ht="12.9" customHeight="1" x14ac:dyDescent="0.3">
      <c r="A147" s="51"/>
      <c r="B147" s="51"/>
      <c r="C147" s="51"/>
      <c r="D147" s="51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24" t="s">
        <v>254</v>
      </c>
      <c r="V147" t="s">
        <v>115</v>
      </c>
      <c r="W147" s="24" t="s">
        <v>109</v>
      </c>
      <c r="X147" s="47">
        <v>1</v>
      </c>
      <c r="Y147" s="47">
        <v>1</v>
      </c>
      <c r="Z147" s="24">
        <v>59</v>
      </c>
      <c r="AA147" s="24">
        <v>0.94720000000000004</v>
      </c>
      <c r="AB147" s="87">
        <f t="shared" ref="AB147:AB154" si="15">Z147*AA147*Y147</f>
        <v>55.884800000000006</v>
      </c>
      <c r="AC147" s="37">
        <f t="shared" ref="AC147:AC154" si="16">Z147*31</f>
        <v>1829</v>
      </c>
      <c r="AD147" s="38">
        <f t="shared" ref="AD147:AD154" si="17">AA147</f>
        <v>0.94720000000000004</v>
      </c>
      <c r="AE147" s="36">
        <f t="shared" ref="AE147:AE154" si="18">AC147*AD147</f>
        <v>1732.4288000000001</v>
      </c>
    </row>
    <row r="148" spans="1:31" ht="12.9" customHeight="1" x14ac:dyDescent="0.3">
      <c r="A148" s="51"/>
      <c r="B148" s="51"/>
      <c r="C148" s="51"/>
      <c r="D148" s="51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24" t="s">
        <v>254</v>
      </c>
      <c r="V148" t="s">
        <v>115</v>
      </c>
      <c r="W148" s="24" t="s">
        <v>109</v>
      </c>
      <c r="X148" s="47">
        <v>1</v>
      </c>
      <c r="Y148" s="47">
        <v>1</v>
      </c>
      <c r="Z148" s="24">
        <v>77</v>
      </c>
      <c r="AA148" s="31">
        <v>0.94699999999999995</v>
      </c>
      <c r="AB148" s="87">
        <f t="shared" si="15"/>
        <v>72.918999999999997</v>
      </c>
      <c r="AC148" s="37">
        <f t="shared" si="16"/>
        <v>2387</v>
      </c>
      <c r="AD148" s="38">
        <f t="shared" si="17"/>
        <v>0.94699999999999995</v>
      </c>
      <c r="AE148" s="36">
        <f t="shared" si="18"/>
        <v>2260.489</v>
      </c>
    </row>
    <row r="149" spans="1:31" ht="12.9" customHeight="1" x14ac:dyDescent="0.3">
      <c r="A149" s="51"/>
      <c r="B149" s="51"/>
      <c r="C149" s="51"/>
      <c r="D149" s="51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24" t="s">
        <v>254</v>
      </c>
      <c r="V149" t="s">
        <v>115</v>
      </c>
      <c r="W149" s="24" t="s">
        <v>109</v>
      </c>
      <c r="X149" s="47">
        <v>1</v>
      </c>
      <c r="Y149" s="47">
        <v>1</v>
      </c>
      <c r="Z149" s="24">
        <v>74</v>
      </c>
      <c r="AA149" s="24">
        <v>0.94979999999999998</v>
      </c>
      <c r="AB149" s="87">
        <f t="shared" si="15"/>
        <v>70.285200000000003</v>
      </c>
      <c r="AC149" s="37">
        <f t="shared" si="16"/>
        <v>2294</v>
      </c>
      <c r="AD149" s="38">
        <f t="shared" si="17"/>
        <v>0.94979999999999998</v>
      </c>
      <c r="AE149" s="36">
        <f t="shared" si="18"/>
        <v>2178.8411999999998</v>
      </c>
    </row>
    <row r="150" spans="1:31" ht="12.9" customHeight="1" x14ac:dyDescent="0.3">
      <c r="A150" s="51"/>
      <c r="B150" s="51"/>
      <c r="C150" s="51"/>
      <c r="D150" s="51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24" t="s">
        <v>254</v>
      </c>
      <c r="V150" t="s">
        <v>115</v>
      </c>
      <c r="W150" s="24" t="s">
        <v>109</v>
      </c>
      <c r="X150" s="47">
        <v>1</v>
      </c>
      <c r="Y150" s="47">
        <v>1</v>
      </c>
      <c r="Z150" s="24">
        <v>70</v>
      </c>
      <c r="AA150" s="31">
        <v>0.95130000000000003</v>
      </c>
      <c r="AB150" s="87">
        <f t="shared" si="15"/>
        <v>66.591000000000008</v>
      </c>
      <c r="AC150" s="37">
        <f t="shared" si="16"/>
        <v>2170</v>
      </c>
      <c r="AD150" s="38">
        <f t="shared" si="17"/>
        <v>0.95130000000000003</v>
      </c>
      <c r="AE150" s="36">
        <f t="shared" si="18"/>
        <v>2064.3209999999999</v>
      </c>
    </row>
    <row r="151" spans="1:31" ht="12.9" customHeight="1" x14ac:dyDescent="0.3">
      <c r="A151" s="51"/>
      <c r="B151" s="51"/>
      <c r="C151" s="51"/>
      <c r="D151" s="51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24" t="s">
        <v>254</v>
      </c>
      <c r="V151" t="s">
        <v>115</v>
      </c>
      <c r="W151" s="24" t="s">
        <v>109</v>
      </c>
      <c r="X151" s="47">
        <v>1</v>
      </c>
      <c r="Y151" s="47">
        <v>1</v>
      </c>
      <c r="Z151" s="24">
        <v>99</v>
      </c>
      <c r="AA151" s="31">
        <v>0.9365</v>
      </c>
      <c r="AB151" s="87">
        <f t="shared" si="15"/>
        <v>92.713499999999996</v>
      </c>
      <c r="AC151" s="37">
        <f t="shared" si="16"/>
        <v>3069</v>
      </c>
      <c r="AD151" s="38">
        <f t="shared" si="17"/>
        <v>0.9365</v>
      </c>
      <c r="AE151" s="36">
        <f t="shared" si="18"/>
        <v>2874.1185</v>
      </c>
    </row>
    <row r="152" spans="1:31" ht="12.9" customHeight="1" x14ac:dyDescent="0.3">
      <c r="A152" s="51"/>
      <c r="B152" s="51"/>
      <c r="C152" s="51"/>
      <c r="D152" s="51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24" t="s">
        <v>254</v>
      </c>
      <c r="V152" t="s">
        <v>115</v>
      </c>
      <c r="W152" s="24" t="s">
        <v>109</v>
      </c>
      <c r="X152" s="31">
        <v>1</v>
      </c>
      <c r="Y152" s="31">
        <v>1</v>
      </c>
      <c r="Z152" s="24">
        <v>0</v>
      </c>
      <c r="AA152" s="24">
        <v>0.91669999999999996</v>
      </c>
      <c r="AB152" s="87">
        <f t="shared" si="15"/>
        <v>0</v>
      </c>
      <c r="AC152" s="37">
        <f t="shared" si="16"/>
        <v>0</v>
      </c>
      <c r="AD152" s="38">
        <f t="shared" si="17"/>
        <v>0.91669999999999996</v>
      </c>
      <c r="AE152" s="36">
        <f t="shared" si="18"/>
        <v>0</v>
      </c>
    </row>
    <row r="153" spans="1:31" ht="12.9" customHeight="1" x14ac:dyDescent="0.3">
      <c r="A153" s="51"/>
      <c r="B153" s="51"/>
      <c r="C153" s="51"/>
      <c r="D153" s="51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24" t="s">
        <v>240</v>
      </c>
      <c r="V153" t="s">
        <v>115</v>
      </c>
      <c r="W153" s="24" t="s">
        <v>109</v>
      </c>
      <c r="X153" s="47">
        <v>1</v>
      </c>
      <c r="Y153" s="47">
        <v>1</v>
      </c>
      <c r="Z153" s="24">
        <v>80</v>
      </c>
      <c r="AA153" s="24">
        <v>0.92789999999999995</v>
      </c>
      <c r="AB153" s="87">
        <f t="shared" si="15"/>
        <v>74.231999999999999</v>
      </c>
      <c r="AC153" s="37">
        <f t="shared" si="16"/>
        <v>2480</v>
      </c>
      <c r="AD153" s="38">
        <f t="shared" si="17"/>
        <v>0.92789999999999995</v>
      </c>
      <c r="AE153" s="36">
        <f t="shared" si="18"/>
        <v>2301.192</v>
      </c>
    </row>
    <row r="154" spans="1:31" ht="12.9" customHeight="1" x14ac:dyDescent="0.3">
      <c r="A154" s="51"/>
      <c r="B154" s="51"/>
      <c r="C154" s="51"/>
      <c r="D154" s="51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24" t="s">
        <v>240</v>
      </c>
      <c r="V154" t="s">
        <v>115</v>
      </c>
      <c r="W154" s="24" t="s">
        <v>109</v>
      </c>
      <c r="X154" s="47">
        <v>1</v>
      </c>
      <c r="Y154" s="47">
        <v>1</v>
      </c>
      <c r="Z154" s="24">
        <v>61</v>
      </c>
      <c r="AA154" s="31">
        <v>0.93520000000000003</v>
      </c>
      <c r="AB154" s="87">
        <f t="shared" si="15"/>
        <v>57.047200000000004</v>
      </c>
      <c r="AC154" s="37">
        <f t="shared" si="16"/>
        <v>1891</v>
      </c>
      <c r="AD154" s="38">
        <f t="shared" si="17"/>
        <v>0.93520000000000003</v>
      </c>
      <c r="AE154" s="36">
        <f t="shared" si="18"/>
        <v>1768.4632000000001</v>
      </c>
    </row>
    <row r="155" spans="1:31" ht="12.9" customHeight="1" x14ac:dyDescent="0.3">
      <c r="A155" s="51"/>
      <c r="B155" s="51"/>
      <c r="C155" s="51"/>
      <c r="D155" s="51"/>
      <c r="E155" s="30"/>
      <c r="F155" s="24" t="s">
        <v>254</v>
      </c>
      <c r="G155" t="s">
        <v>115</v>
      </c>
      <c r="H155" s="24" t="s">
        <v>109</v>
      </c>
      <c r="I155" s="47">
        <v>1</v>
      </c>
      <c r="J155" s="47">
        <v>1</v>
      </c>
      <c r="K155" s="24">
        <v>92</v>
      </c>
      <c r="L155" s="31">
        <v>0.93859999999999999</v>
      </c>
      <c r="M155" s="87">
        <f t="shared" ref="M155:M161" si="19">K155*L155*J155</f>
        <v>86.351200000000006</v>
      </c>
      <c r="N155" s="37">
        <f t="shared" ref="N155:N161" si="20">K155*31</f>
        <v>2852</v>
      </c>
      <c r="O155" s="38">
        <f t="shared" ref="O155:O161" si="21">L155</f>
        <v>0.93859999999999999</v>
      </c>
      <c r="P155" s="36">
        <f t="shared" ref="P155:P161" si="22">N155*O155</f>
        <v>2676.8872000000001</v>
      </c>
    </row>
    <row r="156" spans="1:31" ht="12.9" customHeight="1" x14ac:dyDescent="0.3">
      <c r="A156" s="51"/>
      <c r="B156" s="51"/>
      <c r="C156" s="51"/>
      <c r="D156" s="51"/>
      <c r="E156" s="30"/>
      <c r="F156" s="24" t="s">
        <v>254</v>
      </c>
      <c r="G156" t="s">
        <v>115</v>
      </c>
      <c r="H156" s="24" t="s">
        <v>109</v>
      </c>
      <c r="I156" s="47">
        <v>1</v>
      </c>
      <c r="J156" s="47">
        <v>1</v>
      </c>
      <c r="K156" s="24">
        <v>0</v>
      </c>
      <c r="L156" s="31">
        <v>1</v>
      </c>
      <c r="M156" s="87">
        <f t="shared" si="19"/>
        <v>0</v>
      </c>
      <c r="N156" s="37">
        <f t="shared" si="20"/>
        <v>0</v>
      </c>
      <c r="O156" s="38">
        <f t="shared" si="21"/>
        <v>1</v>
      </c>
      <c r="P156" s="36">
        <f t="shared" si="22"/>
        <v>0</v>
      </c>
    </row>
    <row r="157" spans="1:31" ht="12.9" customHeight="1" x14ac:dyDescent="0.3">
      <c r="A157" s="51"/>
      <c r="B157" s="51"/>
      <c r="C157" s="51"/>
      <c r="D157" s="51"/>
      <c r="E157" s="30"/>
      <c r="F157" s="24" t="s">
        <v>254</v>
      </c>
      <c r="G157" t="s">
        <v>115</v>
      </c>
      <c r="H157" s="24" t="s">
        <v>109</v>
      </c>
      <c r="I157" s="47">
        <v>1</v>
      </c>
      <c r="J157" s="47">
        <v>1</v>
      </c>
      <c r="K157" s="24">
        <v>172</v>
      </c>
      <c r="L157" s="31">
        <v>1</v>
      </c>
      <c r="M157" s="87">
        <f t="shared" si="19"/>
        <v>172</v>
      </c>
      <c r="N157" s="37">
        <f t="shared" si="20"/>
        <v>5332</v>
      </c>
      <c r="O157" s="38">
        <f t="shared" si="21"/>
        <v>1</v>
      </c>
      <c r="P157" s="36">
        <f t="shared" si="22"/>
        <v>5332</v>
      </c>
    </row>
    <row r="158" spans="1:31" ht="12.9" customHeight="1" x14ac:dyDescent="0.3">
      <c r="A158" s="51"/>
      <c r="B158" s="51"/>
      <c r="C158" s="51"/>
      <c r="D158" s="51"/>
      <c r="E158" s="30"/>
      <c r="F158" s="24" t="s">
        <v>254</v>
      </c>
      <c r="G158" t="s">
        <v>115</v>
      </c>
      <c r="H158" s="24" t="s">
        <v>109</v>
      </c>
      <c r="I158" s="47">
        <v>1</v>
      </c>
      <c r="J158" s="47">
        <v>1</v>
      </c>
      <c r="K158" s="24">
        <v>85</v>
      </c>
      <c r="L158" s="24">
        <v>0.93440000000000001</v>
      </c>
      <c r="M158" s="87">
        <f t="shared" si="19"/>
        <v>79.424000000000007</v>
      </c>
      <c r="N158" s="37">
        <f t="shared" si="20"/>
        <v>2635</v>
      </c>
      <c r="O158" s="38">
        <f t="shared" si="21"/>
        <v>0.93440000000000001</v>
      </c>
      <c r="P158" s="36">
        <f t="shared" si="22"/>
        <v>2462.1440000000002</v>
      </c>
    </row>
    <row r="159" spans="1:31" ht="12.9" customHeight="1" x14ac:dyDescent="0.3">
      <c r="A159" s="51"/>
      <c r="B159" s="51"/>
      <c r="C159" s="51"/>
      <c r="D159" s="51"/>
      <c r="E159" s="30"/>
      <c r="F159" s="24" t="s">
        <v>254</v>
      </c>
      <c r="G159" t="s">
        <v>115</v>
      </c>
      <c r="H159" s="24" t="s">
        <v>109</v>
      </c>
      <c r="I159" s="47">
        <v>1</v>
      </c>
      <c r="J159" s="47">
        <v>1</v>
      </c>
      <c r="K159" s="24">
        <v>36</v>
      </c>
      <c r="L159" s="31">
        <v>0.94</v>
      </c>
      <c r="M159" s="87">
        <f t="shared" si="19"/>
        <v>33.839999999999996</v>
      </c>
      <c r="N159" s="37">
        <f t="shared" si="20"/>
        <v>1116</v>
      </c>
      <c r="O159" s="38">
        <f t="shared" si="21"/>
        <v>0.94</v>
      </c>
      <c r="P159" s="36">
        <f t="shared" si="22"/>
        <v>1049.04</v>
      </c>
    </row>
    <row r="160" spans="1:31" ht="12.9" customHeight="1" x14ac:dyDescent="0.3">
      <c r="A160" s="51"/>
      <c r="B160" s="51"/>
      <c r="C160" s="51"/>
      <c r="D160" s="51"/>
      <c r="E160" s="30"/>
      <c r="F160" s="24" t="s">
        <v>254</v>
      </c>
      <c r="G160" t="s">
        <v>115</v>
      </c>
      <c r="H160" s="24" t="s">
        <v>109</v>
      </c>
      <c r="I160" s="47">
        <v>1</v>
      </c>
      <c r="J160" s="47">
        <v>1</v>
      </c>
      <c r="K160" s="24">
        <v>135</v>
      </c>
      <c r="L160" s="24">
        <v>0.93879999999999997</v>
      </c>
      <c r="M160" s="87">
        <f t="shared" si="19"/>
        <v>126.738</v>
      </c>
      <c r="N160" s="37">
        <f t="shared" si="20"/>
        <v>4185</v>
      </c>
      <c r="O160" s="38">
        <f t="shared" si="21"/>
        <v>0.93879999999999997</v>
      </c>
      <c r="P160" s="36">
        <f t="shared" si="22"/>
        <v>3928.8779999999997</v>
      </c>
    </row>
    <row r="161" spans="1:19" ht="12.9" customHeight="1" x14ac:dyDescent="0.3">
      <c r="A161" s="51"/>
      <c r="B161" s="51"/>
      <c r="C161" s="51"/>
      <c r="D161" s="51"/>
      <c r="E161" s="30"/>
      <c r="F161" s="41" t="s">
        <v>254</v>
      </c>
      <c r="G161" s="40" t="s">
        <v>115</v>
      </c>
      <c r="H161" s="41" t="s">
        <v>109</v>
      </c>
      <c r="I161" s="42">
        <v>1</v>
      </c>
      <c r="J161" s="42">
        <v>1</v>
      </c>
      <c r="K161" s="24">
        <v>70</v>
      </c>
      <c r="L161" s="31">
        <v>0.93500000000000005</v>
      </c>
      <c r="M161" s="87">
        <f t="shared" si="19"/>
        <v>65.45</v>
      </c>
      <c r="N161" s="68">
        <f t="shared" si="20"/>
        <v>2170</v>
      </c>
      <c r="O161" s="43">
        <f t="shared" si="21"/>
        <v>0.93500000000000005</v>
      </c>
      <c r="P161" s="44">
        <f t="shared" si="22"/>
        <v>2028.95</v>
      </c>
    </row>
    <row r="162" spans="1:19" ht="12.9" customHeight="1" x14ac:dyDescent="0.3">
      <c r="A162" s="51"/>
      <c r="B162" s="51"/>
      <c r="C162" s="51"/>
      <c r="D162" s="51"/>
      <c r="E162" s="30"/>
      <c r="I162" s="47"/>
      <c r="J162" s="47"/>
      <c r="K162" s="32"/>
      <c r="L162" s="33"/>
      <c r="M162" s="32"/>
      <c r="N162" s="35"/>
      <c r="O162" s="33"/>
      <c r="P162" s="50"/>
      <c r="Q162" s="2" t="s">
        <v>110</v>
      </c>
      <c r="R162" s="2" t="s">
        <v>10</v>
      </c>
      <c r="S162" s="2" t="s">
        <v>328</v>
      </c>
    </row>
    <row r="163" spans="1:19" ht="12.9" customHeight="1" x14ac:dyDescent="0.3">
      <c r="A163" s="51"/>
      <c r="B163" s="51"/>
      <c r="C163" s="51"/>
      <c r="D163" s="51"/>
      <c r="E163" s="30"/>
      <c r="K163" s="35">
        <f>SUM(K147:K161)</f>
        <v>590</v>
      </c>
      <c r="L163" s="52"/>
      <c r="M163" s="35">
        <f>SUM(M147:M161)</f>
        <v>563.80320000000006</v>
      </c>
      <c r="N163" s="35">
        <f>SUM(N147:N161)</f>
        <v>18290</v>
      </c>
      <c r="O163" s="52"/>
      <c r="P163" s="53">
        <f>M163-O163</f>
        <v>563.80320000000006</v>
      </c>
      <c r="Q163" s="54">
        <v>0.8</v>
      </c>
      <c r="R163" s="50">
        <f>M163*Q163</f>
        <v>451.04256000000009</v>
      </c>
      <c r="S163" s="50">
        <f>M163-R163</f>
        <v>112.76063999999997</v>
      </c>
    </row>
    <row r="164" spans="1:19" ht="15.6" x14ac:dyDescent="0.3">
      <c r="A164" s="51"/>
      <c r="B164" s="51"/>
      <c r="C164" s="51"/>
      <c r="D164" s="51"/>
      <c r="E164" s="30"/>
      <c r="K164" s="32"/>
      <c r="M164" s="32"/>
      <c r="N164" s="36"/>
      <c r="P164" s="36"/>
    </row>
    <row r="165" spans="1:19" ht="15.6" x14ac:dyDescent="0.3">
      <c r="A165" s="51"/>
      <c r="B165" s="51"/>
      <c r="C165" s="51"/>
      <c r="D165" s="51"/>
      <c r="E165" s="30"/>
      <c r="K165" s="32"/>
      <c r="N165" s="36"/>
      <c r="P165" s="36"/>
    </row>
    <row r="166" spans="1:19" ht="15.6" x14ac:dyDescent="0.3">
      <c r="A166" s="51"/>
      <c r="B166" s="51"/>
      <c r="C166" s="51"/>
      <c r="D166" s="51"/>
      <c r="E166" s="30"/>
      <c r="K166" s="32"/>
      <c r="N166" s="36"/>
      <c r="P166" s="36"/>
    </row>
    <row r="167" spans="1:19" ht="15.6" x14ac:dyDescent="0.3">
      <c r="A167" s="51"/>
      <c r="B167" s="51"/>
      <c r="C167" s="51"/>
      <c r="D167" s="51"/>
      <c r="E167" s="30"/>
      <c r="K167" s="32"/>
      <c r="N167" s="36"/>
      <c r="P167" s="36"/>
    </row>
    <row r="168" spans="1:19" ht="15.6" x14ac:dyDescent="0.3">
      <c r="A168" s="51"/>
      <c r="B168" s="51"/>
      <c r="C168" s="51"/>
      <c r="D168" s="51"/>
      <c r="E168" s="30"/>
      <c r="K168" s="32"/>
      <c r="P168" s="36"/>
    </row>
    <row r="169" spans="1:19" ht="15.6" x14ac:dyDescent="0.3">
      <c r="A169" s="51"/>
      <c r="B169" s="51"/>
      <c r="C169" s="51"/>
      <c r="D169" s="51"/>
      <c r="E169" s="30"/>
      <c r="K169" s="32"/>
      <c r="P169" s="36"/>
    </row>
    <row r="170" spans="1:19" ht="15.6" x14ac:dyDescent="0.3">
      <c r="A170" s="51"/>
      <c r="B170" s="51"/>
      <c r="C170" s="51"/>
      <c r="D170" s="51"/>
      <c r="E170" s="30"/>
      <c r="K170" s="32"/>
      <c r="P170" s="36"/>
    </row>
    <row r="171" spans="1:19" ht="15.6" x14ac:dyDescent="0.3">
      <c r="A171" s="51"/>
      <c r="B171" s="51"/>
      <c r="C171" s="51"/>
      <c r="D171" s="51"/>
      <c r="E171" s="30"/>
      <c r="K171" s="32"/>
      <c r="P171" s="36"/>
    </row>
    <row r="172" spans="1:19" ht="15.6" x14ac:dyDescent="0.3">
      <c r="A172" s="51"/>
      <c r="B172" s="51"/>
      <c r="C172" s="51"/>
      <c r="D172" s="51"/>
      <c r="E172" s="30"/>
      <c r="K172" s="32"/>
      <c r="P172" s="36"/>
    </row>
    <row r="173" spans="1:19" ht="15.6" x14ac:dyDescent="0.3">
      <c r="A173" s="51"/>
      <c r="B173" s="51"/>
      <c r="C173" s="51"/>
      <c r="D173" s="51"/>
      <c r="E173" s="30"/>
      <c r="K173" s="32"/>
      <c r="P173" s="36"/>
    </row>
    <row r="174" spans="1:19" ht="15.6" x14ac:dyDescent="0.3">
      <c r="A174" s="51"/>
      <c r="B174" s="51"/>
      <c r="C174" s="51"/>
      <c r="D174" s="51"/>
      <c r="E174" s="30"/>
      <c r="K174" s="32"/>
      <c r="P174" s="36"/>
    </row>
    <row r="175" spans="1:19" ht="15.6" x14ac:dyDescent="0.3">
      <c r="A175" s="51"/>
      <c r="B175" s="51"/>
      <c r="C175" s="51"/>
      <c r="D175" s="51"/>
      <c r="E175" s="30"/>
      <c r="P175" s="36"/>
    </row>
    <row r="176" spans="1:19" ht="15.6" x14ac:dyDescent="0.3">
      <c r="A176" s="51"/>
      <c r="B176" s="51"/>
      <c r="C176" s="51"/>
      <c r="D176" s="51"/>
      <c r="E176" s="30"/>
      <c r="P176" s="36"/>
    </row>
    <row r="177" spans="1:16" ht="15.6" x14ac:dyDescent="0.3">
      <c r="A177" s="51"/>
      <c r="B177" s="51"/>
      <c r="C177" s="51"/>
      <c r="D177" s="51"/>
      <c r="E177" s="30"/>
      <c r="P177" s="36"/>
    </row>
    <row r="178" spans="1:16" ht="15.6" x14ac:dyDescent="0.3">
      <c r="A178" s="51"/>
      <c r="B178" s="51"/>
      <c r="C178" s="51"/>
      <c r="D178" s="51"/>
      <c r="E178" s="30"/>
      <c r="P178" s="36"/>
    </row>
    <row r="179" spans="1:16" ht="15.6" x14ac:dyDescent="0.3">
      <c r="A179" s="51"/>
      <c r="B179" s="51"/>
      <c r="C179" s="51"/>
      <c r="D179" s="51"/>
      <c r="E179" s="30"/>
      <c r="P179" s="36"/>
    </row>
    <row r="180" spans="1:16" ht="15.6" x14ac:dyDescent="0.3">
      <c r="A180" s="51"/>
      <c r="B180" s="51"/>
      <c r="C180" s="51"/>
      <c r="D180" s="51"/>
      <c r="E180" s="30"/>
      <c r="P180" s="36"/>
    </row>
    <row r="181" spans="1:16" ht="15.6" x14ac:dyDescent="0.3">
      <c r="A181" s="51"/>
      <c r="B181" s="51"/>
      <c r="C181" s="51"/>
      <c r="D181" s="51"/>
      <c r="E181" s="30"/>
      <c r="P181" s="36"/>
    </row>
    <row r="182" spans="1:16" ht="15.6" x14ac:dyDescent="0.3">
      <c r="A182" s="51"/>
      <c r="B182" s="51"/>
      <c r="C182" s="51"/>
      <c r="D182" s="51"/>
      <c r="E182" s="30"/>
      <c r="P182" s="36"/>
    </row>
    <row r="183" spans="1:16" ht="15.6" x14ac:dyDescent="0.3">
      <c r="A183" s="51"/>
      <c r="B183" s="51"/>
      <c r="C183" s="51"/>
      <c r="D183" s="51"/>
      <c r="E183" s="30"/>
      <c r="P183" s="36"/>
    </row>
    <row r="184" spans="1:16" ht="15.6" x14ac:dyDescent="0.3">
      <c r="A184" s="51"/>
      <c r="B184" s="51"/>
      <c r="C184" s="51"/>
      <c r="D184" s="51"/>
      <c r="E184" s="30"/>
      <c r="P184" s="36"/>
    </row>
    <row r="185" spans="1:16" ht="15.6" x14ac:dyDescent="0.3">
      <c r="A185" s="51"/>
      <c r="B185" s="51"/>
      <c r="C185" s="51"/>
      <c r="D185" s="51"/>
      <c r="E185" s="30"/>
      <c r="P185" s="36"/>
    </row>
    <row r="186" spans="1:16" ht="15.6" x14ac:dyDescent="0.3">
      <c r="A186" s="51"/>
      <c r="B186" s="51"/>
      <c r="C186" s="51"/>
      <c r="D186" s="51"/>
      <c r="E186" s="30"/>
      <c r="P186" s="36"/>
    </row>
    <row r="187" spans="1:16" ht="15.6" x14ac:dyDescent="0.3">
      <c r="A187" s="51"/>
      <c r="B187" s="51"/>
      <c r="C187" s="51"/>
      <c r="D187" s="51"/>
      <c r="E187" s="30"/>
      <c r="P187" s="36"/>
    </row>
    <row r="188" spans="1:16" ht="15.6" x14ac:dyDescent="0.3">
      <c r="A188" s="51"/>
      <c r="B188" s="51"/>
      <c r="C188" s="51"/>
      <c r="D188" s="51"/>
      <c r="E188" s="30"/>
      <c r="P188" s="36"/>
    </row>
    <row r="189" spans="1:16" ht="15.6" x14ac:dyDescent="0.3">
      <c r="A189" s="51"/>
      <c r="B189" s="51"/>
      <c r="C189" s="51"/>
      <c r="D189" s="51"/>
      <c r="E189" s="30"/>
      <c r="P189" s="36"/>
    </row>
    <row r="190" spans="1:16" ht="15.6" x14ac:dyDescent="0.3">
      <c r="A190" s="51"/>
      <c r="B190" s="51"/>
      <c r="C190" s="51"/>
      <c r="D190" s="51"/>
      <c r="E190" s="30"/>
      <c r="P190" s="36"/>
    </row>
    <row r="191" spans="1:16" ht="15.6" x14ac:dyDescent="0.3">
      <c r="A191" s="51"/>
      <c r="B191" s="51"/>
      <c r="C191" s="51"/>
      <c r="D191" s="51"/>
      <c r="E191" s="30"/>
      <c r="P191" s="36"/>
    </row>
    <row r="192" spans="1:16" ht="15.6" x14ac:dyDescent="0.3">
      <c r="A192" s="51"/>
      <c r="B192" s="51"/>
      <c r="C192" s="51"/>
      <c r="D192" s="51"/>
      <c r="E192" s="30"/>
      <c r="P192" s="36"/>
    </row>
    <row r="193" spans="1:16" ht="15.6" x14ac:dyDescent="0.3">
      <c r="A193" s="51"/>
      <c r="B193" s="51"/>
      <c r="C193" s="51"/>
      <c r="D193" s="51"/>
      <c r="E193" s="30"/>
      <c r="P193" s="36"/>
    </row>
    <row r="194" spans="1:16" ht="15.6" x14ac:dyDescent="0.3">
      <c r="A194" s="51"/>
      <c r="B194" s="51"/>
      <c r="C194" s="51"/>
      <c r="D194" s="51"/>
      <c r="E194" s="30"/>
      <c r="P194" s="36"/>
    </row>
    <row r="195" spans="1:16" ht="15.6" x14ac:dyDescent="0.3">
      <c r="A195" s="51"/>
      <c r="B195" s="51"/>
      <c r="C195" s="51"/>
      <c r="D195" s="51"/>
      <c r="E195" s="30"/>
      <c r="P195" s="36"/>
    </row>
    <row r="196" spans="1:16" ht="15.6" x14ac:dyDescent="0.3">
      <c r="A196" s="51"/>
      <c r="B196" s="51"/>
      <c r="C196" s="51"/>
      <c r="D196" s="51"/>
      <c r="E196" s="30"/>
    </row>
    <row r="197" spans="1:16" ht="15.6" x14ac:dyDescent="0.3">
      <c r="A197" s="51"/>
      <c r="B197" s="51"/>
      <c r="C197" s="51"/>
      <c r="D197" s="51"/>
      <c r="E197" s="30"/>
    </row>
    <row r="198" spans="1:16" ht="15.6" x14ac:dyDescent="0.3">
      <c r="A198" s="51"/>
      <c r="B198" s="51"/>
      <c r="C198" s="51"/>
      <c r="D198" s="51"/>
      <c r="E198" s="30"/>
    </row>
    <row r="199" spans="1:16" ht="15.6" x14ac:dyDescent="0.3">
      <c r="A199" s="51"/>
      <c r="B199" s="51"/>
      <c r="C199" s="51"/>
      <c r="D199" s="51"/>
      <c r="E199" s="30"/>
    </row>
    <row r="200" spans="1:16" ht="15.6" x14ac:dyDescent="0.3">
      <c r="A200" s="51"/>
      <c r="B200" s="51"/>
      <c r="C200" s="51"/>
      <c r="D200" s="51"/>
      <c r="E200" s="30"/>
    </row>
    <row r="201" spans="1:16" ht="15.6" x14ac:dyDescent="0.3">
      <c r="A201" s="51"/>
      <c r="B201" s="51"/>
      <c r="C201" s="51"/>
      <c r="D201" s="51"/>
      <c r="E201" s="30"/>
    </row>
    <row r="202" spans="1:16" ht="15.6" x14ac:dyDescent="0.3">
      <c r="A202" s="51"/>
      <c r="B202" s="51"/>
      <c r="C202" s="51"/>
      <c r="D202" s="51"/>
      <c r="E202" s="30"/>
    </row>
    <row r="203" spans="1:16" ht="15.6" x14ac:dyDescent="0.3">
      <c r="A203" s="51"/>
      <c r="B203" s="51"/>
      <c r="C203" s="51"/>
      <c r="D203" s="51"/>
      <c r="E203" s="30"/>
    </row>
    <row r="204" spans="1:16" ht="15.6" x14ac:dyDescent="0.3">
      <c r="A204" s="51"/>
      <c r="B204" s="51"/>
      <c r="C204" s="51"/>
      <c r="D204" s="51"/>
      <c r="E204" s="30"/>
    </row>
    <row r="205" spans="1:16" ht="15.6" x14ac:dyDescent="0.3">
      <c r="A205" s="51"/>
      <c r="B205" s="51"/>
      <c r="C205" s="51"/>
      <c r="D205" s="51"/>
      <c r="E205" s="30"/>
    </row>
    <row r="206" spans="1:16" ht="15.6" x14ac:dyDescent="0.3">
      <c r="A206" s="51"/>
      <c r="B206" s="51"/>
      <c r="C206" s="51"/>
      <c r="D206" s="51"/>
      <c r="E206" s="30"/>
    </row>
    <row r="207" spans="1:16" ht="15.6" x14ac:dyDescent="0.3">
      <c r="A207" s="51"/>
      <c r="B207" s="51"/>
      <c r="C207" s="51"/>
      <c r="D207" s="51"/>
      <c r="E207" s="30"/>
    </row>
    <row r="208" spans="1:16" ht="15.6" x14ac:dyDescent="0.3">
      <c r="A208" s="51"/>
      <c r="B208" s="51"/>
      <c r="C208" s="51"/>
      <c r="D208" s="51"/>
      <c r="E208" s="30"/>
    </row>
    <row r="209" spans="1:5" ht="15.6" x14ac:dyDescent="0.3">
      <c r="A209" s="51"/>
      <c r="B209" s="51"/>
      <c r="C209" s="51"/>
      <c r="D209" s="51"/>
      <c r="E209" s="30"/>
    </row>
    <row r="210" spans="1:5" ht="15.6" x14ac:dyDescent="0.3">
      <c r="A210" s="51"/>
      <c r="B210" s="51"/>
      <c r="C210" s="51"/>
      <c r="D210" s="51"/>
      <c r="E210" s="30"/>
    </row>
    <row r="211" spans="1:5" ht="15.6" x14ac:dyDescent="0.3">
      <c r="A211" s="51"/>
      <c r="B211" s="51"/>
      <c r="C211" s="51"/>
      <c r="D211" s="51"/>
      <c r="E211" s="30"/>
    </row>
    <row r="212" spans="1:5" ht="15.6" x14ac:dyDescent="0.3">
      <c r="A212" s="51"/>
      <c r="B212" s="51"/>
      <c r="C212" s="51"/>
      <c r="D212" s="51"/>
      <c r="E212" s="30"/>
    </row>
    <row r="213" spans="1:5" ht="15.6" x14ac:dyDescent="0.3">
      <c r="A213" s="51"/>
      <c r="B213" s="51"/>
      <c r="C213" s="51"/>
      <c r="D213" s="51"/>
      <c r="E213" s="30"/>
    </row>
    <row r="214" spans="1:5" ht="15.6" x14ac:dyDescent="0.3">
      <c r="A214" s="51"/>
      <c r="B214" s="51"/>
      <c r="C214" s="51"/>
      <c r="D214" s="51"/>
      <c r="E214" s="30"/>
    </row>
    <row r="215" spans="1:5" ht="15.6" x14ac:dyDescent="0.3">
      <c r="A215" s="51"/>
      <c r="B215" s="51"/>
      <c r="C215" s="51"/>
      <c r="D215" s="51"/>
      <c r="E215" s="30"/>
    </row>
    <row r="216" spans="1:5" ht="15.6" x14ac:dyDescent="0.3">
      <c r="A216" s="51"/>
      <c r="B216" s="51"/>
      <c r="C216" s="51"/>
      <c r="D216" s="51"/>
      <c r="E216" s="30"/>
    </row>
    <row r="217" spans="1:5" ht="15.6" x14ac:dyDescent="0.3">
      <c r="A217" s="51"/>
      <c r="B217" s="51"/>
      <c r="C217" s="51"/>
      <c r="D217" s="51"/>
      <c r="E217" s="30"/>
    </row>
    <row r="218" spans="1:5" ht="15.6" x14ac:dyDescent="0.3">
      <c r="A218" s="51"/>
      <c r="B218" s="51"/>
      <c r="C218" s="51"/>
      <c r="D218" s="51"/>
      <c r="E218" s="30"/>
    </row>
    <row r="219" spans="1:5" ht="15.6" x14ac:dyDescent="0.3">
      <c r="A219" s="51"/>
      <c r="B219" s="51"/>
      <c r="C219" s="51"/>
      <c r="D219" s="51"/>
      <c r="E219" s="30"/>
    </row>
    <row r="220" spans="1:5" ht="15.6" x14ac:dyDescent="0.3">
      <c r="A220" s="51"/>
      <c r="B220" s="51"/>
      <c r="C220" s="51"/>
      <c r="D220" s="51"/>
      <c r="E220" s="30"/>
    </row>
    <row r="221" spans="1:5" ht="15.6" x14ac:dyDescent="0.3">
      <c r="A221" s="51"/>
      <c r="B221" s="51"/>
      <c r="C221" s="51"/>
      <c r="D221" s="51"/>
      <c r="E221" s="30"/>
    </row>
    <row r="222" spans="1:5" ht="15.6" x14ac:dyDescent="0.3">
      <c r="A222" s="51"/>
      <c r="B222" s="51"/>
      <c r="C222" s="51"/>
      <c r="D222" s="51"/>
      <c r="E222" s="30"/>
    </row>
    <row r="223" spans="1:5" ht="15.6" x14ac:dyDescent="0.3">
      <c r="A223" s="51"/>
      <c r="B223" s="51"/>
      <c r="C223" s="51"/>
      <c r="D223" s="51"/>
      <c r="E223" s="30"/>
    </row>
    <row r="224" spans="1:5" ht="15.6" x14ac:dyDescent="0.3">
      <c r="A224" s="51"/>
      <c r="B224" s="51"/>
      <c r="C224" s="51"/>
      <c r="D224" s="51"/>
      <c r="E224" s="30"/>
    </row>
    <row r="225" spans="1:5" ht="15.6" x14ac:dyDescent="0.3">
      <c r="A225" s="51"/>
      <c r="B225" s="51"/>
      <c r="C225" s="51"/>
      <c r="D225" s="51"/>
      <c r="E225" s="30"/>
    </row>
    <row r="226" spans="1:5" ht="15.6" x14ac:dyDescent="0.3">
      <c r="A226" s="51"/>
      <c r="B226" s="51"/>
      <c r="C226" s="51"/>
      <c r="D226" s="51"/>
      <c r="E226" s="30"/>
    </row>
    <row r="227" spans="1:5" ht="15.6" x14ac:dyDescent="0.3">
      <c r="A227" s="51"/>
      <c r="B227" s="51"/>
      <c r="C227" s="51"/>
      <c r="D227" s="51"/>
      <c r="E227" s="30"/>
    </row>
    <row r="228" spans="1:5" ht="15.6" x14ac:dyDescent="0.3">
      <c r="A228" s="51"/>
      <c r="B228" s="51"/>
      <c r="C228" s="51"/>
      <c r="D228" s="51"/>
      <c r="E228" s="30"/>
    </row>
    <row r="229" spans="1:5" ht="15.6" x14ac:dyDescent="0.3">
      <c r="A229" s="51"/>
      <c r="B229" s="51"/>
      <c r="C229" s="51"/>
      <c r="D229" s="51"/>
      <c r="E229" s="30"/>
    </row>
    <row r="230" spans="1:5" ht="15.6" x14ac:dyDescent="0.3">
      <c r="A230" s="51"/>
      <c r="B230" s="51"/>
      <c r="C230" s="51"/>
      <c r="D230" s="51"/>
      <c r="E230" s="30"/>
    </row>
    <row r="231" spans="1:5" ht="15.6" x14ac:dyDescent="0.3">
      <c r="A231" s="51"/>
      <c r="B231" s="51"/>
      <c r="C231" s="51"/>
      <c r="D231" s="51"/>
      <c r="E231" s="30"/>
    </row>
    <row r="232" spans="1:5" ht="15.6" x14ac:dyDescent="0.3">
      <c r="A232" s="51"/>
      <c r="B232" s="51"/>
      <c r="C232" s="51"/>
      <c r="D232" s="51"/>
      <c r="E232" s="30"/>
    </row>
    <row r="233" spans="1:5" ht="15.6" x14ac:dyDescent="0.3">
      <c r="A233" s="51"/>
      <c r="B233" s="51"/>
      <c r="C233" s="51"/>
      <c r="D233" s="51"/>
      <c r="E233" s="30"/>
    </row>
    <row r="234" spans="1:5" ht="15.6" x14ac:dyDescent="0.3">
      <c r="A234" s="51"/>
      <c r="B234" s="51"/>
      <c r="C234" s="51"/>
      <c r="D234" s="51"/>
      <c r="E234" s="30"/>
    </row>
    <row r="235" spans="1:5" ht="15.6" x14ac:dyDescent="0.3">
      <c r="A235" s="51"/>
      <c r="B235" s="51"/>
      <c r="C235" s="51"/>
      <c r="D235" s="51"/>
      <c r="E235" s="30"/>
    </row>
    <row r="236" spans="1:5" ht="15.6" x14ac:dyDescent="0.3">
      <c r="A236" s="51"/>
      <c r="B236" s="51"/>
      <c r="C236" s="51"/>
      <c r="D236" s="51"/>
      <c r="E236" s="30"/>
    </row>
    <row r="237" spans="1:5" ht="15.6" x14ac:dyDescent="0.3">
      <c r="A237" s="51"/>
      <c r="B237" s="51"/>
      <c r="C237" s="51"/>
      <c r="D237" s="51"/>
      <c r="E237" s="30"/>
    </row>
    <row r="238" spans="1:5" ht="15.6" x14ac:dyDescent="0.3">
      <c r="A238" s="51"/>
      <c r="B238" s="51"/>
      <c r="C238" s="51"/>
      <c r="D238" s="51"/>
      <c r="E238" s="30"/>
    </row>
    <row r="239" spans="1:5" ht="15.6" x14ac:dyDescent="0.3">
      <c r="A239" s="51"/>
      <c r="B239" s="51"/>
      <c r="C239" s="51"/>
      <c r="D239" s="51"/>
      <c r="E239" s="30"/>
    </row>
    <row r="240" spans="1:5" ht="15.6" x14ac:dyDescent="0.3">
      <c r="A240" s="51"/>
      <c r="B240" s="51"/>
      <c r="C240" s="51"/>
      <c r="D240" s="51"/>
      <c r="E240" s="30"/>
    </row>
    <row r="241" spans="1:5" ht="15.6" x14ac:dyDescent="0.3">
      <c r="A241" s="51"/>
      <c r="B241" s="51"/>
      <c r="C241" s="51"/>
      <c r="D241" s="51"/>
      <c r="E241" s="30"/>
    </row>
    <row r="242" spans="1:5" ht="15.6" x14ac:dyDescent="0.3">
      <c r="A242" s="51"/>
      <c r="B242" s="51"/>
      <c r="C242" s="51"/>
      <c r="D242" s="51"/>
      <c r="E242" s="30"/>
    </row>
    <row r="243" spans="1:5" ht="15.6" x14ac:dyDescent="0.3">
      <c r="A243" s="51"/>
      <c r="B243" s="51"/>
      <c r="C243" s="51"/>
      <c r="D243" s="51"/>
      <c r="E243" s="30"/>
    </row>
    <row r="244" spans="1:5" ht="15.6" x14ac:dyDescent="0.3">
      <c r="A244" s="51"/>
      <c r="B244" s="51"/>
      <c r="C244" s="51"/>
      <c r="D244" s="51"/>
      <c r="E244" s="30"/>
    </row>
    <row r="245" spans="1:5" ht="15.6" x14ac:dyDescent="0.3">
      <c r="A245" s="51"/>
      <c r="B245" s="51"/>
      <c r="C245" s="51"/>
      <c r="D245" s="51"/>
      <c r="E245" s="30"/>
    </row>
    <row r="246" spans="1:5" ht="15.6" x14ac:dyDescent="0.3">
      <c r="A246" s="51"/>
      <c r="B246" s="51"/>
      <c r="C246" s="51"/>
      <c r="D246" s="51"/>
      <c r="E246" s="30"/>
    </row>
    <row r="247" spans="1:5" ht="15.6" x14ac:dyDescent="0.3">
      <c r="A247" s="51"/>
      <c r="B247" s="51"/>
      <c r="C247" s="51"/>
      <c r="D247" s="51"/>
      <c r="E247" s="30"/>
    </row>
    <row r="248" spans="1:5" ht="15.6" x14ac:dyDescent="0.3">
      <c r="A248" s="51"/>
      <c r="B248" s="51"/>
      <c r="C248" s="51"/>
      <c r="D248" s="51"/>
      <c r="E248" s="30"/>
    </row>
    <row r="249" spans="1:5" ht="15.6" x14ac:dyDescent="0.3">
      <c r="A249" s="51"/>
      <c r="B249" s="51"/>
      <c r="C249" s="51"/>
      <c r="D249" s="51"/>
      <c r="E249" s="30"/>
    </row>
    <row r="250" spans="1:5" ht="15.6" x14ac:dyDescent="0.3">
      <c r="A250" s="51"/>
      <c r="B250" s="51"/>
      <c r="C250" s="51"/>
      <c r="D250" s="51"/>
      <c r="E250" s="30"/>
    </row>
    <row r="251" spans="1:5" ht="15.6" x14ac:dyDescent="0.3">
      <c r="A251" s="51"/>
      <c r="B251" s="51"/>
      <c r="C251" s="51"/>
      <c r="D251" s="51"/>
      <c r="E251" s="30"/>
    </row>
    <row r="252" spans="1:5" ht="15.6" x14ac:dyDescent="0.3">
      <c r="A252" s="51"/>
      <c r="B252" s="51"/>
      <c r="C252" s="51"/>
      <c r="D252" s="51"/>
      <c r="E252" s="30"/>
    </row>
    <row r="253" spans="1:5" ht="15.6" x14ac:dyDescent="0.3">
      <c r="A253" s="51"/>
      <c r="B253" s="51"/>
      <c r="C253" s="51"/>
      <c r="D253" s="51"/>
      <c r="E253" s="30"/>
    </row>
    <row r="254" spans="1:5" ht="15.6" x14ac:dyDescent="0.3">
      <c r="A254" s="51"/>
      <c r="B254" s="51"/>
      <c r="C254" s="51"/>
      <c r="D254" s="51"/>
      <c r="E254" s="30"/>
    </row>
    <row r="255" spans="1:5" ht="15.6" x14ac:dyDescent="0.3">
      <c r="A255" s="51"/>
      <c r="B255" s="51"/>
      <c r="C255" s="51"/>
      <c r="D255" s="51"/>
      <c r="E255" s="30"/>
    </row>
    <row r="256" spans="1:5" ht="15.6" x14ac:dyDescent="0.3">
      <c r="A256" s="51"/>
      <c r="B256" s="51"/>
      <c r="C256" s="51"/>
      <c r="D256" s="51"/>
      <c r="E256" s="30"/>
    </row>
    <row r="257" spans="1:5" ht="15.6" x14ac:dyDescent="0.3">
      <c r="A257" s="51"/>
      <c r="B257" s="51"/>
      <c r="C257" s="51"/>
      <c r="D257" s="51"/>
      <c r="E257" s="30"/>
    </row>
    <row r="258" spans="1:5" ht="15.6" x14ac:dyDescent="0.3">
      <c r="A258" s="51"/>
      <c r="B258" s="51"/>
      <c r="C258" s="51"/>
      <c r="D258" s="51"/>
      <c r="E258" s="30"/>
    </row>
    <row r="259" spans="1:5" ht="15.6" x14ac:dyDescent="0.3">
      <c r="A259" s="51"/>
      <c r="B259" s="51"/>
      <c r="C259" s="51"/>
      <c r="D259" s="51"/>
      <c r="E259" s="30"/>
    </row>
    <row r="260" spans="1:5" ht="15.6" x14ac:dyDescent="0.3">
      <c r="A260" s="51"/>
      <c r="B260" s="51"/>
      <c r="C260" s="51"/>
      <c r="D260" s="51"/>
      <c r="E260" s="30"/>
    </row>
    <row r="261" spans="1:5" ht="15.6" x14ac:dyDescent="0.3">
      <c r="A261" s="51"/>
      <c r="B261" s="51"/>
      <c r="C261" s="51"/>
      <c r="D261" s="51"/>
      <c r="E261" s="30"/>
    </row>
    <row r="262" spans="1:5" ht="15.6" x14ac:dyDescent="0.3">
      <c r="A262" s="51"/>
      <c r="B262" s="51"/>
      <c r="C262" s="51"/>
      <c r="D262" s="51"/>
      <c r="E262" s="30"/>
    </row>
    <row r="263" spans="1:5" ht="15.6" x14ac:dyDescent="0.3">
      <c r="A263" s="51"/>
      <c r="B263" s="51"/>
      <c r="C263" s="51"/>
      <c r="D263" s="51"/>
      <c r="E263" s="30"/>
    </row>
    <row r="264" spans="1:5" ht="15.6" x14ac:dyDescent="0.3">
      <c r="A264" s="51"/>
      <c r="B264" s="51"/>
      <c r="C264" s="51"/>
      <c r="D264" s="51"/>
      <c r="E264" s="30"/>
    </row>
    <row r="265" spans="1:5" ht="15.6" x14ac:dyDescent="0.3">
      <c r="A265" s="51"/>
      <c r="B265" s="51"/>
      <c r="C265" s="51"/>
      <c r="D265" s="51"/>
      <c r="E265" s="30"/>
    </row>
    <row r="266" spans="1:5" ht="15.6" x14ac:dyDescent="0.3">
      <c r="A266" s="51"/>
      <c r="B266" s="51"/>
      <c r="C266" s="51"/>
      <c r="D266" s="51"/>
      <c r="E266" s="30"/>
    </row>
    <row r="267" spans="1:5" ht="15.6" x14ac:dyDescent="0.3">
      <c r="A267" s="51"/>
      <c r="B267" s="51"/>
      <c r="C267" s="51"/>
      <c r="D267" s="51"/>
      <c r="E267" s="30"/>
    </row>
    <row r="268" spans="1:5" ht="15.6" x14ac:dyDescent="0.3">
      <c r="A268" s="51"/>
      <c r="B268" s="51"/>
      <c r="C268" s="51"/>
      <c r="D268" s="51"/>
      <c r="E268" s="30"/>
    </row>
    <row r="269" spans="1:5" ht="15.6" x14ac:dyDescent="0.3">
      <c r="A269" s="51"/>
      <c r="B269" s="51"/>
      <c r="C269" s="51"/>
      <c r="D269" s="51"/>
      <c r="E269" s="30"/>
    </row>
    <row r="270" spans="1:5" ht="15.6" x14ac:dyDescent="0.3">
      <c r="A270" s="51"/>
      <c r="B270" s="51"/>
      <c r="C270" s="51"/>
      <c r="D270" s="51"/>
      <c r="E270" s="30"/>
    </row>
    <row r="271" spans="1:5" ht="15.6" x14ac:dyDescent="0.3">
      <c r="A271" s="51"/>
      <c r="B271" s="51"/>
      <c r="C271" s="51"/>
      <c r="D271" s="51"/>
      <c r="E271" s="30"/>
    </row>
    <row r="272" spans="1:5" ht="15.6" x14ac:dyDescent="0.3">
      <c r="A272" s="51"/>
      <c r="B272" s="51"/>
      <c r="C272" s="51"/>
      <c r="D272" s="51"/>
      <c r="E272" s="30"/>
    </row>
    <row r="273" spans="1:5" ht="15.6" x14ac:dyDescent="0.3">
      <c r="A273" s="51"/>
      <c r="B273" s="51"/>
      <c r="C273" s="51"/>
      <c r="D273" s="51"/>
      <c r="E273" s="30"/>
    </row>
    <row r="274" spans="1:5" ht="15.6" x14ac:dyDescent="0.3">
      <c r="A274" s="51"/>
      <c r="B274" s="51"/>
      <c r="C274" s="51"/>
      <c r="D274" s="51"/>
      <c r="E274" s="30"/>
    </row>
    <row r="275" spans="1:5" ht="15.6" x14ac:dyDescent="0.3">
      <c r="A275" s="51"/>
      <c r="B275" s="51"/>
      <c r="C275" s="51"/>
      <c r="D275" s="51"/>
      <c r="E275" s="30"/>
    </row>
    <row r="276" spans="1:5" x14ac:dyDescent="0.25">
      <c r="B276" s="1"/>
      <c r="C276" s="1"/>
      <c r="D276" s="1"/>
      <c r="E276" s="30"/>
    </row>
    <row r="277" spans="1:5" ht="15.6" x14ac:dyDescent="0.3">
      <c r="A277" s="59" t="s">
        <v>277</v>
      </c>
      <c r="E277" s="30"/>
    </row>
    <row r="278" spans="1:5" x14ac:dyDescent="0.25">
      <c r="A278" s="1" t="s">
        <v>111</v>
      </c>
      <c r="B278" t="s">
        <v>278</v>
      </c>
      <c r="C278" s="57" t="s">
        <v>311</v>
      </c>
      <c r="D278" s="24">
        <v>147067</v>
      </c>
      <c r="E278" s="30" t="s">
        <v>279</v>
      </c>
    </row>
    <row r="279" spans="1:5" x14ac:dyDescent="0.25">
      <c r="A279" s="39" t="s">
        <v>111</v>
      </c>
      <c r="B279" s="40" t="s">
        <v>280</v>
      </c>
      <c r="C279" s="57" t="s">
        <v>311</v>
      </c>
      <c r="D279" s="41">
        <v>514006</v>
      </c>
      <c r="E279" s="30" t="s">
        <v>279</v>
      </c>
    </row>
    <row r="280" spans="1:5" x14ac:dyDescent="0.25">
      <c r="A280" s="45"/>
      <c r="B280" s="46"/>
      <c r="C280" s="30"/>
      <c r="D280" s="30"/>
      <c r="E280" s="30"/>
    </row>
    <row r="281" spans="1:5" ht="15.6" x14ac:dyDescent="0.3">
      <c r="A281" s="105" t="s">
        <v>281</v>
      </c>
      <c r="B281" s="105"/>
      <c r="C281" s="51"/>
      <c r="D281" s="51"/>
      <c r="E281" s="30"/>
    </row>
    <row r="282" spans="1:5" x14ac:dyDescent="0.25">
      <c r="E282" s="30"/>
    </row>
    <row r="283" spans="1:5" ht="15.6" x14ac:dyDescent="0.3">
      <c r="A283" s="59" t="s">
        <v>277</v>
      </c>
      <c r="E283" s="30"/>
    </row>
    <row r="284" spans="1:5" x14ac:dyDescent="0.25">
      <c r="A284" s="1" t="s">
        <v>111</v>
      </c>
      <c r="B284" t="s">
        <v>282</v>
      </c>
      <c r="C284" s="57" t="s">
        <v>311</v>
      </c>
      <c r="D284" s="24">
        <v>147010</v>
      </c>
      <c r="E284" s="30" t="s">
        <v>283</v>
      </c>
    </row>
    <row r="285" spans="1:5" x14ac:dyDescent="0.25">
      <c r="A285" s="1" t="s">
        <v>111</v>
      </c>
      <c r="B285" t="s">
        <v>284</v>
      </c>
      <c r="C285" s="57" t="s">
        <v>311</v>
      </c>
      <c r="D285" s="24">
        <v>514061</v>
      </c>
      <c r="E285" s="30" t="s">
        <v>283</v>
      </c>
    </row>
    <row r="286" spans="1:5" x14ac:dyDescent="0.25">
      <c r="A286" s="1" t="s">
        <v>111</v>
      </c>
      <c r="B286" t="s">
        <v>285</v>
      </c>
      <c r="C286" s="57" t="s">
        <v>311</v>
      </c>
      <c r="D286" s="24">
        <v>147021</v>
      </c>
      <c r="E286" s="30" t="s">
        <v>286</v>
      </c>
    </row>
    <row r="287" spans="1:5" x14ac:dyDescent="0.25">
      <c r="A287" s="1" t="s">
        <v>111</v>
      </c>
      <c r="B287" t="s">
        <v>287</v>
      </c>
      <c r="C287" s="57" t="s">
        <v>311</v>
      </c>
      <c r="D287" s="24">
        <v>514075</v>
      </c>
      <c r="E287" s="30" t="s">
        <v>286</v>
      </c>
    </row>
    <row r="288" spans="1:5" x14ac:dyDescent="0.25">
      <c r="A288" s="1" t="s">
        <v>111</v>
      </c>
      <c r="B288" t="s">
        <v>288</v>
      </c>
      <c r="C288" s="57" t="s">
        <v>311</v>
      </c>
      <c r="D288" s="24">
        <v>147030</v>
      </c>
      <c r="E288" s="30" t="s">
        <v>253</v>
      </c>
    </row>
    <row r="289" spans="1:5" x14ac:dyDescent="0.25">
      <c r="A289" s="1" t="s">
        <v>111</v>
      </c>
      <c r="B289" t="s">
        <v>252</v>
      </c>
      <c r="C289" s="57" t="s">
        <v>311</v>
      </c>
      <c r="D289" s="24">
        <v>514058</v>
      </c>
      <c r="E289" s="30" t="s">
        <v>253</v>
      </c>
    </row>
    <row r="290" spans="1:5" x14ac:dyDescent="0.25">
      <c r="A290" s="1" t="s">
        <v>111</v>
      </c>
      <c r="B290" t="s">
        <v>289</v>
      </c>
      <c r="C290" s="57" t="s">
        <v>311</v>
      </c>
      <c r="D290" s="24">
        <v>147043</v>
      </c>
      <c r="E290" s="30" t="s">
        <v>290</v>
      </c>
    </row>
    <row r="291" spans="1:5" x14ac:dyDescent="0.25">
      <c r="A291" s="1" t="s">
        <v>111</v>
      </c>
      <c r="B291" t="s">
        <v>291</v>
      </c>
      <c r="C291" s="57" t="s">
        <v>311</v>
      </c>
      <c r="D291" s="24">
        <v>514073</v>
      </c>
      <c r="E291" s="30" t="s">
        <v>290</v>
      </c>
    </row>
    <row r="292" spans="1:5" x14ac:dyDescent="0.25">
      <c r="A292" s="1" t="s">
        <v>111</v>
      </c>
      <c r="B292" t="s">
        <v>329</v>
      </c>
      <c r="C292" s="57" t="s">
        <v>311</v>
      </c>
      <c r="D292" s="24">
        <v>147049</v>
      </c>
      <c r="E292" s="30" t="s">
        <v>330</v>
      </c>
    </row>
    <row r="293" spans="1:5" x14ac:dyDescent="0.25">
      <c r="A293" s="1" t="s">
        <v>111</v>
      </c>
      <c r="B293" t="s">
        <v>331</v>
      </c>
      <c r="C293" s="57" t="s">
        <v>311</v>
      </c>
      <c r="D293" s="24"/>
      <c r="E293" s="30" t="s">
        <v>330</v>
      </c>
    </row>
    <row r="294" spans="1:5" x14ac:dyDescent="0.25">
      <c r="A294" s="1" t="s">
        <v>111</v>
      </c>
      <c r="B294" t="s">
        <v>332</v>
      </c>
      <c r="C294" s="57" t="s">
        <v>311</v>
      </c>
      <c r="D294" s="60" t="s">
        <v>333</v>
      </c>
      <c r="E294" s="30" t="s">
        <v>330</v>
      </c>
    </row>
    <row r="295" spans="1:5" x14ac:dyDescent="0.25">
      <c r="A295" s="1" t="s">
        <v>111</v>
      </c>
      <c r="B295" t="s">
        <v>334</v>
      </c>
      <c r="C295" s="57" t="s">
        <v>311</v>
      </c>
      <c r="D295" s="24">
        <v>147058</v>
      </c>
      <c r="E295" s="30" t="s">
        <v>335</v>
      </c>
    </row>
    <row r="296" spans="1:5" x14ac:dyDescent="0.25">
      <c r="A296" s="1" t="s">
        <v>111</v>
      </c>
      <c r="B296" t="s">
        <v>336</v>
      </c>
      <c r="C296" s="57" t="s">
        <v>311</v>
      </c>
      <c r="D296" s="24">
        <v>514069</v>
      </c>
      <c r="E296" s="30" t="s">
        <v>335</v>
      </c>
    </row>
    <row r="297" spans="1:5" x14ac:dyDescent="0.25">
      <c r="A297" s="1" t="s">
        <v>111</v>
      </c>
      <c r="B297" t="s">
        <v>337</v>
      </c>
      <c r="C297" s="57" t="s">
        <v>311</v>
      </c>
      <c r="D297" s="24">
        <v>147062</v>
      </c>
      <c r="E297" s="30" t="s">
        <v>338</v>
      </c>
    </row>
    <row r="298" spans="1:5" x14ac:dyDescent="0.25">
      <c r="A298" s="39" t="s">
        <v>111</v>
      </c>
      <c r="B298" s="40" t="s">
        <v>339</v>
      </c>
      <c r="C298" s="57" t="s">
        <v>311</v>
      </c>
      <c r="D298" s="41">
        <v>514062</v>
      </c>
      <c r="E298" s="30" t="s">
        <v>338</v>
      </c>
    </row>
    <row r="299" spans="1:5" x14ac:dyDescent="0.25">
      <c r="C299" s="24"/>
      <c r="D299" s="24"/>
      <c r="E299" s="24"/>
    </row>
    <row r="300" spans="1:5" ht="15.6" x14ac:dyDescent="0.3">
      <c r="A300" s="105" t="s">
        <v>340</v>
      </c>
      <c r="B300" s="105"/>
      <c r="C300" s="51"/>
      <c r="D300" s="51"/>
      <c r="E300" s="51"/>
    </row>
  </sheetData>
  <mergeCells count="5">
    <mergeCell ref="A300:B300"/>
    <mergeCell ref="A29:B29"/>
    <mergeCell ref="A109:B109"/>
    <mergeCell ref="A137:B137"/>
    <mergeCell ref="A281:B281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4" max="18" man="1"/>
    <brk id="15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2001-04-19T20:39:03Z</cp:lastPrinted>
  <dcterms:created xsi:type="dcterms:W3CDTF">2000-07-27T20:19:23Z</dcterms:created>
  <dcterms:modified xsi:type="dcterms:W3CDTF">2023-09-10T15:10:13Z</dcterms:modified>
</cp:coreProperties>
</file>