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DF3F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</sheets>
  <definedNames>
    <definedName name="_xlnm.Print_Area" localSheetId="0">Sheet1!$A$1:$T$88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D5" i="1"/>
  <c r="E5" i="1"/>
  <c r="H5" i="1"/>
  <c r="I5" i="1"/>
  <c r="S5" i="1"/>
  <c r="T5" i="1"/>
  <c r="D6" i="1"/>
  <c r="E6" i="1"/>
  <c r="H6" i="1"/>
  <c r="I6" i="1"/>
  <c r="S6" i="1"/>
  <c r="T6" i="1"/>
  <c r="D7" i="1"/>
  <c r="E7" i="1"/>
  <c r="H7" i="1"/>
  <c r="I7" i="1"/>
  <c r="S7" i="1"/>
  <c r="T7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D12" i="1"/>
  <c r="E12" i="1"/>
  <c r="H12" i="1"/>
  <c r="I12" i="1"/>
  <c r="S12" i="1"/>
  <c r="T12" i="1"/>
  <c r="D13" i="1"/>
  <c r="E13" i="1"/>
  <c r="H13" i="1"/>
  <c r="I13" i="1"/>
  <c r="S13" i="1"/>
  <c r="T13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D44" i="1"/>
  <c r="E44" i="1"/>
  <c r="H44" i="1"/>
  <c r="I44" i="1"/>
  <c r="S44" i="1"/>
  <c r="T44" i="1"/>
  <c r="D45" i="1"/>
  <c r="E45" i="1"/>
  <c r="H45" i="1"/>
  <c r="I45" i="1"/>
  <c r="S45" i="1"/>
  <c r="T45" i="1"/>
  <c r="D46" i="1"/>
  <c r="E46" i="1"/>
  <c r="H46" i="1"/>
  <c r="I46" i="1"/>
  <c r="S46" i="1"/>
  <c r="T46" i="1"/>
  <c r="D47" i="1"/>
  <c r="E47" i="1"/>
  <c r="H47" i="1"/>
  <c r="I47" i="1"/>
  <c r="S47" i="1"/>
  <c r="T47" i="1"/>
  <c r="D48" i="1"/>
  <c r="E48" i="1"/>
  <c r="H48" i="1"/>
  <c r="I48" i="1"/>
  <c r="S48" i="1"/>
  <c r="T48" i="1"/>
  <c r="D49" i="1"/>
  <c r="E49" i="1"/>
  <c r="H49" i="1"/>
  <c r="I49" i="1"/>
  <c r="S49" i="1"/>
  <c r="T49" i="1"/>
  <c r="D50" i="1"/>
  <c r="E50" i="1"/>
  <c r="H50" i="1"/>
  <c r="I50" i="1"/>
  <c r="S50" i="1"/>
  <c r="T50" i="1"/>
  <c r="C51" i="1"/>
  <c r="D51" i="1"/>
  <c r="E51" i="1"/>
  <c r="H51" i="1"/>
  <c r="I51" i="1"/>
  <c r="R51" i="1"/>
  <c r="S51" i="1"/>
  <c r="T51" i="1"/>
  <c r="E53" i="1"/>
  <c r="H53" i="1"/>
  <c r="I53" i="1"/>
  <c r="S53" i="1"/>
  <c r="T53" i="1"/>
  <c r="E54" i="1"/>
  <c r="H54" i="1"/>
  <c r="I54" i="1"/>
  <c r="S54" i="1"/>
  <c r="T54" i="1"/>
  <c r="E55" i="1"/>
  <c r="H55" i="1"/>
  <c r="I55" i="1"/>
  <c r="S55" i="1"/>
  <c r="T55" i="1"/>
  <c r="E56" i="1"/>
  <c r="H56" i="1"/>
  <c r="I56" i="1"/>
  <c r="S56" i="1"/>
  <c r="T56" i="1"/>
  <c r="E57" i="1"/>
  <c r="H57" i="1"/>
  <c r="I57" i="1"/>
  <c r="S57" i="1"/>
  <c r="T57" i="1"/>
  <c r="E58" i="1"/>
  <c r="H58" i="1"/>
  <c r="I58" i="1"/>
  <c r="S58" i="1"/>
  <c r="T58" i="1"/>
  <c r="E59" i="1"/>
  <c r="H59" i="1"/>
  <c r="I59" i="1"/>
  <c r="S59" i="1"/>
  <c r="T59" i="1"/>
  <c r="E60" i="1"/>
  <c r="H60" i="1"/>
  <c r="I60" i="1"/>
  <c r="S60" i="1"/>
  <c r="T60" i="1"/>
  <c r="E61" i="1"/>
  <c r="H61" i="1"/>
  <c r="I61" i="1"/>
  <c r="S61" i="1"/>
  <c r="T61" i="1"/>
  <c r="E62" i="1"/>
  <c r="H62" i="1"/>
  <c r="I62" i="1"/>
  <c r="S62" i="1"/>
  <c r="T62" i="1"/>
  <c r="E63" i="1"/>
  <c r="H63" i="1"/>
  <c r="I63" i="1"/>
  <c r="S63" i="1"/>
  <c r="T63" i="1"/>
  <c r="E64" i="1"/>
  <c r="H64" i="1"/>
  <c r="I64" i="1"/>
  <c r="S64" i="1"/>
  <c r="T64" i="1"/>
  <c r="E65" i="1"/>
  <c r="H65" i="1"/>
  <c r="I65" i="1"/>
  <c r="S65" i="1"/>
  <c r="T65" i="1"/>
  <c r="E66" i="1"/>
  <c r="H66" i="1"/>
  <c r="I66" i="1"/>
  <c r="S66" i="1"/>
  <c r="T66" i="1"/>
  <c r="E67" i="1"/>
  <c r="H67" i="1"/>
  <c r="I67" i="1"/>
  <c r="S67" i="1"/>
  <c r="T67" i="1"/>
  <c r="E68" i="1"/>
  <c r="H68" i="1"/>
  <c r="I68" i="1"/>
  <c r="S68" i="1"/>
  <c r="T68" i="1"/>
  <c r="E69" i="1"/>
  <c r="H69" i="1"/>
  <c r="I69" i="1"/>
  <c r="S69" i="1"/>
  <c r="T69" i="1"/>
  <c r="E70" i="1"/>
  <c r="H70" i="1"/>
  <c r="I70" i="1"/>
  <c r="S70" i="1"/>
  <c r="T70" i="1"/>
  <c r="E71" i="1"/>
  <c r="H71" i="1"/>
  <c r="I71" i="1"/>
  <c r="S71" i="1"/>
  <c r="T71" i="1"/>
  <c r="E72" i="1"/>
  <c r="H72" i="1"/>
  <c r="I72" i="1"/>
  <c r="S72" i="1"/>
  <c r="T72" i="1"/>
  <c r="E73" i="1"/>
  <c r="H73" i="1"/>
  <c r="I73" i="1"/>
  <c r="S73" i="1"/>
  <c r="T73" i="1"/>
  <c r="E74" i="1"/>
  <c r="H74" i="1"/>
  <c r="I74" i="1"/>
  <c r="S74" i="1"/>
  <c r="T74" i="1"/>
  <c r="E75" i="1"/>
  <c r="H75" i="1"/>
  <c r="I75" i="1"/>
  <c r="S75" i="1"/>
  <c r="T75" i="1"/>
  <c r="E76" i="1"/>
  <c r="H76" i="1"/>
  <c r="I76" i="1"/>
  <c r="S76" i="1"/>
  <c r="T76" i="1"/>
  <c r="E77" i="1"/>
  <c r="H77" i="1"/>
  <c r="I77" i="1"/>
  <c r="S77" i="1"/>
  <c r="T77" i="1"/>
  <c r="E78" i="1"/>
  <c r="H78" i="1"/>
  <c r="I78" i="1"/>
  <c r="S78" i="1"/>
  <c r="T78" i="1"/>
  <c r="C79" i="1"/>
  <c r="D79" i="1"/>
  <c r="E79" i="1"/>
  <c r="H79" i="1"/>
  <c r="I79" i="1"/>
  <c r="R79" i="1"/>
  <c r="S79" i="1"/>
  <c r="T79" i="1"/>
  <c r="C82" i="1"/>
  <c r="D82" i="1"/>
  <c r="E82" i="1"/>
  <c r="H82" i="1"/>
  <c r="I82" i="1"/>
  <c r="R82" i="1"/>
  <c r="S82" i="1"/>
  <c r="T82" i="1"/>
  <c r="E86" i="1"/>
  <c r="H86" i="1"/>
  <c r="I86" i="1"/>
  <c r="S86" i="1"/>
  <c r="T86" i="1"/>
  <c r="C87" i="1"/>
  <c r="D87" i="1"/>
  <c r="E87" i="1"/>
  <c r="H87" i="1"/>
  <c r="I87" i="1"/>
  <c r="R87" i="1"/>
  <c r="S87" i="1"/>
  <c r="T87" i="1"/>
</calcChain>
</file>

<file path=xl/sharedStrings.xml><?xml version="1.0" encoding="utf-8"?>
<sst xmlns="http://schemas.openxmlformats.org/spreadsheetml/2006/main" count="294" uniqueCount="95">
  <si>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</si>
  <si>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</si>
  <si>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</si>
  <si>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</si>
  <si>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</si>
  <si>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</si>
  <si>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</si>
  <si>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</si>
  <si>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</si>
  <si>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</si>
  <si>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</si>
  <si>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</si>
  <si>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</si>
  <si>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</si>
  <si>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</si>
  <si>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</si>
  <si>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</si>
  <si>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</si>
  <si>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</si>
  <si>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</si>
  <si>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</si>
  <si>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</si>
  <si>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</si>
  <si>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</si>
  <si>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S-2631</t>
  </si>
  <si>
    <t>Date Entered</t>
  </si>
  <si>
    <t>EW9339.1</t>
  </si>
  <si>
    <t>N43644.1</t>
  </si>
  <si>
    <t>SS1166.3</t>
  </si>
  <si>
    <t>SS1342.0</t>
  </si>
  <si>
    <t>EI9247.2</t>
  </si>
  <si>
    <t>EJ2724.1</t>
  </si>
  <si>
    <t>EJ4453.1</t>
  </si>
  <si>
    <t>MAY 2000 STORAGE TRANSACTIONS</t>
  </si>
  <si>
    <t>N24974.1</t>
  </si>
  <si>
    <t>N30227.1</t>
  </si>
  <si>
    <t>N32340.3</t>
  </si>
  <si>
    <t>N33718.4</t>
  </si>
  <si>
    <t>N44179.2</t>
  </si>
  <si>
    <t>N52544.3</t>
  </si>
  <si>
    <t>N53078.4</t>
  </si>
  <si>
    <t>N53662.3</t>
  </si>
  <si>
    <t>N54467.3</t>
  </si>
  <si>
    <t>N56079.3</t>
  </si>
  <si>
    <t>N57005.6</t>
  </si>
  <si>
    <t>N59021.A</t>
  </si>
  <si>
    <t>N66297.4</t>
  </si>
  <si>
    <t>N67425.2</t>
  </si>
  <si>
    <t>N67624.2</t>
  </si>
  <si>
    <t>N69335.4</t>
  </si>
  <si>
    <t>N69409.4</t>
  </si>
  <si>
    <t>N69409.8</t>
  </si>
  <si>
    <t>N71223.4</t>
  </si>
  <si>
    <t>N82878.2</t>
  </si>
  <si>
    <t>N85805.4</t>
  </si>
  <si>
    <t>NA5561.4</t>
  </si>
  <si>
    <t>N30227.2</t>
  </si>
  <si>
    <t>N30233.2</t>
  </si>
  <si>
    <t>N32340.1</t>
  </si>
  <si>
    <t>N33718.3</t>
  </si>
  <si>
    <t>N44179.1</t>
  </si>
  <si>
    <t>N52544.2</t>
  </si>
  <si>
    <t>N53078.3</t>
  </si>
  <si>
    <t>N53662.2</t>
  </si>
  <si>
    <t>N54467.2</t>
  </si>
  <si>
    <t>N56079.2</t>
  </si>
  <si>
    <t>N57005.5</t>
  </si>
  <si>
    <t>N59021.9</t>
  </si>
  <si>
    <t>N66297.3</t>
  </si>
  <si>
    <t>N67425.1</t>
  </si>
  <si>
    <t>N67624.1</t>
  </si>
  <si>
    <t>N69335.3</t>
  </si>
  <si>
    <t>N69409.3</t>
  </si>
  <si>
    <t>N69409.7</t>
  </si>
  <si>
    <t>N71223.3</t>
  </si>
  <si>
    <t>N82878.1</t>
  </si>
  <si>
    <t>N85805.3</t>
  </si>
  <si>
    <t>NA5561.3</t>
  </si>
  <si>
    <t>EB4549.1</t>
  </si>
  <si>
    <t>EB5329.1</t>
  </si>
  <si>
    <t>EB5647.2</t>
  </si>
  <si>
    <t>EC2962.2</t>
  </si>
  <si>
    <t>EC6231.2</t>
  </si>
  <si>
    <t>ED1649.1</t>
  </si>
  <si>
    <t>EF2861.1</t>
  </si>
  <si>
    <t>EI3197.1</t>
  </si>
  <si>
    <t>EJ5563.1</t>
  </si>
  <si>
    <t>EK8989.2</t>
  </si>
  <si>
    <t>EL6795.2</t>
  </si>
  <si>
    <t>EO7089.1</t>
  </si>
  <si>
    <t>SS1400.0</t>
  </si>
  <si>
    <t>N30233.1</t>
  </si>
  <si>
    <t>S-3291</t>
  </si>
  <si>
    <t>S-3312</t>
  </si>
  <si>
    <t>S-3321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</si>
</sst>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"/>
  <sheetViews>
    <sheetView tabSelected="1" topLeftCell="A23" workbookViewId="0">
      <selection activeCell="A45" sqref="A45"/>
    </sheetView>
  </sheetViews>
  <sheetFormatPr defaultRowHeight="13.2" x14ac:dyDescent="0.25"/>
  <cols>
    <col min="1" max="1" width="16.33203125" style="5" customWidth="1"/>
    <col min="2" max="2" width="9.109375" style="5" customWidth="1"/>
    <col min="3" max="3" width="11.33203125" style="8" customWidth="1"/>
    <col min="4" max="4" width="10.33203125" style="8" customWidth="1"/>
    <col min="5" max="5" width="11" style="8" customWidth="1"/>
    <col min="6" max="8" width="9.33203125" style="14" bestFit="1" customWidth="1"/>
    <col min="9" max="9" width="16.33203125" style="11" customWidth="1"/>
    <col min="10" max="10" width="14" style="11" customWidth="1"/>
    <col min="11" max="11" width="10.6640625" style="11" customWidth="1"/>
    <col min="12" max="12" width="10.6640625" style="27" customWidth="1"/>
    <col min="13" max="13" width="10" style="14" customWidth="1"/>
    <col min="14" max="14" width="9.109375" style="14" customWidth="1"/>
    <col min="15" max="16" width="11.5546875" style="14" customWidth="1"/>
    <col min="17" max="17" width="9.33203125" style="11" bestFit="1" customWidth="1"/>
    <col min="18" max="18" width="12" style="11" customWidth="1"/>
    <col min="19" max="19" width="14.88671875" style="11" bestFit="1" customWidth="1"/>
    <col min="20" max="20" width="9.6640625" bestFit="1" customWidth="1"/>
  </cols>
  <sheetData>
    <row r="1" spans="1:21" ht="17.399999999999999" x14ac:dyDescent="0.3">
      <c r="A1" s="2" t="s">
        <v>33</v>
      </c>
      <c r="B1" s="2"/>
      <c r="C1" s="6"/>
      <c r="D1" s="6"/>
      <c r="E1" s="6"/>
      <c r="F1" s="12"/>
      <c r="G1" s="12"/>
      <c r="H1" s="12"/>
      <c r="I1" s="17"/>
      <c r="J1" s="17"/>
      <c r="K1" s="17"/>
      <c r="L1" s="25"/>
      <c r="M1" s="12"/>
      <c r="N1" s="12"/>
      <c r="O1" s="12"/>
      <c r="P1" s="12"/>
      <c r="Q1" s="1"/>
      <c r="R1" s="17"/>
      <c r="S1" s="17"/>
      <c r="T1" s="1"/>
    </row>
    <row r="3" spans="1:21" ht="31.2" x14ac:dyDescent="0.25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3" t="s">
        <v>5</v>
      </c>
      <c r="G3" s="13" t="s">
        <v>6</v>
      </c>
      <c r="H3" s="13" t="s">
        <v>7</v>
      </c>
      <c r="I3" s="18" t="s">
        <v>8</v>
      </c>
      <c r="J3" s="18" t="s">
        <v>9</v>
      </c>
      <c r="K3" s="18" t="s">
        <v>10</v>
      </c>
      <c r="L3" s="26" t="s">
        <v>25</v>
      </c>
      <c r="M3" s="13" t="s">
        <v>11</v>
      </c>
      <c r="N3" s="13" t="s">
        <v>12</v>
      </c>
      <c r="O3" s="13" t="s">
        <v>13</v>
      </c>
      <c r="P3" s="13" t="s">
        <v>14</v>
      </c>
      <c r="Q3" s="18" t="s">
        <v>15</v>
      </c>
      <c r="R3" s="18" t="s">
        <v>16</v>
      </c>
      <c r="S3" s="18" t="s">
        <v>17</v>
      </c>
      <c r="T3" s="18" t="s">
        <v>18</v>
      </c>
    </row>
    <row r="4" spans="1:21" x14ac:dyDescent="0.25">
      <c r="A4" s="5" t="s">
        <v>19</v>
      </c>
      <c r="B4" s="5" t="s">
        <v>20</v>
      </c>
      <c r="C4" s="8">
        <v>-217290</v>
      </c>
      <c r="D4" s="8">
        <f t="shared" ref="D4:D50" si="0">C4*0</f>
        <v>0</v>
      </c>
      <c r="E4" s="8">
        <f t="shared" ref="E4:E12" si="1">SUM(C4:D4)</f>
        <v>-217290</v>
      </c>
      <c r="F4" s="14">
        <v>3.08</v>
      </c>
      <c r="G4" s="14">
        <v>-8.0000000000000002E-3</v>
      </c>
      <c r="H4" s="14">
        <f t="shared" ref="H4:H12" si="2">G4+F4</f>
        <v>3.0720000000000001</v>
      </c>
      <c r="I4" s="11">
        <f t="shared" ref="I4:I12" si="3">H4*C4</f>
        <v>-667514.88</v>
      </c>
      <c r="K4" s="30" t="s">
        <v>26</v>
      </c>
      <c r="S4" s="11">
        <f t="shared" ref="S4:S12" si="4">(SUM(M4:Q4)*E4)+I4+R4</f>
        <v>-667514.88</v>
      </c>
      <c r="T4" s="14">
        <f t="shared" ref="T4:T12" si="5">S4/E4</f>
        <v>3.0720000000000001</v>
      </c>
    </row>
    <row r="5" spans="1:21" x14ac:dyDescent="0.25">
      <c r="A5" s="5" t="s">
        <v>19</v>
      </c>
      <c r="B5" s="5" t="s">
        <v>20</v>
      </c>
      <c r="C5" s="8">
        <v>-3547091</v>
      </c>
      <c r="D5" s="8">
        <f t="shared" si="0"/>
        <v>0</v>
      </c>
      <c r="E5" s="8">
        <f t="shared" si="1"/>
        <v>-3547091</v>
      </c>
      <c r="F5" s="14">
        <v>3.08</v>
      </c>
      <c r="G5" s="14">
        <v>0</v>
      </c>
      <c r="H5" s="14">
        <f t="shared" si="2"/>
        <v>3.08</v>
      </c>
      <c r="I5" s="11">
        <f t="shared" si="3"/>
        <v>-10925040.279999999</v>
      </c>
      <c r="K5" s="30" t="s">
        <v>57</v>
      </c>
      <c r="S5" s="11">
        <f t="shared" si="4"/>
        <v>-10925040.279999999</v>
      </c>
      <c r="T5" s="14">
        <f t="shared" si="5"/>
        <v>3.0799999999999996</v>
      </c>
      <c r="U5" t="s">
        <v>21</v>
      </c>
    </row>
    <row r="6" spans="1:21" x14ac:dyDescent="0.25">
      <c r="A6" s="5" t="s">
        <v>19</v>
      </c>
      <c r="B6" s="5" t="s">
        <v>20</v>
      </c>
      <c r="C6" s="8">
        <v>-1390493</v>
      </c>
      <c r="D6" s="8">
        <f t="shared" si="0"/>
        <v>0</v>
      </c>
      <c r="E6" s="8">
        <f>SUM(C6:D6)</f>
        <v>-1390493</v>
      </c>
      <c r="F6" s="14">
        <v>3.08</v>
      </c>
      <c r="G6" s="14">
        <v>-5.0000000000000001E-3</v>
      </c>
      <c r="H6" s="14">
        <f>G6+F6</f>
        <v>3.0750000000000002</v>
      </c>
      <c r="I6" s="11">
        <f>H6*C6</f>
        <v>-4275765.9750000006</v>
      </c>
      <c r="K6" s="30" t="s">
        <v>58</v>
      </c>
      <c r="S6" s="11">
        <f>(SUM(M6:Q6)*E6)+I6+R6</f>
        <v>-4275765.9750000006</v>
      </c>
      <c r="T6" s="14">
        <f>S6/E6</f>
        <v>3.0750000000000006</v>
      </c>
      <c r="U6" t="s">
        <v>21</v>
      </c>
    </row>
    <row r="7" spans="1:21" x14ac:dyDescent="0.25">
      <c r="A7" s="5" t="s">
        <v>19</v>
      </c>
      <c r="B7" s="5" t="s">
        <v>20</v>
      </c>
      <c r="C7" s="8">
        <v>1173069</v>
      </c>
      <c r="D7" s="8">
        <f t="shared" si="0"/>
        <v>0</v>
      </c>
      <c r="E7" s="8">
        <f t="shared" si="1"/>
        <v>1173069</v>
      </c>
      <c r="F7" s="14">
        <v>3.08</v>
      </c>
      <c r="G7" s="14">
        <v>-5.0000000000000001E-3</v>
      </c>
      <c r="H7" s="14">
        <f t="shared" si="2"/>
        <v>3.0750000000000002</v>
      </c>
      <c r="I7" s="11">
        <f t="shared" si="3"/>
        <v>3607187.1750000003</v>
      </c>
      <c r="K7" s="30" t="s">
        <v>59</v>
      </c>
      <c r="S7" s="11">
        <f t="shared" si="4"/>
        <v>3607187.1750000003</v>
      </c>
      <c r="T7" s="14">
        <f t="shared" si="5"/>
        <v>3.0750000000000002</v>
      </c>
      <c r="U7" t="s">
        <v>21</v>
      </c>
    </row>
    <row r="8" spans="1:21" ht="12.75" customHeight="1" x14ac:dyDescent="0.25">
      <c r="A8" s="5" t="s">
        <v>19</v>
      </c>
      <c r="B8" s="5" t="s">
        <v>20</v>
      </c>
      <c r="C8" s="8">
        <v>-791971</v>
      </c>
      <c r="D8" s="8">
        <f t="shared" si="0"/>
        <v>0</v>
      </c>
      <c r="E8" s="8">
        <f t="shared" si="1"/>
        <v>-791971</v>
      </c>
      <c r="F8" s="14">
        <v>3.08</v>
      </c>
      <c r="G8" s="14">
        <v>-5.0000000000000001E-3</v>
      </c>
      <c r="H8" s="14">
        <f t="shared" si="2"/>
        <v>3.0750000000000002</v>
      </c>
      <c r="I8" s="11">
        <f t="shared" si="3"/>
        <v>-2435310.8250000002</v>
      </c>
      <c r="K8" s="30" t="s">
        <v>27</v>
      </c>
      <c r="S8" s="11">
        <f t="shared" si="4"/>
        <v>-2435310.8250000002</v>
      </c>
      <c r="T8" s="14">
        <f t="shared" si="5"/>
        <v>3.0750000000000002</v>
      </c>
      <c r="U8" t="s">
        <v>21</v>
      </c>
    </row>
    <row r="9" spans="1:21" ht="12.75" customHeight="1" x14ac:dyDescent="0.25">
      <c r="A9" s="5" t="s">
        <v>19</v>
      </c>
      <c r="B9" s="5" t="s">
        <v>20</v>
      </c>
      <c r="C9" s="8">
        <v>791090</v>
      </c>
      <c r="D9" s="8">
        <f t="shared" si="0"/>
        <v>0</v>
      </c>
      <c r="E9" s="8">
        <f t="shared" si="1"/>
        <v>791090</v>
      </c>
      <c r="F9" s="14">
        <v>3.08</v>
      </c>
      <c r="G9" s="14">
        <v>-5.0000000000000001E-3</v>
      </c>
      <c r="H9" s="14">
        <f t="shared" si="2"/>
        <v>3.0750000000000002</v>
      </c>
      <c r="I9" s="11">
        <f t="shared" si="3"/>
        <v>2432601.75</v>
      </c>
      <c r="K9" s="30" t="s">
        <v>60</v>
      </c>
      <c r="S9" s="11">
        <f t="shared" si="4"/>
        <v>2432601.75</v>
      </c>
      <c r="T9" s="14">
        <f t="shared" si="5"/>
        <v>3.0750000000000002</v>
      </c>
      <c r="U9" t="s">
        <v>21</v>
      </c>
    </row>
    <row r="10" spans="1:21" ht="12.75" customHeight="1" x14ac:dyDescent="0.25">
      <c r="A10" s="5" t="s">
        <v>19</v>
      </c>
      <c r="B10" s="5" t="s">
        <v>20</v>
      </c>
      <c r="C10" s="8">
        <v>-95000</v>
      </c>
      <c r="D10" s="8">
        <f t="shared" si="0"/>
        <v>0</v>
      </c>
      <c r="E10" s="8">
        <f t="shared" si="1"/>
        <v>-95000</v>
      </c>
      <c r="F10" s="14">
        <v>3.08</v>
      </c>
      <c r="G10" s="14">
        <v>-5.0000000000000001E-3</v>
      </c>
      <c r="H10" s="14">
        <f t="shared" si="2"/>
        <v>3.0750000000000002</v>
      </c>
      <c r="I10" s="11">
        <f t="shared" si="3"/>
        <v>-292125</v>
      </c>
      <c r="K10" s="30" t="s">
        <v>61</v>
      </c>
      <c r="S10" s="11">
        <f t="shared" si="4"/>
        <v>-292125</v>
      </c>
      <c r="T10" s="14">
        <f t="shared" si="5"/>
        <v>3.0750000000000002</v>
      </c>
      <c r="U10" t="s">
        <v>21</v>
      </c>
    </row>
    <row r="11" spans="1:21" ht="12.75" customHeight="1" x14ac:dyDescent="0.25">
      <c r="A11" s="5" t="s">
        <v>19</v>
      </c>
      <c r="B11" s="5" t="s">
        <v>20</v>
      </c>
      <c r="C11" s="8">
        <v>-864000</v>
      </c>
      <c r="D11" s="8">
        <f t="shared" si="0"/>
        <v>0</v>
      </c>
      <c r="E11" s="8">
        <f t="shared" si="1"/>
        <v>-864000</v>
      </c>
      <c r="F11" s="14">
        <v>3.08</v>
      </c>
      <c r="G11" s="14">
        <v>-5.0000000000000001E-3</v>
      </c>
      <c r="H11" s="14">
        <f t="shared" si="2"/>
        <v>3.0750000000000002</v>
      </c>
      <c r="I11" s="11">
        <f t="shared" si="3"/>
        <v>-2656800</v>
      </c>
      <c r="K11" s="30" t="s">
        <v>62</v>
      </c>
      <c r="S11" s="11">
        <f t="shared" si="4"/>
        <v>-2656800</v>
      </c>
      <c r="T11" s="14">
        <f t="shared" si="5"/>
        <v>3.0750000000000002</v>
      </c>
      <c r="U11" t="s">
        <v>21</v>
      </c>
    </row>
    <row r="12" spans="1:21" ht="12.75" customHeight="1" x14ac:dyDescent="0.25">
      <c r="A12" s="5" t="s">
        <v>19</v>
      </c>
      <c r="B12" s="5" t="s">
        <v>20</v>
      </c>
      <c r="C12" s="8">
        <v>-214000</v>
      </c>
      <c r="D12" s="8">
        <f t="shared" si="0"/>
        <v>0</v>
      </c>
      <c r="E12" s="8">
        <f t="shared" si="1"/>
        <v>-214000</v>
      </c>
      <c r="F12" s="14">
        <v>3.08</v>
      </c>
      <c r="G12" s="14">
        <v>-5.0000000000000001E-3</v>
      </c>
      <c r="H12" s="14">
        <f t="shared" si="2"/>
        <v>3.0750000000000002</v>
      </c>
      <c r="I12" s="11">
        <f t="shared" si="3"/>
        <v>-658050</v>
      </c>
      <c r="K12" s="30" t="s">
        <v>63</v>
      </c>
      <c r="S12" s="11">
        <f t="shared" si="4"/>
        <v>-658050</v>
      </c>
      <c r="T12" s="14">
        <f t="shared" si="5"/>
        <v>3.0750000000000002</v>
      </c>
      <c r="U12" t="s">
        <v>21</v>
      </c>
    </row>
    <row r="13" spans="1:21" ht="12.75" customHeight="1" x14ac:dyDescent="0.25">
      <c r="A13" s="5" t="s">
        <v>19</v>
      </c>
      <c r="B13" s="5" t="s">
        <v>20</v>
      </c>
      <c r="C13" s="8">
        <v>-5500000</v>
      </c>
      <c r="D13" s="8">
        <f t="shared" si="0"/>
        <v>0</v>
      </c>
      <c r="E13" s="8">
        <f t="shared" ref="E13:E30" si="6">SUM(C13:D13)</f>
        <v>-5500000</v>
      </c>
      <c r="F13" s="14">
        <v>3.08</v>
      </c>
      <c r="G13" s="14">
        <v>-5.0000000000000001E-3</v>
      </c>
      <c r="H13" s="14">
        <f t="shared" ref="H13:H30" si="7">G13+F13</f>
        <v>3.0750000000000002</v>
      </c>
      <c r="I13" s="11">
        <f t="shared" ref="I13:I30" si="8">H13*C13</f>
        <v>-16912500</v>
      </c>
      <c r="K13" s="30" t="s">
        <v>64</v>
      </c>
      <c r="S13" s="11">
        <f t="shared" ref="S13:S30" si="9">(SUM(M13:Q13)*E13)+I13+R13</f>
        <v>-16912500</v>
      </c>
      <c r="T13" s="14">
        <f t="shared" ref="T13:T31" si="10">S13/E13</f>
        <v>3.0750000000000002</v>
      </c>
      <c r="U13" t="s">
        <v>21</v>
      </c>
    </row>
    <row r="14" spans="1:21" ht="12.75" customHeight="1" x14ac:dyDescent="0.25">
      <c r="A14" s="5" t="s">
        <v>19</v>
      </c>
      <c r="B14" s="5" t="s">
        <v>20</v>
      </c>
      <c r="C14" s="8">
        <v>-2000000</v>
      </c>
      <c r="D14" s="8">
        <f t="shared" si="0"/>
        <v>0</v>
      </c>
      <c r="E14" s="8">
        <f t="shared" si="6"/>
        <v>-2000000</v>
      </c>
      <c r="F14" s="14">
        <v>3.08</v>
      </c>
      <c r="G14" s="14">
        <v>-5.0000000000000001E-3</v>
      </c>
      <c r="H14" s="14">
        <f t="shared" si="7"/>
        <v>3.0750000000000002</v>
      </c>
      <c r="I14" s="11">
        <f t="shared" si="8"/>
        <v>-6150000</v>
      </c>
      <c r="K14" s="30" t="s">
        <v>65</v>
      </c>
      <c r="S14" s="11">
        <f t="shared" si="9"/>
        <v>-6150000</v>
      </c>
      <c r="T14" s="14">
        <f t="shared" si="10"/>
        <v>3.0750000000000002</v>
      </c>
      <c r="U14" t="s">
        <v>21</v>
      </c>
    </row>
    <row r="15" spans="1:21" ht="12.75" customHeight="1" x14ac:dyDescent="0.25">
      <c r="A15" s="5" t="s">
        <v>19</v>
      </c>
      <c r="B15" s="5" t="s">
        <v>20</v>
      </c>
      <c r="C15" s="8">
        <v>4000000</v>
      </c>
      <c r="D15" s="8">
        <f t="shared" si="0"/>
        <v>0</v>
      </c>
      <c r="E15" s="8">
        <f t="shared" si="6"/>
        <v>4000000</v>
      </c>
      <c r="F15" s="14">
        <v>3.08</v>
      </c>
      <c r="G15" s="14">
        <v>-5.0000000000000001E-3</v>
      </c>
      <c r="H15" s="14">
        <f t="shared" si="7"/>
        <v>3.0750000000000002</v>
      </c>
      <c r="I15" s="11">
        <f t="shared" si="8"/>
        <v>12300000</v>
      </c>
      <c r="K15" s="30" t="s">
        <v>66</v>
      </c>
      <c r="S15" s="11">
        <f t="shared" si="9"/>
        <v>12300000</v>
      </c>
      <c r="T15" s="14">
        <f t="shared" si="10"/>
        <v>3.0750000000000002</v>
      </c>
      <c r="U15" t="s">
        <v>21</v>
      </c>
    </row>
    <row r="16" spans="1:21" ht="12.75" customHeight="1" x14ac:dyDescent="0.25">
      <c r="A16" s="5" t="s">
        <v>19</v>
      </c>
      <c r="B16" s="5" t="s">
        <v>20</v>
      </c>
      <c r="C16" s="8">
        <v>2000000</v>
      </c>
      <c r="D16" s="8">
        <f t="shared" si="0"/>
        <v>0</v>
      </c>
      <c r="E16" s="8">
        <f t="shared" si="6"/>
        <v>2000000</v>
      </c>
      <c r="F16" s="14">
        <v>3.08</v>
      </c>
      <c r="G16" s="14">
        <v>-5.0000000000000001E-3</v>
      </c>
      <c r="H16" s="14">
        <f t="shared" si="7"/>
        <v>3.0750000000000002</v>
      </c>
      <c r="I16" s="11">
        <f t="shared" si="8"/>
        <v>6150000</v>
      </c>
      <c r="K16" s="30" t="s">
        <v>67</v>
      </c>
      <c r="S16" s="11">
        <f t="shared" si="9"/>
        <v>6150000</v>
      </c>
      <c r="T16" s="14">
        <f t="shared" si="10"/>
        <v>3.0750000000000002</v>
      </c>
      <c r="U16" t="s">
        <v>21</v>
      </c>
    </row>
    <row r="17" spans="1:21" ht="12.75" customHeight="1" x14ac:dyDescent="0.25">
      <c r="A17" s="5" t="s">
        <v>19</v>
      </c>
      <c r="B17" s="5" t="s">
        <v>20</v>
      </c>
      <c r="C17" s="8">
        <v>-4000000</v>
      </c>
      <c r="D17" s="8">
        <f t="shared" si="0"/>
        <v>0</v>
      </c>
      <c r="E17" s="8">
        <f t="shared" si="6"/>
        <v>-4000000</v>
      </c>
      <c r="F17" s="14">
        <v>3.08</v>
      </c>
      <c r="G17" s="14">
        <v>-5.0000000000000001E-3</v>
      </c>
      <c r="H17" s="14">
        <f t="shared" si="7"/>
        <v>3.0750000000000002</v>
      </c>
      <c r="I17" s="11">
        <f t="shared" si="8"/>
        <v>-12300000</v>
      </c>
      <c r="K17" s="30" t="s">
        <v>68</v>
      </c>
      <c r="S17" s="11">
        <f t="shared" si="9"/>
        <v>-12300000</v>
      </c>
      <c r="T17" s="14">
        <f t="shared" si="10"/>
        <v>3.0750000000000002</v>
      </c>
      <c r="U17" t="s">
        <v>21</v>
      </c>
    </row>
    <row r="18" spans="1:21" ht="12.75" customHeight="1" x14ac:dyDescent="0.25">
      <c r="A18" s="5" t="s">
        <v>19</v>
      </c>
      <c r="B18" s="5" t="s">
        <v>20</v>
      </c>
      <c r="C18" s="8">
        <v>2000000</v>
      </c>
      <c r="D18" s="8">
        <f t="shared" si="0"/>
        <v>0</v>
      </c>
      <c r="E18" s="8">
        <f t="shared" si="6"/>
        <v>2000000</v>
      </c>
      <c r="F18" s="14">
        <v>3.08</v>
      </c>
      <c r="G18" s="14">
        <v>-5.0000000000000001E-3</v>
      </c>
      <c r="H18" s="14">
        <f t="shared" si="7"/>
        <v>3.0750000000000002</v>
      </c>
      <c r="I18" s="11">
        <f t="shared" si="8"/>
        <v>6150000</v>
      </c>
      <c r="K18" s="30" t="s">
        <v>69</v>
      </c>
      <c r="S18" s="11">
        <f t="shared" si="9"/>
        <v>6150000</v>
      </c>
      <c r="T18" s="14">
        <f t="shared" si="10"/>
        <v>3.0750000000000002</v>
      </c>
      <c r="U18" t="s">
        <v>21</v>
      </c>
    </row>
    <row r="19" spans="1:21" ht="12.75" customHeight="1" x14ac:dyDescent="0.25">
      <c r="A19" s="5" t="s">
        <v>19</v>
      </c>
      <c r="B19" s="5" t="s">
        <v>20</v>
      </c>
      <c r="C19" s="8">
        <v>1000000</v>
      </c>
      <c r="D19" s="8">
        <f t="shared" si="0"/>
        <v>0</v>
      </c>
      <c r="E19" s="8">
        <f t="shared" si="6"/>
        <v>1000000</v>
      </c>
      <c r="F19" s="14">
        <v>3.08</v>
      </c>
      <c r="G19" s="14">
        <v>-5.0000000000000001E-3</v>
      </c>
      <c r="H19" s="14">
        <f t="shared" si="7"/>
        <v>3.0750000000000002</v>
      </c>
      <c r="I19" s="11">
        <f t="shared" si="8"/>
        <v>3075000</v>
      </c>
      <c r="K19" s="30" t="s">
        <v>70</v>
      </c>
      <c r="S19" s="11">
        <f t="shared" si="9"/>
        <v>3075000</v>
      </c>
      <c r="T19" s="14">
        <f t="shared" si="10"/>
        <v>3.0750000000000002</v>
      </c>
      <c r="U19" t="s">
        <v>21</v>
      </c>
    </row>
    <row r="20" spans="1:21" ht="12.75" customHeight="1" x14ac:dyDescent="0.25">
      <c r="A20" s="5" t="s">
        <v>19</v>
      </c>
      <c r="B20" s="5" t="s">
        <v>20</v>
      </c>
      <c r="C20" s="8">
        <v>-2000000</v>
      </c>
      <c r="D20" s="8">
        <f t="shared" si="0"/>
        <v>0</v>
      </c>
      <c r="E20" s="8">
        <f t="shared" si="6"/>
        <v>-2000000</v>
      </c>
      <c r="F20" s="14">
        <v>3.08</v>
      </c>
      <c r="G20" s="14">
        <v>-5.0000000000000001E-3</v>
      </c>
      <c r="H20" s="14">
        <f t="shared" si="7"/>
        <v>3.0750000000000002</v>
      </c>
      <c r="I20" s="11">
        <f t="shared" si="8"/>
        <v>-6150000</v>
      </c>
      <c r="K20" s="30" t="s">
        <v>71</v>
      </c>
      <c r="S20" s="11">
        <f t="shared" si="9"/>
        <v>-6150000</v>
      </c>
      <c r="T20" s="14">
        <f t="shared" si="10"/>
        <v>3.0750000000000002</v>
      </c>
      <c r="U20" t="s">
        <v>21</v>
      </c>
    </row>
    <row r="21" spans="1:21" ht="12.75" customHeight="1" x14ac:dyDescent="0.25">
      <c r="A21" s="5" t="s">
        <v>19</v>
      </c>
      <c r="B21" s="5" t="s">
        <v>20</v>
      </c>
      <c r="C21" s="8">
        <v>-100000</v>
      </c>
      <c r="D21" s="8">
        <f t="shared" si="0"/>
        <v>0</v>
      </c>
      <c r="E21" s="8">
        <f t="shared" ref="E21:E27" si="11">SUM(C21:D21)</f>
        <v>-100000</v>
      </c>
      <c r="F21" s="14">
        <v>3.08</v>
      </c>
      <c r="G21" s="14">
        <v>-5.0000000000000001E-3</v>
      </c>
      <c r="H21" s="14">
        <f t="shared" ref="H21:H27" si="12">G21+F21</f>
        <v>3.0750000000000002</v>
      </c>
      <c r="I21" s="11">
        <f t="shared" ref="I21:I27" si="13">H21*C21</f>
        <v>-307500</v>
      </c>
      <c r="K21" s="30" t="s">
        <v>72</v>
      </c>
      <c r="S21" s="11">
        <f t="shared" ref="S21:S27" si="14">(SUM(M21:Q21)*E21)+I21+R21</f>
        <v>-307500</v>
      </c>
      <c r="T21" s="14">
        <f t="shared" ref="T21:T27" si="15">S21/E21</f>
        <v>3.0750000000000002</v>
      </c>
      <c r="U21" t="s">
        <v>21</v>
      </c>
    </row>
    <row r="22" spans="1:21" ht="12.75" customHeight="1" x14ac:dyDescent="0.25">
      <c r="A22" s="5" t="s">
        <v>19</v>
      </c>
      <c r="B22" s="5" t="s">
        <v>20</v>
      </c>
      <c r="C22" s="8">
        <v>-3000000</v>
      </c>
      <c r="D22" s="8">
        <f t="shared" si="0"/>
        <v>0</v>
      </c>
      <c r="E22" s="8">
        <f t="shared" si="11"/>
        <v>-3000000</v>
      </c>
      <c r="F22" s="14">
        <v>3.08</v>
      </c>
      <c r="G22" s="14">
        <v>-5.0000000000000001E-3</v>
      </c>
      <c r="H22" s="14">
        <f t="shared" si="12"/>
        <v>3.0750000000000002</v>
      </c>
      <c r="I22" s="11">
        <f t="shared" si="13"/>
        <v>-9225000</v>
      </c>
      <c r="K22" s="30" t="s">
        <v>73</v>
      </c>
      <c r="S22" s="11">
        <f t="shared" si="14"/>
        <v>-9225000</v>
      </c>
      <c r="T22" s="14">
        <f t="shared" si="15"/>
        <v>3.0750000000000002</v>
      </c>
      <c r="U22" t="s">
        <v>21</v>
      </c>
    </row>
    <row r="23" spans="1:21" ht="12.75" customHeight="1" x14ac:dyDescent="0.25">
      <c r="A23" s="5" t="s">
        <v>19</v>
      </c>
      <c r="B23" s="5" t="s">
        <v>20</v>
      </c>
      <c r="C23" s="8">
        <v>-2970000</v>
      </c>
      <c r="D23" s="8">
        <f t="shared" si="0"/>
        <v>0</v>
      </c>
      <c r="E23" s="8">
        <f t="shared" si="11"/>
        <v>-2970000</v>
      </c>
      <c r="F23" s="14">
        <v>3.08</v>
      </c>
      <c r="G23" s="14">
        <v>-5.0000000000000001E-3</v>
      </c>
      <c r="H23" s="14">
        <f t="shared" si="12"/>
        <v>3.0750000000000002</v>
      </c>
      <c r="I23" s="11">
        <f t="shared" si="13"/>
        <v>-9132750</v>
      </c>
      <c r="K23" s="30" t="s">
        <v>74</v>
      </c>
      <c r="S23" s="11">
        <f t="shared" si="14"/>
        <v>-9132750</v>
      </c>
      <c r="T23" s="14">
        <f t="shared" si="15"/>
        <v>3.0750000000000002</v>
      </c>
      <c r="U23" t="s">
        <v>21</v>
      </c>
    </row>
    <row r="24" spans="1:21" ht="12.75" customHeight="1" x14ac:dyDescent="0.25">
      <c r="A24" s="5" t="s">
        <v>19</v>
      </c>
      <c r="B24" s="5" t="s">
        <v>20</v>
      </c>
      <c r="C24" s="8">
        <v>1921318</v>
      </c>
      <c r="D24" s="8">
        <f t="shared" si="0"/>
        <v>0</v>
      </c>
      <c r="E24" s="8">
        <f t="shared" si="11"/>
        <v>1921318</v>
      </c>
      <c r="F24" s="14">
        <v>3.08</v>
      </c>
      <c r="G24" s="14">
        <v>-5.0000000000000001E-3</v>
      </c>
      <c r="H24" s="14">
        <f t="shared" si="12"/>
        <v>3.0750000000000002</v>
      </c>
      <c r="I24" s="11">
        <f t="shared" si="13"/>
        <v>5908052.8500000006</v>
      </c>
      <c r="K24" s="30" t="s">
        <v>75</v>
      </c>
      <c r="S24" s="11">
        <f t="shared" si="14"/>
        <v>5908052.8500000006</v>
      </c>
      <c r="T24" s="14">
        <f t="shared" si="15"/>
        <v>3.0750000000000002</v>
      </c>
      <c r="U24" t="s">
        <v>21</v>
      </c>
    </row>
    <row r="25" spans="1:21" ht="12.75" customHeight="1" x14ac:dyDescent="0.25">
      <c r="A25" s="5" t="s">
        <v>19</v>
      </c>
      <c r="B25" s="5" t="s">
        <v>20</v>
      </c>
      <c r="C25" s="8">
        <v>1500000</v>
      </c>
      <c r="D25" s="8">
        <f t="shared" si="0"/>
        <v>0</v>
      </c>
      <c r="E25" s="8">
        <f t="shared" si="11"/>
        <v>1500000</v>
      </c>
      <c r="F25" s="14">
        <v>3.08</v>
      </c>
      <c r="G25" s="14">
        <v>-5.0000000000000001E-3</v>
      </c>
      <c r="H25" s="14">
        <f t="shared" si="12"/>
        <v>3.0750000000000002</v>
      </c>
      <c r="I25" s="11">
        <f t="shared" si="13"/>
        <v>4612500</v>
      </c>
      <c r="K25" s="30" t="s">
        <v>76</v>
      </c>
      <c r="S25" s="11">
        <f t="shared" si="14"/>
        <v>4612500</v>
      </c>
      <c r="T25" s="14">
        <f t="shared" si="15"/>
        <v>3.0750000000000002</v>
      </c>
      <c r="U25" t="s">
        <v>21</v>
      </c>
    </row>
    <row r="26" spans="1:21" ht="12.75" customHeight="1" x14ac:dyDescent="0.25">
      <c r="A26" s="5" t="s">
        <v>19</v>
      </c>
      <c r="B26" s="5" t="s">
        <v>20</v>
      </c>
      <c r="C26" s="8">
        <v>-2635723</v>
      </c>
      <c r="D26" s="8">
        <f t="shared" si="0"/>
        <v>0</v>
      </c>
      <c r="E26" s="8">
        <f t="shared" si="11"/>
        <v>-2635723</v>
      </c>
      <c r="F26" s="14">
        <v>3.08</v>
      </c>
      <c r="G26" s="14">
        <v>-5.0000000000000001E-3</v>
      </c>
      <c r="H26" s="14">
        <f t="shared" si="12"/>
        <v>3.0750000000000002</v>
      </c>
      <c r="I26" s="11">
        <f t="shared" si="13"/>
        <v>-8104848.2250000006</v>
      </c>
      <c r="K26" s="30" t="s">
        <v>77</v>
      </c>
      <c r="S26" s="11">
        <f t="shared" si="14"/>
        <v>-8104848.2250000006</v>
      </c>
      <c r="T26" s="14">
        <f t="shared" si="15"/>
        <v>3.0750000000000002</v>
      </c>
      <c r="U26" t="s">
        <v>21</v>
      </c>
    </row>
    <row r="27" spans="1:21" ht="12.75" customHeight="1" x14ac:dyDescent="0.25">
      <c r="A27" s="5" t="s">
        <v>19</v>
      </c>
      <c r="B27" s="5" t="s">
        <v>20</v>
      </c>
      <c r="C27" s="8">
        <v>-5000000</v>
      </c>
      <c r="D27" s="8">
        <f t="shared" si="0"/>
        <v>0</v>
      </c>
      <c r="E27" s="8">
        <f t="shared" si="11"/>
        <v>-5000000</v>
      </c>
      <c r="F27" s="14">
        <v>3.08</v>
      </c>
      <c r="G27" s="14">
        <v>0</v>
      </c>
      <c r="H27" s="14">
        <f t="shared" si="12"/>
        <v>3.08</v>
      </c>
      <c r="I27" s="11">
        <f t="shared" si="13"/>
        <v>-15400000</v>
      </c>
      <c r="K27" s="30" t="s">
        <v>29</v>
      </c>
      <c r="S27" s="11">
        <f t="shared" si="14"/>
        <v>-15400000</v>
      </c>
      <c r="T27" s="14">
        <f t="shared" si="15"/>
        <v>3.08</v>
      </c>
      <c r="U27" t="s">
        <v>21</v>
      </c>
    </row>
    <row r="28" spans="1:21" ht="12.75" customHeight="1" x14ac:dyDescent="0.25">
      <c r="A28" s="5" t="s">
        <v>19</v>
      </c>
      <c r="B28" s="5" t="s">
        <v>20</v>
      </c>
      <c r="C28" s="8">
        <v>-6750000</v>
      </c>
      <c r="D28" s="8">
        <f t="shared" si="0"/>
        <v>0</v>
      </c>
      <c r="E28" s="8">
        <f t="shared" si="6"/>
        <v>-6750000</v>
      </c>
      <c r="F28" s="14">
        <v>3.08</v>
      </c>
      <c r="G28" s="14">
        <v>0</v>
      </c>
      <c r="H28" s="14">
        <f t="shared" si="7"/>
        <v>3.08</v>
      </c>
      <c r="I28" s="11">
        <f t="shared" si="8"/>
        <v>-20790000</v>
      </c>
      <c r="K28" s="30" t="s">
        <v>78</v>
      </c>
      <c r="S28" s="11">
        <f t="shared" si="9"/>
        <v>-20790000</v>
      </c>
      <c r="T28" s="14">
        <f t="shared" si="10"/>
        <v>3.08</v>
      </c>
      <c r="U28" t="s">
        <v>21</v>
      </c>
    </row>
    <row r="29" spans="1:21" ht="12.75" customHeight="1" x14ac:dyDescent="0.25">
      <c r="A29" s="5" t="s">
        <v>19</v>
      </c>
      <c r="B29" s="5" t="s">
        <v>20</v>
      </c>
      <c r="C29" s="8">
        <v>-6600000</v>
      </c>
      <c r="D29" s="8">
        <f t="shared" si="0"/>
        <v>0</v>
      </c>
      <c r="E29" s="8">
        <f t="shared" si="6"/>
        <v>-6600000</v>
      </c>
      <c r="F29" s="14">
        <v>3.08</v>
      </c>
      <c r="G29" s="14">
        <v>0</v>
      </c>
      <c r="H29" s="14">
        <f t="shared" si="7"/>
        <v>3.08</v>
      </c>
      <c r="I29" s="11">
        <f t="shared" si="8"/>
        <v>-20328000</v>
      </c>
      <c r="K29" s="30" t="s">
        <v>79</v>
      </c>
      <c r="S29" s="11">
        <f t="shared" si="9"/>
        <v>-20328000</v>
      </c>
      <c r="T29" s="14">
        <f t="shared" si="10"/>
        <v>3.08</v>
      </c>
      <c r="U29" t="s">
        <v>21</v>
      </c>
    </row>
    <row r="30" spans="1:21" ht="12.75" customHeight="1" x14ac:dyDescent="0.25">
      <c r="A30" s="5" t="s">
        <v>19</v>
      </c>
      <c r="B30" s="5" t="s">
        <v>20</v>
      </c>
      <c r="C30" s="8">
        <v>6600000</v>
      </c>
      <c r="D30" s="8">
        <f t="shared" si="0"/>
        <v>0</v>
      </c>
      <c r="E30" s="8">
        <f t="shared" si="6"/>
        <v>6600000</v>
      </c>
      <c r="F30" s="14">
        <v>3.08</v>
      </c>
      <c r="G30" s="14">
        <v>0</v>
      </c>
      <c r="H30" s="14">
        <f t="shared" si="7"/>
        <v>3.08</v>
      </c>
      <c r="I30" s="11">
        <f t="shared" si="8"/>
        <v>20328000</v>
      </c>
      <c r="K30" s="30" t="s">
        <v>80</v>
      </c>
      <c r="S30" s="11">
        <f t="shared" si="9"/>
        <v>20328000</v>
      </c>
      <c r="T30" s="14">
        <f t="shared" si="10"/>
        <v>3.08</v>
      </c>
      <c r="U30" t="s">
        <v>21</v>
      </c>
    </row>
    <row r="31" spans="1:21" ht="12.75" customHeight="1" x14ac:dyDescent="0.25">
      <c r="A31" s="5" t="s">
        <v>19</v>
      </c>
      <c r="B31" s="5" t="s">
        <v>20</v>
      </c>
      <c r="C31" s="8">
        <v>10827000</v>
      </c>
      <c r="D31" s="8">
        <f t="shared" si="0"/>
        <v>0</v>
      </c>
      <c r="E31" s="8">
        <f t="shared" ref="E31:E36" si="16">SUM(C31:D31)</f>
        <v>10827000</v>
      </c>
      <c r="F31" s="14">
        <v>3.08</v>
      </c>
      <c r="G31" s="14">
        <v>0</v>
      </c>
      <c r="H31" s="14">
        <f t="shared" ref="H31:H36" si="17">G31+F31</f>
        <v>3.08</v>
      </c>
      <c r="I31" s="11">
        <f t="shared" ref="I31:I36" si="18">H31*C31</f>
        <v>33347160</v>
      </c>
      <c r="K31" s="30" t="s">
        <v>81</v>
      </c>
      <c r="S31" s="11">
        <f t="shared" ref="S31:S36" si="19">(SUM(M31:Q31)*E31)+I31+R31</f>
        <v>33347160</v>
      </c>
      <c r="T31" s="14">
        <f t="shared" si="10"/>
        <v>3.08</v>
      </c>
      <c r="U31" t="s">
        <v>21</v>
      </c>
    </row>
    <row r="32" spans="1:21" ht="12.75" customHeight="1" x14ac:dyDescent="0.25">
      <c r="A32" s="5" t="s">
        <v>19</v>
      </c>
      <c r="B32" s="5" t="s">
        <v>20</v>
      </c>
      <c r="C32" s="8">
        <v>-10827000</v>
      </c>
      <c r="D32" s="8">
        <f t="shared" si="0"/>
        <v>0</v>
      </c>
      <c r="E32" s="8">
        <f t="shared" si="16"/>
        <v>-10827000</v>
      </c>
      <c r="F32" s="14">
        <v>3.08</v>
      </c>
      <c r="G32" s="14">
        <v>0</v>
      </c>
      <c r="H32" s="14">
        <f t="shared" si="17"/>
        <v>3.08</v>
      </c>
      <c r="I32" s="11">
        <f t="shared" si="18"/>
        <v>-33347160</v>
      </c>
      <c r="K32" s="30" t="s">
        <v>82</v>
      </c>
      <c r="S32" s="11">
        <f t="shared" si="19"/>
        <v>-33347160</v>
      </c>
      <c r="T32" s="14">
        <f>S32/E32</f>
        <v>3.08</v>
      </c>
      <c r="U32" t="s">
        <v>21</v>
      </c>
    </row>
    <row r="33" spans="1:21" ht="12.75" customHeight="1" x14ac:dyDescent="0.25">
      <c r="A33" s="5" t="s">
        <v>19</v>
      </c>
      <c r="B33" s="5" t="s">
        <v>20</v>
      </c>
      <c r="C33" s="8">
        <v>8869000</v>
      </c>
      <c r="D33" s="8">
        <f t="shared" si="0"/>
        <v>0</v>
      </c>
      <c r="E33" s="8">
        <f t="shared" si="16"/>
        <v>8869000</v>
      </c>
      <c r="F33" s="14">
        <v>3.08</v>
      </c>
      <c r="G33" s="14">
        <v>0</v>
      </c>
      <c r="H33" s="14">
        <f t="shared" si="17"/>
        <v>3.08</v>
      </c>
      <c r="I33" s="11">
        <f t="shared" si="18"/>
        <v>27316520</v>
      </c>
      <c r="K33" s="30" t="s">
        <v>83</v>
      </c>
      <c r="S33" s="11">
        <f t="shared" si="19"/>
        <v>27316520</v>
      </c>
      <c r="T33" s="14">
        <f>S33/E33</f>
        <v>3.08</v>
      </c>
      <c r="U33" t="s">
        <v>21</v>
      </c>
    </row>
    <row r="34" spans="1:21" ht="12.75" customHeight="1" x14ac:dyDescent="0.25">
      <c r="A34" s="5" t="s">
        <v>19</v>
      </c>
      <c r="B34" s="5" t="s">
        <v>20</v>
      </c>
      <c r="C34" s="8">
        <v>-8869000</v>
      </c>
      <c r="D34" s="8">
        <f t="shared" si="0"/>
        <v>0</v>
      </c>
      <c r="E34" s="8">
        <f t="shared" si="16"/>
        <v>-8869000</v>
      </c>
      <c r="F34" s="14">
        <v>3.08</v>
      </c>
      <c r="G34" s="14">
        <v>0</v>
      </c>
      <c r="H34" s="14">
        <f t="shared" si="17"/>
        <v>3.08</v>
      </c>
      <c r="I34" s="11">
        <f t="shared" si="18"/>
        <v>-27316520</v>
      </c>
      <c r="K34" s="30" t="s">
        <v>84</v>
      </c>
      <c r="S34" s="11">
        <f t="shared" si="19"/>
        <v>-27316520</v>
      </c>
      <c r="T34" s="14">
        <f>S34/E34</f>
        <v>3.08</v>
      </c>
      <c r="U34" t="s">
        <v>21</v>
      </c>
    </row>
    <row r="35" spans="1:21" ht="12.75" customHeight="1" x14ac:dyDescent="0.25">
      <c r="A35" s="5" t="s">
        <v>19</v>
      </c>
      <c r="B35" s="5" t="s">
        <v>20</v>
      </c>
      <c r="C35" s="8">
        <v>5888000</v>
      </c>
      <c r="D35" s="8">
        <f t="shared" si="0"/>
        <v>0</v>
      </c>
      <c r="E35" s="8">
        <f t="shared" si="16"/>
        <v>5888000</v>
      </c>
      <c r="F35" s="14">
        <v>3.08</v>
      </c>
      <c r="G35" s="14">
        <v>0</v>
      </c>
      <c r="H35" s="14">
        <f t="shared" si="17"/>
        <v>3.08</v>
      </c>
      <c r="I35" s="11">
        <f t="shared" si="18"/>
        <v>18135040</v>
      </c>
      <c r="K35" s="30" t="s">
        <v>85</v>
      </c>
      <c r="S35" s="11">
        <f t="shared" si="19"/>
        <v>18135040</v>
      </c>
      <c r="T35" s="14">
        <f>S35/E35</f>
        <v>3.08</v>
      </c>
      <c r="U35" t="s">
        <v>21</v>
      </c>
    </row>
    <row r="36" spans="1:21" ht="12.75" customHeight="1" x14ac:dyDescent="0.25">
      <c r="A36" s="5" t="s">
        <v>19</v>
      </c>
      <c r="B36" s="5" t="s">
        <v>20</v>
      </c>
      <c r="C36" s="8">
        <v>3047000</v>
      </c>
      <c r="D36" s="8">
        <f t="shared" si="0"/>
        <v>0</v>
      </c>
      <c r="E36" s="8">
        <f t="shared" si="16"/>
        <v>3047000</v>
      </c>
      <c r="F36" s="14">
        <v>3.08</v>
      </c>
      <c r="G36" s="14">
        <v>0</v>
      </c>
      <c r="H36" s="14">
        <f t="shared" si="17"/>
        <v>3.08</v>
      </c>
      <c r="I36" s="11">
        <f t="shared" si="18"/>
        <v>9384760</v>
      </c>
      <c r="K36" s="30" t="s">
        <v>30</v>
      </c>
      <c r="S36" s="11">
        <f t="shared" si="19"/>
        <v>9384760</v>
      </c>
      <c r="T36" s="14">
        <f>S36/E36</f>
        <v>3.08</v>
      </c>
      <c r="U36" t="s">
        <v>21</v>
      </c>
    </row>
    <row r="37" spans="1:21" ht="12.75" customHeight="1" x14ac:dyDescent="0.25">
      <c r="A37" s="5" t="s">
        <v>19</v>
      </c>
      <c r="B37" s="5" t="s">
        <v>20</v>
      </c>
      <c r="C37" s="8">
        <v>300000</v>
      </c>
      <c r="D37" s="8">
        <f t="shared" si="0"/>
        <v>0</v>
      </c>
      <c r="E37" s="8">
        <f t="shared" ref="E37:E45" si="20">SUM(C37:D37)</f>
        <v>300000</v>
      </c>
      <c r="F37" s="14">
        <v>3.08</v>
      </c>
      <c r="G37" s="14">
        <v>0</v>
      </c>
      <c r="H37" s="14">
        <f t="shared" ref="H37:H45" si="21">G37+F37</f>
        <v>3.08</v>
      </c>
      <c r="I37" s="11">
        <f t="shared" ref="I37:I45" si="22">H37*C37</f>
        <v>924000</v>
      </c>
      <c r="K37" s="30" t="s">
        <v>31</v>
      </c>
      <c r="S37" s="11">
        <f t="shared" ref="S37:S45" si="23">(SUM(M37:Q37)*E37)+I37+R37</f>
        <v>924000</v>
      </c>
      <c r="T37" s="14">
        <f t="shared" ref="T37:T45" si="24">S37/E37</f>
        <v>3.08</v>
      </c>
      <c r="U37" t="s">
        <v>21</v>
      </c>
    </row>
    <row r="38" spans="1:21" ht="12.75" customHeight="1" x14ac:dyDescent="0.25">
      <c r="A38" s="5" t="s">
        <v>19</v>
      </c>
      <c r="B38" s="5" t="s">
        <v>20</v>
      </c>
      <c r="C38" s="8">
        <v>310000</v>
      </c>
      <c r="D38" s="8">
        <f t="shared" si="0"/>
        <v>0</v>
      </c>
      <c r="E38" s="8">
        <f t="shared" si="20"/>
        <v>310000</v>
      </c>
      <c r="F38" s="14">
        <v>3.08</v>
      </c>
      <c r="G38" s="14">
        <v>0</v>
      </c>
      <c r="H38" s="14">
        <f t="shared" si="21"/>
        <v>3.08</v>
      </c>
      <c r="I38" s="11">
        <f t="shared" si="22"/>
        <v>954800</v>
      </c>
      <c r="K38" s="30" t="s">
        <v>32</v>
      </c>
      <c r="S38" s="11">
        <f t="shared" si="23"/>
        <v>954800</v>
      </c>
      <c r="T38" s="14">
        <f t="shared" si="24"/>
        <v>3.08</v>
      </c>
      <c r="U38" t="s">
        <v>21</v>
      </c>
    </row>
    <row r="39" spans="1:21" ht="12.75" customHeight="1" x14ac:dyDescent="0.25">
      <c r="A39" s="5" t="s">
        <v>19</v>
      </c>
      <c r="B39" s="5" t="s">
        <v>20</v>
      </c>
      <c r="C39" s="8">
        <v>100000</v>
      </c>
      <c r="D39" s="8">
        <f t="shared" si="0"/>
        <v>0</v>
      </c>
      <c r="E39" s="8">
        <f t="shared" si="20"/>
        <v>100000</v>
      </c>
      <c r="F39" s="14">
        <v>3.08</v>
      </c>
      <c r="G39" s="14">
        <v>0</v>
      </c>
      <c r="H39" s="14">
        <f t="shared" si="21"/>
        <v>3.08</v>
      </c>
      <c r="I39" s="11">
        <f t="shared" si="22"/>
        <v>308000</v>
      </c>
      <c r="K39" s="30" t="s">
        <v>86</v>
      </c>
      <c r="S39" s="11">
        <f t="shared" si="23"/>
        <v>308000</v>
      </c>
      <c r="T39" s="14">
        <f t="shared" si="24"/>
        <v>3.08</v>
      </c>
      <c r="U39" t="s">
        <v>21</v>
      </c>
    </row>
    <row r="40" spans="1:21" ht="12.75" customHeight="1" x14ac:dyDescent="0.25">
      <c r="A40" s="5" t="s">
        <v>19</v>
      </c>
      <c r="B40" s="5" t="s">
        <v>20</v>
      </c>
      <c r="C40" s="8">
        <v>1200000</v>
      </c>
      <c r="D40" s="8">
        <f t="shared" si="0"/>
        <v>0</v>
      </c>
      <c r="E40" s="8">
        <f t="shared" si="20"/>
        <v>1200000</v>
      </c>
      <c r="F40" s="14">
        <v>3.08</v>
      </c>
      <c r="G40" s="14">
        <v>0</v>
      </c>
      <c r="H40" s="14">
        <f t="shared" si="21"/>
        <v>3.08</v>
      </c>
      <c r="I40" s="11">
        <f t="shared" si="22"/>
        <v>3696000</v>
      </c>
      <c r="K40" s="30" t="s">
        <v>87</v>
      </c>
      <c r="S40" s="11">
        <f t="shared" si="23"/>
        <v>3696000</v>
      </c>
      <c r="T40" s="14">
        <f t="shared" si="24"/>
        <v>3.08</v>
      </c>
      <c r="U40" t="s">
        <v>21</v>
      </c>
    </row>
    <row r="41" spans="1:21" ht="12.75" customHeight="1" x14ac:dyDescent="0.25">
      <c r="A41" s="5" t="s">
        <v>19</v>
      </c>
      <c r="B41" s="5" t="s">
        <v>20</v>
      </c>
      <c r="C41" s="8">
        <v>323000</v>
      </c>
      <c r="D41" s="8">
        <f t="shared" si="0"/>
        <v>0</v>
      </c>
      <c r="E41" s="8">
        <f t="shared" si="20"/>
        <v>323000</v>
      </c>
      <c r="F41" s="14">
        <v>3.08</v>
      </c>
      <c r="G41" s="14">
        <v>0</v>
      </c>
      <c r="H41" s="14">
        <f t="shared" si="21"/>
        <v>3.08</v>
      </c>
      <c r="I41" s="11">
        <f t="shared" si="22"/>
        <v>994840</v>
      </c>
      <c r="K41" s="30" t="s">
        <v>88</v>
      </c>
      <c r="S41" s="11">
        <f t="shared" si="23"/>
        <v>994840</v>
      </c>
      <c r="T41" s="14">
        <f t="shared" si="24"/>
        <v>3.08</v>
      </c>
      <c r="U41" t="s">
        <v>21</v>
      </c>
    </row>
    <row r="42" spans="1:21" ht="12.75" customHeight="1" x14ac:dyDescent="0.25">
      <c r="A42" s="5" t="s">
        <v>19</v>
      </c>
      <c r="B42" s="5" t="s">
        <v>20</v>
      </c>
      <c r="C42" s="8">
        <v>225000</v>
      </c>
      <c r="D42" s="8">
        <f t="shared" si="0"/>
        <v>0</v>
      </c>
      <c r="E42" s="8">
        <f t="shared" si="20"/>
        <v>225000</v>
      </c>
      <c r="F42" s="14">
        <v>3.08</v>
      </c>
      <c r="G42" s="14">
        <v>0</v>
      </c>
      <c r="H42" s="14">
        <f t="shared" si="21"/>
        <v>3.08</v>
      </c>
      <c r="I42" s="11">
        <f t="shared" si="22"/>
        <v>693000</v>
      </c>
      <c r="K42" s="30" t="s">
        <v>89</v>
      </c>
      <c r="S42" s="11">
        <f t="shared" si="23"/>
        <v>693000</v>
      </c>
      <c r="T42" s="14">
        <f t="shared" si="24"/>
        <v>3.08</v>
      </c>
      <c r="U42" t="s">
        <v>21</v>
      </c>
    </row>
    <row r="43" spans="1:21" ht="12.75" customHeight="1" x14ac:dyDescent="0.25">
      <c r="A43" s="5" t="s">
        <v>19</v>
      </c>
      <c r="B43" s="5" t="s">
        <v>20</v>
      </c>
      <c r="C43" s="8">
        <v>4000000</v>
      </c>
      <c r="D43" s="8">
        <f t="shared" si="0"/>
        <v>0</v>
      </c>
      <c r="E43" s="8">
        <f t="shared" si="20"/>
        <v>4000000</v>
      </c>
      <c r="F43" s="14">
        <v>3.08</v>
      </c>
      <c r="G43" s="14">
        <v>0</v>
      </c>
      <c r="H43" s="14">
        <f t="shared" si="21"/>
        <v>3.08</v>
      </c>
      <c r="I43" s="11">
        <f t="shared" si="22"/>
        <v>12320000</v>
      </c>
      <c r="K43" s="30" t="s">
        <v>90</v>
      </c>
      <c r="S43" s="11">
        <f t="shared" si="23"/>
        <v>12320000</v>
      </c>
      <c r="T43" s="14">
        <f t="shared" si="24"/>
        <v>3.08</v>
      </c>
      <c r="U43" t="s">
        <v>21</v>
      </c>
    </row>
    <row r="44" spans="1:21" ht="12.75" customHeight="1" x14ac:dyDescent="0.25">
      <c r="A44" s="5" t="s">
        <v>19</v>
      </c>
      <c r="B44" s="5" t="s">
        <v>20</v>
      </c>
      <c r="C44" s="8">
        <v>7750000</v>
      </c>
      <c r="D44" s="8">
        <f t="shared" si="0"/>
        <v>0</v>
      </c>
      <c r="E44" s="8">
        <f t="shared" si="20"/>
        <v>7750000</v>
      </c>
      <c r="F44" s="14">
        <v>3.08</v>
      </c>
      <c r="G44" s="14">
        <v>0</v>
      </c>
      <c r="H44" s="14">
        <f t="shared" si="21"/>
        <v>3.08</v>
      </c>
      <c r="I44" s="11">
        <f t="shared" si="22"/>
        <v>23870000</v>
      </c>
      <c r="K44" s="30" t="s">
        <v>28</v>
      </c>
      <c r="S44" s="11">
        <f t="shared" si="23"/>
        <v>23870000</v>
      </c>
      <c r="T44" s="14">
        <f t="shared" si="24"/>
        <v>3.08</v>
      </c>
      <c r="U44" t="s">
        <v>21</v>
      </c>
    </row>
    <row r="45" spans="1:21" ht="12.75" customHeight="1" x14ac:dyDescent="0.25">
      <c r="A45" s="5" t="s">
        <v>19</v>
      </c>
      <c r="B45" s="5" t="s">
        <v>20</v>
      </c>
      <c r="C45" s="8">
        <v>3547091</v>
      </c>
      <c r="D45" s="8">
        <f t="shared" si="0"/>
        <v>0</v>
      </c>
      <c r="E45" s="8">
        <f t="shared" si="20"/>
        <v>3547091</v>
      </c>
      <c r="F45" s="14">
        <v>3.08</v>
      </c>
      <c r="G45" s="14">
        <v>0</v>
      </c>
      <c r="H45" s="14">
        <f t="shared" si="21"/>
        <v>3.08</v>
      </c>
      <c r="I45" s="11">
        <f t="shared" si="22"/>
        <v>10925040.279999999</v>
      </c>
      <c r="K45" s="30" t="s">
        <v>91</v>
      </c>
      <c r="S45" s="11">
        <f t="shared" si="23"/>
        <v>10925040.279999999</v>
      </c>
      <c r="T45" s="14">
        <f t="shared" si="24"/>
        <v>3.0799999999999996</v>
      </c>
      <c r="U45" t="s">
        <v>21</v>
      </c>
    </row>
    <row r="46" spans="1:21" ht="12.75" customHeight="1" x14ac:dyDescent="0.25">
      <c r="A46" s="5" t="s">
        <v>19</v>
      </c>
      <c r="B46" s="5" t="s">
        <v>20</v>
      </c>
      <c r="C46" s="8">
        <v>-389485</v>
      </c>
      <c r="D46" s="8">
        <f t="shared" si="0"/>
        <v>0</v>
      </c>
      <c r="E46" s="8">
        <f>SUM(C46:D46)</f>
        <v>-389485</v>
      </c>
      <c r="F46" s="14">
        <v>3.08</v>
      </c>
      <c r="G46" s="14">
        <v>0</v>
      </c>
      <c r="H46" s="14">
        <f>G46+F46</f>
        <v>3.08</v>
      </c>
      <c r="I46" s="11">
        <f>H46*C46</f>
        <v>-1199613.8</v>
      </c>
      <c r="J46" s="11" t="s">
        <v>92</v>
      </c>
      <c r="K46" s="30"/>
      <c r="S46" s="11">
        <f>(SUM(M46:Q46)*E46)+I46+R46</f>
        <v>-1199613.8</v>
      </c>
      <c r="T46" s="14">
        <f t="shared" ref="T46:T51" si="25">S46/E46</f>
        <v>3.08</v>
      </c>
      <c r="U46" t="s">
        <v>21</v>
      </c>
    </row>
    <row r="47" spans="1:21" ht="12.75" customHeight="1" x14ac:dyDescent="0.25">
      <c r="A47" s="5" t="s">
        <v>19</v>
      </c>
      <c r="B47" s="5" t="s">
        <v>20</v>
      </c>
      <c r="C47" s="8">
        <v>788354</v>
      </c>
      <c r="D47" s="8">
        <f t="shared" si="0"/>
        <v>0</v>
      </c>
      <c r="E47" s="8">
        <f>SUM(C47:D47)</f>
        <v>788354</v>
      </c>
      <c r="F47" s="14">
        <v>3.08</v>
      </c>
      <c r="G47" s="14">
        <v>0</v>
      </c>
      <c r="H47" s="14">
        <f>G47+F47</f>
        <v>3.08</v>
      </c>
      <c r="I47" s="11">
        <f>H47*C47</f>
        <v>2428130.3199999998</v>
      </c>
      <c r="J47" s="11" t="s">
        <v>92</v>
      </c>
      <c r="K47" s="30"/>
      <c r="S47" s="11">
        <f>(SUM(M47:Q47)*E47)+I47+R47</f>
        <v>2428130.3199999998</v>
      </c>
      <c r="T47" s="14">
        <f t="shared" si="25"/>
        <v>3.0799999999999996</v>
      </c>
      <c r="U47" t="s">
        <v>21</v>
      </c>
    </row>
    <row r="48" spans="1:21" ht="12.75" customHeight="1" x14ac:dyDescent="0.25">
      <c r="A48" s="5" t="s">
        <v>19</v>
      </c>
      <c r="B48" s="5" t="s">
        <v>20</v>
      </c>
      <c r="C48" s="8">
        <v>1781274</v>
      </c>
      <c r="D48" s="8">
        <f t="shared" si="0"/>
        <v>0</v>
      </c>
      <c r="E48" s="8">
        <f>SUM(C48:D48)</f>
        <v>1781274</v>
      </c>
      <c r="F48" s="14">
        <v>4.38</v>
      </c>
      <c r="G48" s="14">
        <v>0</v>
      </c>
      <c r="H48" s="14">
        <f>G48+F48</f>
        <v>4.38</v>
      </c>
      <c r="I48" s="11">
        <f>H48*C48</f>
        <v>7801980.1200000001</v>
      </c>
      <c r="J48" s="11" t="s">
        <v>93</v>
      </c>
      <c r="K48" s="30"/>
      <c r="S48" s="11">
        <f>(SUM(M48:Q48)*E48)+I48+R48</f>
        <v>7801980.1200000001</v>
      </c>
      <c r="T48" s="14">
        <f t="shared" si="25"/>
        <v>4.38</v>
      </c>
      <c r="U48" t="s">
        <v>21</v>
      </c>
    </row>
    <row r="49" spans="1:21" ht="12.75" customHeight="1" x14ac:dyDescent="0.25">
      <c r="A49" s="5" t="s">
        <v>19</v>
      </c>
      <c r="B49" s="5" t="s">
        <v>20</v>
      </c>
      <c r="C49" s="8">
        <v>-101909</v>
      </c>
      <c r="D49" s="8">
        <f t="shared" si="0"/>
        <v>0</v>
      </c>
      <c r="E49" s="8">
        <f>SUM(C49:D49)</f>
        <v>-101909</v>
      </c>
      <c r="F49" s="14">
        <v>4.38</v>
      </c>
      <c r="G49" s="14">
        <v>0</v>
      </c>
      <c r="H49" s="14">
        <f>G49+F49</f>
        <v>4.38</v>
      </c>
      <c r="I49" s="11">
        <f>H49*C49</f>
        <v>-446361.42</v>
      </c>
      <c r="J49" s="11" t="s">
        <v>93</v>
      </c>
      <c r="K49" s="30"/>
      <c r="S49" s="11">
        <f>(SUM(M49:Q49)*E49)+I49+R49</f>
        <v>-446361.42</v>
      </c>
      <c r="T49" s="14">
        <f t="shared" si="25"/>
        <v>4.38</v>
      </c>
      <c r="U49" t="s">
        <v>21</v>
      </c>
    </row>
    <row r="50" spans="1:21" x14ac:dyDescent="0.25">
      <c r="A50" s="5" t="s">
        <v>19</v>
      </c>
      <c r="B50" s="5" t="s">
        <v>20</v>
      </c>
      <c r="C50" s="8">
        <v>-49467</v>
      </c>
      <c r="D50" s="8">
        <f t="shared" si="0"/>
        <v>0</v>
      </c>
      <c r="E50" s="8">
        <f>SUM(C50:D50)</f>
        <v>-49467</v>
      </c>
      <c r="F50" s="14">
        <v>4.38</v>
      </c>
      <c r="G50" s="14">
        <v>0</v>
      </c>
      <c r="H50" s="14">
        <f>G50+F50</f>
        <v>4.38</v>
      </c>
      <c r="I50" s="11">
        <f>H50*C50</f>
        <v>-216665.46</v>
      </c>
      <c r="J50" s="11" t="s">
        <v>94</v>
      </c>
      <c r="K50" s="30"/>
      <c r="S50" s="11">
        <f>(SUM(M50:Q50)*E50)+I50+R50</f>
        <v>-216665.46</v>
      </c>
      <c r="T50" s="14">
        <f t="shared" si="25"/>
        <v>4.38</v>
      </c>
      <c r="U50" t="s">
        <v>21</v>
      </c>
    </row>
    <row r="51" spans="1:21" ht="13.8" thickBot="1" x14ac:dyDescent="0.3">
      <c r="C51" s="9">
        <f>SUM(C4:C50)</f>
        <v>2028767</v>
      </c>
      <c r="D51" s="9">
        <f>SUM(D4:D50)</f>
        <v>0</v>
      </c>
      <c r="E51" s="9">
        <f>SUM(E4:E50)</f>
        <v>2028767</v>
      </c>
      <c r="F51" s="15"/>
      <c r="G51" s="15"/>
      <c r="H51" s="15">
        <f>I51/E51</f>
        <v>4.1528113529054851</v>
      </c>
      <c r="I51" s="19">
        <f>SUM(I4:I50)</f>
        <v>8425086.6300000027</v>
      </c>
      <c r="J51" s="19"/>
      <c r="K51" s="19"/>
      <c r="L51" s="28"/>
      <c r="M51" s="15"/>
      <c r="N51" s="15"/>
      <c r="O51" s="15"/>
      <c r="P51" s="15"/>
      <c r="Q51" s="19"/>
      <c r="R51" s="19">
        <f>SUM(R4:R50)</f>
        <v>0</v>
      </c>
      <c r="S51" s="19">
        <f>SUM(S4:S50)</f>
        <v>8425086.6300000027</v>
      </c>
      <c r="T51" s="15">
        <f t="shared" si="25"/>
        <v>4.1528113529054851</v>
      </c>
    </row>
    <row r="52" spans="1:21" ht="13.8" thickTop="1" x14ac:dyDescent="0.25">
      <c r="C52" s="10"/>
      <c r="D52" s="10"/>
      <c r="E52" s="10"/>
      <c r="F52" s="16"/>
      <c r="G52" s="16"/>
      <c r="H52" s="16"/>
      <c r="I52" s="20"/>
      <c r="J52" s="20"/>
      <c r="K52" s="20"/>
      <c r="L52" s="29"/>
      <c r="M52" s="16"/>
      <c r="N52" s="16"/>
      <c r="O52" s="16"/>
      <c r="P52" s="16"/>
      <c r="Q52" s="20"/>
      <c r="R52" s="20"/>
      <c r="S52" s="20"/>
      <c r="T52" s="16"/>
    </row>
    <row r="53" spans="1:21" x14ac:dyDescent="0.25">
      <c r="A53" s="5" t="s">
        <v>19</v>
      </c>
      <c r="B53" s="5" t="s">
        <v>3</v>
      </c>
      <c r="D53" s="31">
        <v>111757</v>
      </c>
      <c r="E53" s="8">
        <f t="shared" ref="E53:E78" si="26">SUM(D53:D53)</f>
        <v>111757</v>
      </c>
      <c r="F53" s="14">
        <v>3.08</v>
      </c>
      <c r="G53" s="32">
        <v>-5.0000000000000001E-3</v>
      </c>
      <c r="H53" s="14">
        <f t="shared" ref="H53:H78" si="27">SUM(F53:G53)</f>
        <v>3.0750000000000002</v>
      </c>
      <c r="I53" s="11">
        <f t="shared" ref="I53:I78" si="28">H53*D53</f>
        <v>343652.77500000002</v>
      </c>
      <c r="K53" s="11" t="s">
        <v>34</v>
      </c>
      <c r="S53" s="11">
        <f t="shared" ref="S53:S78" si="29">(SUM(M53:Q53)*E53)+I53+R53</f>
        <v>343652.77500000002</v>
      </c>
      <c r="T53" s="14">
        <f t="shared" ref="T53:T78" si="30">S53/E53</f>
        <v>3.0750000000000002</v>
      </c>
    </row>
    <row r="54" spans="1:21" x14ac:dyDescent="0.25">
      <c r="A54" s="5" t="s">
        <v>19</v>
      </c>
      <c r="B54" s="5" t="s">
        <v>3</v>
      </c>
      <c r="D54" s="31">
        <v>66538</v>
      </c>
      <c r="E54" s="8">
        <f t="shared" si="26"/>
        <v>66538</v>
      </c>
      <c r="F54" s="14">
        <v>3.08</v>
      </c>
      <c r="G54" s="32">
        <v>0</v>
      </c>
      <c r="H54" s="14">
        <f t="shared" si="27"/>
        <v>3.08</v>
      </c>
      <c r="I54" s="11">
        <f t="shared" si="28"/>
        <v>204937.04</v>
      </c>
      <c r="K54" s="11" t="s">
        <v>35</v>
      </c>
      <c r="S54" s="11">
        <f t="shared" si="29"/>
        <v>204937.04</v>
      </c>
      <c r="T54" s="14">
        <f t="shared" si="30"/>
        <v>3.08</v>
      </c>
    </row>
    <row r="55" spans="1:21" x14ac:dyDescent="0.25">
      <c r="A55" s="5" t="s">
        <v>19</v>
      </c>
      <c r="B55" s="5" t="s">
        <v>3</v>
      </c>
      <c r="D55" s="31">
        <v>-13905</v>
      </c>
      <c r="E55" s="8">
        <f t="shared" si="26"/>
        <v>-13905</v>
      </c>
      <c r="F55" s="14">
        <v>3.08</v>
      </c>
      <c r="G55" s="32">
        <v>-5.0000000000000001E-3</v>
      </c>
      <c r="H55" s="14">
        <f t="shared" si="27"/>
        <v>3.0750000000000002</v>
      </c>
      <c r="I55" s="11">
        <f t="shared" si="28"/>
        <v>-42757.875</v>
      </c>
      <c r="K55" s="11" t="s">
        <v>36</v>
      </c>
      <c r="S55" s="11">
        <f t="shared" si="29"/>
        <v>-42757.875</v>
      </c>
      <c r="T55" s="14">
        <f t="shared" si="30"/>
        <v>3.0750000000000002</v>
      </c>
    </row>
    <row r="56" spans="1:21" x14ac:dyDescent="0.25">
      <c r="A56" s="5" t="s">
        <v>19</v>
      </c>
      <c r="B56" s="5" t="s">
        <v>3</v>
      </c>
      <c r="D56" s="31">
        <v>11731</v>
      </c>
      <c r="E56" s="8">
        <f t="shared" si="26"/>
        <v>11731</v>
      </c>
      <c r="F56" s="14">
        <v>3.08</v>
      </c>
      <c r="G56" s="32">
        <v>-5.0000000000000001E-3</v>
      </c>
      <c r="H56" s="14">
        <f t="shared" si="27"/>
        <v>3.0750000000000002</v>
      </c>
      <c r="I56" s="11">
        <f t="shared" si="28"/>
        <v>36072.825000000004</v>
      </c>
      <c r="K56" s="11" t="s">
        <v>37</v>
      </c>
      <c r="S56" s="11">
        <f t="shared" si="29"/>
        <v>36072.825000000004</v>
      </c>
      <c r="T56" s="14">
        <f t="shared" si="30"/>
        <v>3.0750000000000002</v>
      </c>
    </row>
    <row r="57" spans="1:21" x14ac:dyDescent="0.25">
      <c r="A57" s="5" t="s">
        <v>19</v>
      </c>
      <c r="B57" s="5" t="s">
        <v>3</v>
      </c>
      <c r="D57" s="31">
        <v>7911</v>
      </c>
      <c r="E57" s="8">
        <f t="shared" si="26"/>
        <v>7911</v>
      </c>
      <c r="F57" s="14">
        <v>3.08</v>
      </c>
      <c r="G57" s="32">
        <v>-5.0000000000000001E-3</v>
      </c>
      <c r="H57" s="14">
        <f t="shared" si="27"/>
        <v>3.0750000000000002</v>
      </c>
      <c r="I57" s="11">
        <f t="shared" si="28"/>
        <v>24326.325000000001</v>
      </c>
      <c r="K57" s="11" t="s">
        <v>38</v>
      </c>
      <c r="S57" s="11">
        <f t="shared" si="29"/>
        <v>24326.325000000001</v>
      </c>
      <c r="T57" s="14">
        <f t="shared" si="30"/>
        <v>3.0750000000000002</v>
      </c>
    </row>
    <row r="58" spans="1:21" x14ac:dyDescent="0.25">
      <c r="A58" s="5" t="s">
        <v>19</v>
      </c>
      <c r="B58" s="5" t="s">
        <v>3</v>
      </c>
      <c r="D58" s="31">
        <v>-950</v>
      </c>
      <c r="E58" s="8">
        <f t="shared" si="26"/>
        <v>-950</v>
      </c>
      <c r="F58" s="14">
        <v>3.08</v>
      </c>
      <c r="G58" s="32">
        <v>-5.0000000000000001E-3</v>
      </c>
      <c r="H58" s="14">
        <f t="shared" si="27"/>
        <v>3.0750000000000002</v>
      </c>
      <c r="I58" s="11">
        <f t="shared" si="28"/>
        <v>-2921.25</v>
      </c>
      <c r="K58" s="11" t="s">
        <v>39</v>
      </c>
      <c r="S58" s="11">
        <f t="shared" si="29"/>
        <v>-2921.25</v>
      </c>
      <c r="T58" s="14">
        <f t="shared" si="30"/>
        <v>3.0750000000000002</v>
      </c>
    </row>
    <row r="59" spans="1:21" x14ac:dyDescent="0.25">
      <c r="A59" s="5" t="s">
        <v>19</v>
      </c>
      <c r="B59" s="5" t="s">
        <v>3</v>
      </c>
      <c r="D59" s="31">
        <v>-8640</v>
      </c>
      <c r="E59" s="8">
        <f t="shared" si="26"/>
        <v>-8640</v>
      </c>
      <c r="F59" s="14">
        <v>3.08</v>
      </c>
      <c r="G59" s="32">
        <v>-5.0000000000000001E-3</v>
      </c>
      <c r="H59" s="14">
        <f t="shared" si="27"/>
        <v>3.0750000000000002</v>
      </c>
      <c r="I59" s="11">
        <f t="shared" si="28"/>
        <v>-26568</v>
      </c>
      <c r="K59" s="11" t="s">
        <v>40</v>
      </c>
      <c r="S59" s="11">
        <f t="shared" si="29"/>
        <v>-26568</v>
      </c>
      <c r="T59" s="14">
        <f t="shared" si="30"/>
        <v>3.0750000000000002</v>
      </c>
    </row>
    <row r="60" spans="1:21" x14ac:dyDescent="0.25">
      <c r="A60" s="5" t="s">
        <v>19</v>
      </c>
      <c r="B60" s="5" t="s">
        <v>3</v>
      </c>
      <c r="D60" s="31">
        <v>-2140</v>
      </c>
      <c r="E60" s="8">
        <f t="shared" si="26"/>
        <v>-2140</v>
      </c>
      <c r="F60" s="14">
        <v>3.08</v>
      </c>
      <c r="G60" s="32">
        <v>-5.0000000000000001E-3</v>
      </c>
      <c r="H60" s="14">
        <f t="shared" si="27"/>
        <v>3.0750000000000002</v>
      </c>
      <c r="I60" s="11">
        <f t="shared" si="28"/>
        <v>-6580.5</v>
      </c>
      <c r="K60" s="11" t="s">
        <v>41</v>
      </c>
      <c r="S60" s="11">
        <f t="shared" si="29"/>
        <v>-6580.5</v>
      </c>
      <c r="T60" s="14">
        <f t="shared" si="30"/>
        <v>3.0750000000000002</v>
      </c>
    </row>
    <row r="61" spans="1:21" x14ac:dyDescent="0.25">
      <c r="A61" s="5" t="s">
        <v>19</v>
      </c>
      <c r="B61" s="5" t="s">
        <v>3</v>
      </c>
      <c r="D61" s="31">
        <v>-55000</v>
      </c>
      <c r="E61" s="8">
        <f t="shared" si="26"/>
        <v>-55000</v>
      </c>
      <c r="F61" s="14">
        <v>3.08</v>
      </c>
      <c r="G61" s="32">
        <v>-5.0000000000000001E-3</v>
      </c>
      <c r="H61" s="14">
        <f t="shared" si="27"/>
        <v>3.0750000000000002</v>
      </c>
      <c r="I61" s="11">
        <f t="shared" si="28"/>
        <v>-169125</v>
      </c>
      <c r="K61" s="11" t="s">
        <v>42</v>
      </c>
      <c r="S61" s="11">
        <f t="shared" si="29"/>
        <v>-169125</v>
      </c>
      <c r="T61" s="14">
        <f t="shared" si="30"/>
        <v>3.0750000000000002</v>
      </c>
    </row>
    <row r="62" spans="1:21" x14ac:dyDescent="0.25">
      <c r="A62" s="5" t="s">
        <v>19</v>
      </c>
      <c r="B62" s="5" t="s">
        <v>3</v>
      </c>
      <c r="D62" s="31">
        <v>-20000</v>
      </c>
      <c r="E62" s="8">
        <f t="shared" si="26"/>
        <v>-20000</v>
      </c>
      <c r="F62" s="14">
        <v>3.08</v>
      </c>
      <c r="G62" s="32">
        <v>-5.0000000000000001E-3</v>
      </c>
      <c r="H62" s="14">
        <f t="shared" si="27"/>
        <v>3.0750000000000002</v>
      </c>
      <c r="I62" s="11">
        <f t="shared" si="28"/>
        <v>-61500</v>
      </c>
      <c r="K62" s="11" t="s">
        <v>43</v>
      </c>
      <c r="S62" s="11">
        <f t="shared" si="29"/>
        <v>-61500</v>
      </c>
      <c r="T62" s="14">
        <f t="shared" si="30"/>
        <v>3.0750000000000002</v>
      </c>
    </row>
    <row r="63" spans="1:21" x14ac:dyDescent="0.25">
      <c r="A63" s="5" t="s">
        <v>19</v>
      </c>
      <c r="B63" s="5" t="s">
        <v>3</v>
      </c>
      <c r="D63" s="31">
        <v>40000</v>
      </c>
      <c r="E63" s="8">
        <f t="shared" si="26"/>
        <v>40000</v>
      </c>
      <c r="F63" s="14">
        <v>3.08</v>
      </c>
      <c r="G63" s="32">
        <v>-5.0000000000000001E-3</v>
      </c>
      <c r="H63" s="14">
        <f t="shared" si="27"/>
        <v>3.0750000000000002</v>
      </c>
      <c r="I63" s="11">
        <f t="shared" si="28"/>
        <v>123000</v>
      </c>
      <c r="K63" s="11" t="s">
        <v>44</v>
      </c>
      <c r="S63" s="11">
        <f t="shared" si="29"/>
        <v>123000</v>
      </c>
      <c r="T63" s="14">
        <f t="shared" si="30"/>
        <v>3.0750000000000002</v>
      </c>
    </row>
    <row r="64" spans="1:21" x14ac:dyDescent="0.25">
      <c r="A64" s="5" t="s">
        <v>19</v>
      </c>
      <c r="B64" s="5" t="s">
        <v>3</v>
      </c>
      <c r="D64" s="31">
        <v>20000</v>
      </c>
      <c r="E64" s="8">
        <f t="shared" si="26"/>
        <v>20000</v>
      </c>
      <c r="F64" s="14">
        <v>3.08</v>
      </c>
      <c r="G64" s="32">
        <v>-5.0000000000000001E-3</v>
      </c>
      <c r="H64" s="14">
        <f t="shared" si="27"/>
        <v>3.0750000000000002</v>
      </c>
      <c r="I64" s="11">
        <f t="shared" si="28"/>
        <v>61500</v>
      </c>
      <c r="K64" s="11" t="s">
        <v>45</v>
      </c>
      <c r="S64" s="11">
        <f t="shared" si="29"/>
        <v>61500</v>
      </c>
      <c r="T64" s="14">
        <f t="shared" si="30"/>
        <v>3.0750000000000002</v>
      </c>
    </row>
    <row r="65" spans="1:20" x14ac:dyDescent="0.25">
      <c r="A65" s="5" t="s">
        <v>19</v>
      </c>
      <c r="B65" s="5" t="s">
        <v>3</v>
      </c>
      <c r="D65" s="31">
        <v>-40000</v>
      </c>
      <c r="E65" s="8">
        <f t="shared" si="26"/>
        <v>-40000</v>
      </c>
      <c r="F65" s="14">
        <v>3.08</v>
      </c>
      <c r="G65" s="32">
        <v>-5.0000000000000001E-3</v>
      </c>
      <c r="H65" s="14">
        <f t="shared" si="27"/>
        <v>3.0750000000000002</v>
      </c>
      <c r="I65" s="11">
        <f t="shared" si="28"/>
        <v>-123000</v>
      </c>
      <c r="K65" s="11" t="s">
        <v>46</v>
      </c>
      <c r="S65" s="11">
        <f t="shared" si="29"/>
        <v>-123000</v>
      </c>
      <c r="T65" s="14">
        <f t="shared" si="30"/>
        <v>3.0750000000000002</v>
      </c>
    </row>
    <row r="66" spans="1:20" x14ac:dyDescent="0.25">
      <c r="A66" s="5" t="s">
        <v>19</v>
      </c>
      <c r="B66" s="5" t="s">
        <v>3</v>
      </c>
      <c r="D66" s="31">
        <v>20000</v>
      </c>
      <c r="E66" s="8">
        <f t="shared" si="26"/>
        <v>20000</v>
      </c>
      <c r="F66" s="14">
        <v>3.08</v>
      </c>
      <c r="G66" s="32">
        <v>-5.0000000000000001E-3</v>
      </c>
      <c r="H66" s="14">
        <f t="shared" si="27"/>
        <v>3.0750000000000002</v>
      </c>
      <c r="I66" s="11">
        <f t="shared" si="28"/>
        <v>61500</v>
      </c>
      <c r="K66" s="11" t="s">
        <v>47</v>
      </c>
      <c r="S66" s="11">
        <f t="shared" si="29"/>
        <v>61500</v>
      </c>
      <c r="T66" s="14">
        <f t="shared" si="30"/>
        <v>3.0750000000000002</v>
      </c>
    </row>
    <row r="67" spans="1:20" x14ac:dyDescent="0.25">
      <c r="A67" s="5" t="s">
        <v>19</v>
      </c>
      <c r="B67" s="5" t="s">
        <v>3</v>
      </c>
      <c r="D67" s="31">
        <v>10000</v>
      </c>
      <c r="E67" s="8">
        <f t="shared" si="26"/>
        <v>10000</v>
      </c>
      <c r="F67" s="14">
        <v>3.08</v>
      </c>
      <c r="G67" s="32">
        <v>-5.0000000000000001E-3</v>
      </c>
      <c r="H67" s="14">
        <f t="shared" si="27"/>
        <v>3.0750000000000002</v>
      </c>
      <c r="I67" s="11">
        <f t="shared" si="28"/>
        <v>30750</v>
      </c>
      <c r="K67" s="11" t="s">
        <v>48</v>
      </c>
      <c r="S67" s="11">
        <f t="shared" si="29"/>
        <v>30750</v>
      </c>
      <c r="T67" s="14">
        <f t="shared" si="30"/>
        <v>3.0750000000000002</v>
      </c>
    </row>
    <row r="68" spans="1:20" x14ac:dyDescent="0.25">
      <c r="A68" s="5" t="s">
        <v>19</v>
      </c>
      <c r="B68" s="5" t="s">
        <v>3</v>
      </c>
      <c r="D68" s="31">
        <v>-20000</v>
      </c>
      <c r="E68" s="8">
        <f t="shared" si="26"/>
        <v>-20000</v>
      </c>
      <c r="F68" s="14">
        <v>3.08</v>
      </c>
      <c r="G68" s="32">
        <v>-5.0000000000000001E-3</v>
      </c>
      <c r="H68" s="14">
        <f t="shared" si="27"/>
        <v>3.0750000000000002</v>
      </c>
      <c r="I68" s="11">
        <f t="shared" si="28"/>
        <v>-61500</v>
      </c>
      <c r="K68" s="11" t="s">
        <v>49</v>
      </c>
      <c r="S68" s="11">
        <f t="shared" si="29"/>
        <v>-61500</v>
      </c>
      <c r="T68" s="14">
        <f t="shared" si="30"/>
        <v>3.0750000000000002</v>
      </c>
    </row>
    <row r="69" spans="1:20" x14ac:dyDescent="0.25">
      <c r="A69" s="5" t="s">
        <v>19</v>
      </c>
      <c r="B69" s="5" t="s">
        <v>3</v>
      </c>
      <c r="D69" s="31">
        <v>-1000</v>
      </c>
      <c r="E69" s="8">
        <f t="shared" si="26"/>
        <v>-1000</v>
      </c>
      <c r="F69" s="14">
        <v>3.08</v>
      </c>
      <c r="G69" s="32">
        <v>-5.0000000000000001E-3</v>
      </c>
      <c r="H69" s="14">
        <f t="shared" si="27"/>
        <v>3.0750000000000002</v>
      </c>
      <c r="I69" s="11">
        <f t="shared" si="28"/>
        <v>-3075</v>
      </c>
      <c r="K69" s="11" t="s">
        <v>50</v>
      </c>
      <c r="S69" s="11">
        <f t="shared" si="29"/>
        <v>-3075</v>
      </c>
      <c r="T69" s="14">
        <f t="shared" si="30"/>
        <v>3.0750000000000002</v>
      </c>
    </row>
    <row r="70" spans="1:20" x14ac:dyDescent="0.25">
      <c r="A70" s="5" t="s">
        <v>19</v>
      </c>
      <c r="B70" s="5" t="s">
        <v>3</v>
      </c>
      <c r="D70" s="31">
        <v>-30000</v>
      </c>
      <c r="E70" s="8">
        <f t="shared" si="26"/>
        <v>-30000</v>
      </c>
      <c r="F70" s="14">
        <v>3.08</v>
      </c>
      <c r="G70" s="32">
        <v>-5.0000000000000001E-3</v>
      </c>
      <c r="H70" s="14">
        <f t="shared" si="27"/>
        <v>3.0750000000000002</v>
      </c>
      <c r="I70" s="11">
        <f t="shared" si="28"/>
        <v>-92250</v>
      </c>
      <c r="K70" s="11" t="s">
        <v>51</v>
      </c>
      <c r="S70" s="11">
        <f t="shared" si="29"/>
        <v>-92250</v>
      </c>
      <c r="T70" s="14">
        <f t="shared" si="30"/>
        <v>3.0750000000000002</v>
      </c>
    </row>
    <row r="71" spans="1:20" x14ac:dyDescent="0.25">
      <c r="A71" s="5" t="s">
        <v>19</v>
      </c>
      <c r="B71" s="5" t="s">
        <v>3</v>
      </c>
      <c r="D71" s="31">
        <v>-29700</v>
      </c>
      <c r="E71" s="8">
        <f t="shared" si="26"/>
        <v>-29700</v>
      </c>
      <c r="F71" s="14">
        <v>3.08</v>
      </c>
      <c r="G71" s="32">
        <v>-5.0000000000000001E-3</v>
      </c>
      <c r="H71" s="14">
        <f t="shared" si="27"/>
        <v>3.0750000000000002</v>
      </c>
      <c r="I71" s="11">
        <f t="shared" si="28"/>
        <v>-91327.5</v>
      </c>
      <c r="K71" s="11" t="s">
        <v>52</v>
      </c>
      <c r="S71" s="11">
        <f t="shared" si="29"/>
        <v>-91327.5</v>
      </c>
      <c r="T71" s="14">
        <f t="shared" si="30"/>
        <v>3.0750000000000002</v>
      </c>
    </row>
    <row r="72" spans="1:20" x14ac:dyDescent="0.25">
      <c r="A72" s="5" t="s">
        <v>19</v>
      </c>
      <c r="B72" s="5" t="s">
        <v>3</v>
      </c>
      <c r="D72" s="31">
        <v>19213</v>
      </c>
      <c r="E72" s="8">
        <f t="shared" si="26"/>
        <v>19213</v>
      </c>
      <c r="F72" s="14">
        <v>3.08</v>
      </c>
      <c r="G72" s="32">
        <v>-5.0000000000000001E-3</v>
      </c>
      <c r="H72" s="14">
        <f t="shared" si="27"/>
        <v>3.0750000000000002</v>
      </c>
      <c r="I72" s="11">
        <f t="shared" si="28"/>
        <v>59079.975000000006</v>
      </c>
      <c r="K72" s="11" t="s">
        <v>53</v>
      </c>
      <c r="S72" s="11">
        <f t="shared" si="29"/>
        <v>59079.975000000006</v>
      </c>
      <c r="T72" s="14">
        <f t="shared" si="30"/>
        <v>3.0750000000000002</v>
      </c>
    </row>
    <row r="73" spans="1:20" x14ac:dyDescent="0.25">
      <c r="A73" s="5" t="s">
        <v>19</v>
      </c>
      <c r="B73" s="5" t="s">
        <v>3</v>
      </c>
      <c r="D73" s="31">
        <v>15000</v>
      </c>
      <c r="E73" s="8">
        <f t="shared" si="26"/>
        <v>15000</v>
      </c>
      <c r="F73" s="14">
        <v>3.08</v>
      </c>
      <c r="G73" s="32">
        <v>-5.0000000000000001E-3</v>
      </c>
      <c r="H73" s="14">
        <f t="shared" si="27"/>
        <v>3.0750000000000002</v>
      </c>
      <c r="I73" s="11">
        <f t="shared" si="28"/>
        <v>46125</v>
      </c>
      <c r="K73" s="11" t="s">
        <v>54</v>
      </c>
      <c r="S73" s="11">
        <f t="shared" si="29"/>
        <v>46125</v>
      </c>
      <c r="T73" s="14">
        <f t="shared" si="30"/>
        <v>3.0750000000000002</v>
      </c>
    </row>
    <row r="74" spans="1:20" x14ac:dyDescent="0.25">
      <c r="A74" s="5" t="s">
        <v>19</v>
      </c>
      <c r="B74" s="5" t="s">
        <v>3</v>
      </c>
      <c r="D74" s="31">
        <v>-26357</v>
      </c>
      <c r="E74" s="8">
        <f t="shared" si="26"/>
        <v>-26357</v>
      </c>
      <c r="F74" s="14">
        <v>3.08</v>
      </c>
      <c r="G74" s="32">
        <v>-5.0000000000000001E-3</v>
      </c>
      <c r="H74" s="14">
        <f t="shared" si="27"/>
        <v>3.0750000000000002</v>
      </c>
      <c r="I74" s="11">
        <f t="shared" si="28"/>
        <v>-81047.775000000009</v>
      </c>
      <c r="K74" s="11" t="s">
        <v>55</v>
      </c>
      <c r="S74" s="11">
        <f t="shared" si="29"/>
        <v>-81047.775000000009</v>
      </c>
      <c r="T74" s="14">
        <f t="shared" si="30"/>
        <v>3.0750000000000002</v>
      </c>
    </row>
    <row r="75" spans="1:20" x14ac:dyDescent="0.25">
      <c r="A75" s="5" t="s">
        <v>19</v>
      </c>
      <c r="B75" s="5" t="s">
        <v>3</v>
      </c>
      <c r="D75" s="31">
        <v>-66538</v>
      </c>
      <c r="E75" s="8">
        <f t="shared" si="26"/>
        <v>-66538</v>
      </c>
      <c r="F75" s="14">
        <v>3.08</v>
      </c>
      <c r="G75" s="32">
        <v>0</v>
      </c>
      <c r="H75" s="14">
        <f>SUM(F75:G75)</f>
        <v>3.08</v>
      </c>
      <c r="I75" s="11">
        <f>H75*D75</f>
        <v>-204937.04</v>
      </c>
      <c r="K75" s="11" t="s">
        <v>56</v>
      </c>
      <c r="S75" s="11">
        <f>(SUM(M75:Q75)*E75)+I75+R75</f>
        <v>-204937.04</v>
      </c>
      <c r="T75" s="14">
        <f>S75/E75</f>
        <v>3.08</v>
      </c>
    </row>
    <row r="76" spans="1:20" x14ac:dyDescent="0.25">
      <c r="A76" s="5" t="s">
        <v>19</v>
      </c>
      <c r="B76" s="5" t="s">
        <v>3</v>
      </c>
      <c r="D76" s="31">
        <v>17813</v>
      </c>
      <c r="E76" s="8">
        <f t="shared" si="26"/>
        <v>17813</v>
      </c>
      <c r="F76" s="14">
        <v>4.38</v>
      </c>
      <c r="G76" s="32">
        <v>0</v>
      </c>
      <c r="H76" s="14">
        <f>SUM(F76:G76)</f>
        <v>4.38</v>
      </c>
      <c r="I76" s="11">
        <f>H76*D76</f>
        <v>78020.94</v>
      </c>
      <c r="J76" s="11" t="s">
        <v>93</v>
      </c>
      <c r="S76" s="11">
        <f>(SUM(M76:Q76)*E76)+I76+R76</f>
        <v>78020.94</v>
      </c>
      <c r="T76" s="14">
        <f>S76/E76</f>
        <v>4.38</v>
      </c>
    </row>
    <row r="77" spans="1:20" x14ac:dyDescent="0.25">
      <c r="A77" s="5" t="s">
        <v>19</v>
      </c>
      <c r="B77" s="5" t="s">
        <v>3</v>
      </c>
      <c r="D77" s="31">
        <v>-1019</v>
      </c>
      <c r="E77" s="8">
        <f t="shared" si="26"/>
        <v>-1019</v>
      </c>
      <c r="F77" s="14">
        <v>4.38</v>
      </c>
      <c r="G77" s="32">
        <v>0</v>
      </c>
      <c r="H77" s="14">
        <f>SUM(F77:G77)</f>
        <v>4.38</v>
      </c>
      <c r="I77" s="11">
        <f>H77*D77</f>
        <v>-4463.22</v>
      </c>
      <c r="J77" s="11" t="s">
        <v>93</v>
      </c>
      <c r="S77" s="11">
        <f>(SUM(M77:Q77)*E77)+I77+R77</f>
        <v>-4463.22</v>
      </c>
      <c r="T77" s="14">
        <f>S77/E77</f>
        <v>4.38</v>
      </c>
    </row>
    <row r="78" spans="1:20" x14ac:dyDescent="0.25">
      <c r="A78" s="5" t="s">
        <v>19</v>
      </c>
      <c r="B78" s="5" t="s">
        <v>3</v>
      </c>
      <c r="D78" s="31">
        <v>-495</v>
      </c>
      <c r="E78" s="8">
        <f t="shared" si="26"/>
        <v>-495</v>
      </c>
      <c r="F78" s="14">
        <v>4.38</v>
      </c>
      <c r="G78" s="32">
        <v>0</v>
      </c>
      <c r="H78" s="14">
        <f t="shared" si="27"/>
        <v>4.38</v>
      </c>
      <c r="I78" s="11">
        <f t="shared" si="28"/>
        <v>-2168.1</v>
      </c>
      <c r="J78" s="11" t="s">
        <v>94</v>
      </c>
      <c r="S78" s="11">
        <f t="shared" si="29"/>
        <v>-2168.1</v>
      </c>
      <c r="T78" s="14">
        <f t="shared" si="30"/>
        <v>4.38</v>
      </c>
    </row>
    <row r="79" spans="1:20" ht="13.8" thickBot="1" x14ac:dyDescent="0.3">
      <c r="C79" s="9">
        <f>SUM(C53:C78)</f>
        <v>0</v>
      </c>
      <c r="D79" s="9">
        <f>SUM(D53:D78)</f>
        <v>24219</v>
      </c>
      <c r="E79" s="9">
        <f>SUM(E53:E78)</f>
        <v>24219</v>
      </c>
      <c r="F79" s="15"/>
      <c r="G79" s="15"/>
      <c r="H79" s="15">
        <f>I79/E79</f>
        <v>3.9532441471571866</v>
      </c>
      <c r="I79" s="19">
        <f>SUM(I53:I78)</f>
        <v>95743.619999999908</v>
      </c>
      <c r="J79" s="19"/>
      <c r="K79" s="19"/>
      <c r="L79" s="28"/>
      <c r="M79" s="15"/>
      <c r="N79" s="15"/>
      <c r="O79" s="15"/>
      <c r="P79" s="15"/>
      <c r="Q79" s="19"/>
      <c r="R79" s="19">
        <f>SUM(R53:R78)</f>
        <v>0</v>
      </c>
      <c r="S79" s="19">
        <f>SUM(S53:S78)</f>
        <v>95743.619999999908</v>
      </c>
      <c r="T79" s="15">
        <f>S79/E79</f>
        <v>3.9532441471571866</v>
      </c>
    </row>
    <row r="80" spans="1:20" ht="13.8" thickTop="1" x14ac:dyDescent="0.25">
      <c r="T80" s="11"/>
    </row>
    <row r="82" spans="1:21" ht="13.8" thickBot="1" x14ac:dyDescent="0.3">
      <c r="A82" s="21" t="s">
        <v>19</v>
      </c>
      <c r="B82" s="21" t="s">
        <v>22</v>
      </c>
      <c r="C82" s="9">
        <f>SUM(C79,C51)</f>
        <v>2028767</v>
      </c>
      <c r="D82" s="9">
        <f>SUM(D79,D51)</f>
        <v>24219</v>
      </c>
      <c r="E82" s="9">
        <f>SUM(E79,E51)</f>
        <v>2052986</v>
      </c>
      <c r="F82" s="15"/>
      <c r="G82" s="15"/>
      <c r="H82" s="15">
        <f>I82/E82</f>
        <v>4.1504570659517412</v>
      </c>
      <c r="I82" s="19">
        <f>SUM(I79,I51)</f>
        <v>8520830.2500000019</v>
      </c>
      <c r="J82" s="19"/>
      <c r="K82" s="19"/>
      <c r="L82" s="28"/>
      <c r="M82" s="15"/>
      <c r="N82" s="15"/>
      <c r="O82" s="15"/>
      <c r="P82" s="15"/>
      <c r="Q82" s="19"/>
      <c r="R82" s="19">
        <f>SUM(R79,R51)</f>
        <v>0</v>
      </c>
      <c r="S82" s="19">
        <f>SUM(S79,S51)</f>
        <v>8520830.2500000019</v>
      </c>
      <c r="T82" s="15">
        <f>S82/E82</f>
        <v>4.1504570659517412</v>
      </c>
    </row>
    <row r="83" spans="1:21" ht="13.8" thickTop="1" x14ac:dyDescent="0.25">
      <c r="A83" s="23"/>
      <c r="B83" s="23"/>
      <c r="C83" s="10"/>
      <c r="D83" s="10"/>
      <c r="E83" s="10"/>
      <c r="F83" s="16"/>
      <c r="G83" s="16"/>
      <c r="H83" s="16"/>
      <c r="I83" s="20"/>
      <c r="J83" s="20"/>
      <c r="K83" s="20"/>
      <c r="L83" s="29"/>
      <c r="M83" s="16"/>
      <c r="N83" s="16"/>
      <c r="O83" s="16"/>
      <c r="P83" s="16"/>
      <c r="Q83" s="20"/>
      <c r="R83" s="20"/>
      <c r="S83" s="20"/>
      <c r="T83" s="16"/>
    </row>
    <row r="84" spans="1:21" x14ac:dyDescent="0.25">
      <c r="A84" s="23"/>
      <c r="B84" s="23"/>
      <c r="C84" s="10"/>
      <c r="D84" s="10"/>
      <c r="E84" s="10"/>
      <c r="F84" s="16"/>
      <c r="G84" s="16"/>
      <c r="H84" s="16"/>
      <c r="I84" s="20"/>
      <c r="J84" s="20"/>
      <c r="K84" s="20"/>
      <c r="L84" s="29"/>
      <c r="M84" s="16"/>
      <c r="N84" s="16"/>
      <c r="O84" s="16"/>
      <c r="P84" s="16"/>
      <c r="Q84" s="20"/>
      <c r="R84" s="20"/>
      <c r="S84" s="20"/>
      <c r="T84" s="16"/>
    </row>
    <row r="85" spans="1:21" x14ac:dyDescent="0.25">
      <c r="A85" s="23"/>
      <c r="B85" s="23"/>
      <c r="C85" s="10"/>
      <c r="D85" s="10"/>
      <c r="E85" s="10"/>
      <c r="F85" s="16"/>
      <c r="G85" s="16"/>
      <c r="H85" s="16"/>
      <c r="I85" s="20"/>
      <c r="J85" s="20"/>
      <c r="K85" s="20"/>
      <c r="L85" s="29"/>
      <c r="M85" s="16"/>
      <c r="N85" s="16"/>
      <c r="O85" s="16"/>
      <c r="P85" s="16"/>
      <c r="Q85" s="20"/>
      <c r="R85" s="20"/>
      <c r="S85" s="20"/>
      <c r="T85" s="16"/>
    </row>
    <row r="86" spans="1:21" x14ac:dyDescent="0.25">
      <c r="A86" s="4" t="s">
        <v>23</v>
      </c>
      <c r="B86" s="4" t="s">
        <v>20</v>
      </c>
      <c r="C86" s="8">
        <v>0</v>
      </c>
      <c r="D86" s="8">
        <v>0</v>
      </c>
      <c r="E86" s="8">
        <f>SUM(C86:D86)</f>
        <v>0</v>
      </c>
      <c r="F86" s="14">
        <v>0</v>
      </c>
      <c r="H86" s="14">
        <f>G86+F86</f>
        <v>0</v>
      </c>
      <c r="I86" s="11">
        <f>H86*C86</f>
        <v>0</v>
      </c>
      <c r="J86" s="11" t="s">
        <v>24</v>
      </c>
      <c r="M86" s="14">
        <v>0.01</v>
      </c>
      <c r="N86" s="14">
        <v>0.01</v>
      </c>
      <c r="R86" s="11">
        <v>93000</v>
      </c>
      <c r="S86" s="11">
        <f>(SUM(M86:Q86)*E86)+I86+R86</f>
        <v>93000</v>
      </c>
      <c r="T86" s="14" t="e">
        <f>S86/E86</f>
        <v>#DIV/0!</v>
      </c>
      <c r="U86" t="s">
        <v>21</v>
      </c>
    </row>
    <row r="87" spans="1:21" ht="13.8" thickBot="1" x14ac:dyDescent="0.3">
      <c r="A87" s="22" t="s">
        <v>23</v>
      </c>
      <c r="B87" s="22" t="s">
        <v>22</v>
      </c>
      <c r="C87" s="9">
        <f>SUM(C86)</f>
        <v>0</v>
      </c>
      <c r="D87" s="9">
        <f>SUM(D86)</f>
        <v>0</v>
      </c>
      <c r="E87" s="9">
        <f>SUM(E86)</f>
        <v>0</v>
      </c>
      <c r="F87" s="15"/>
      <c r="G87" s="15"/>
      <c r="H87" s="15" t="e">
        <f>I87/E87</f>
        <v>#DIV/0!</v>
      </c>
      <c r="I87" s="19">
        <f>SUM(I86)</f>
        <v>0</v>
      </c>
      <c r="J87" s="19"/>
      <c r="K87" s="19"/>
      <c r="L87" s="28"/>
      <c r="M87" s="15"/>
      <c r="N87" s="15"/>
      <c r="O87" s="15"/>
      <c r="P87" s="15"/>
      <c r="Q87" s="19"/>
      <c r="R87" s="19">
        <f>SUM(R86)</f>
        <v>93000</v>
      </c>
      <c r="S87" s="19">
        <f>SUM(S86)</f>
        <v>93000</v>
      </c>
      <c r="T87" s="15" t="e">
        <f>S87/E87</f>
        <v>#DIV/0!</v>
      </c>
    </row>
    <row r="88" spans="1:21" ht="13.8" thickTop="1" x14ac:dyDescent="0.25">
      <c r="A88" s="24"/>
      <c r="B88" s="24"/>
      <c r="C88" s="10"/>
      <c r="D88" s="10"/>
      <c r="E88" s="10"/>
      <c r="F88" s="16"/>
      <c r="G88" s="16"/>
      <c r="H88" s="16"/>
      <c r="I88" s="20"/>
      <c r="J88" s="20"/>
      <c r="K88" s="20"/>
      <c r="L88" s="29"/>
      <c r="M88" s="16"/>
      <c r="N88" s="16"/>
      <c r="O88" s="16"/>
      <c r="P88" s="16"/>
      <c r="Q88" s="20"/>
      <c r="R88" s="20"/>
      <c r="S88" s="20"/>
      <c r="T88" s="16"/>
    </row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2000-04-05T14:26:20Z</cp:lastPrinted>
  <dcterms:created xsi:type="dcterms:W3CDTF">1997-01-24T21:05:44Z</dcterms:created>
  <dcterms:modified xsi:type="dcterms:W3CDTF">2023-09-10T15:10:58Z</dcterms:modified>
</cp:coreProperties>
</file>