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1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Month'!$A$2:$Y$45</definedName>
    <definedName name="_xlnm.Print_Area" localSheetId="1">'WOT by Month'!$A$1:$BV$60</definedName>
    <definedName name="_xlnm.Print_Titles" localSheetId="1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<sst xmlns="http://schemas.openxmlformats.org/spreadsheetml/2006/main" count="1012" uniqueCount="216">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</sst>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0" xfId="0" applyNumberFormat="1" applyFont="1" applyAlignment="1">
      <alignment horizontal="right"/>
    </xf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35" t="s">
        <v>172</v>
      </c>
    </row>
    <row r="2" spans="1:14" x14ac:dyDescent="0.25">
      <c r="C2" t="s">
        <v>128</v>
      </c>
    </row>
    <row r="3" spans="1:14" x14ac:dyDescent="0.25">
      <c r="C3" t="s">
        <v>28</v>
      </c>
    </row>
    <row r="4" spans="1:14" x14ac:dyDescent="0.25">
      <c r="C4" t="s">
        <v>43</v>
      </c>
    </row>
    <row r="5" spans="1:14" x14ac:dyDescent="0.25">
      <c r="C5" t="s">
        <v>44</v>
      </c>
    </row>
    <row r="7" spans="1:14" x14ac:dyDescent="0.25">
      <c r="K7" s="16" t="s">
        <v>1</v>
      </c>
      <c r="M7" s="10" t="s">
        <v>1</v>
      </c>
    </row>
    <row r="8" spans="1:14" x14ac:dyDescent="0.25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5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5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5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5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5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5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5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5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5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5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5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5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5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5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5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5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5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5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5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5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5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5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5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5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5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5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5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5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5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5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5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5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5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5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5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5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5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5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5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5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5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5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5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5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5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5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5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5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5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5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5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5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5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5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5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5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5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5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5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5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5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5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5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5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5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5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5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5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5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5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5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5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5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5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5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5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5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5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5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5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5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5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5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5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5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5">
      <c r="E99" s="3"/>
      <c r="H99" s="1"/>
      <c r="I99" s="1"/>
      <c r="J99" s="1"/>
      <c r="K99" s="1"/>
      <c r="M99" s="2"/>
      <c r="N99" s="1"/>
    </row>
    <row r="100" spans="2:14" x14ac:dyDescent="0.25">
      <c r="C100" s="41" t="s">
        <v>165</v>
      </c>
    </row>
    <row r="101" spans="2:14" x14ac:dyDescent="0.25">
      <c r="K101" s="16" t="s">
        <v>1</v>
      </c>
      <c r="M101" s="10" t="s">
        <v>1</v>
      </c>
    </row>
    <row r="102" spans="2:14" x14ac:dyDescent="0.25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5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5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5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5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5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5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5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5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5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5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5">
      <c r="E114" s="3"/>
    </row>
    <row r="115" spans="3:14" ht="13.8" thickBot="1" x14ac:dyDescent="0.3">
      <c r="E115" s="64">
        <f>SUM(E104:E113)-E110</f>
        <v>106700</v>
      </c>
      <c r="G115" s="35"/>
    </row>
    <row r="116" spans="3:14" ht="13.8" thickTop="1" x14ac:dyDescent="0.25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zoomScale="75" zoomScaleNormal="75" workbookViewId="0">
      <selection activeCell="F15" sqref="F15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120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35" t="s">
        <v>172</v>
      </c>
    </row>
    <row r="2" spans="1:107" ht="15.6" x14ac:dyDescent="0.3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1"/>
      <c r="L2" s="35"/>
      <c r="M2" s="35"/>
    </row>
    <row r="3" spans="1:107" ht="15.6" x14ac:dyDescent="0.3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1"/>
      <c r="L3" s="35"/>
      <c r="M3" s="35"/>
    </row>
    <row r="4" spans="1:107" ht="15.6" x14ac:dyDescent="0.3">
      <c r="A4" s="108" t="s">
        <v>184</v>
      </c>
    </row>
    <row r="5" spans="1:107" x14ac:dyDescent="0.25">
      <c r="O5" s="22"/>
    </row>
    <row r="6" spans="1:107" x14ac:dyDescent="0.25">
      <c r="A6" s="34"/>
      <c r="K6" s="122" t="s">
        <v>213</v>
      </c>
      <c r="O6" s="22"/>
    </row>
    <row r="7" spans="1:107" ht="13.8" thickBot="1" x14ac:dyDescent="0.3">
      <c r="J7" t="s">
        <v>99</v>
      </c>
      <c r="K7" s="122" t="s">
        <v>214</v>
      </c>
      <c r="O7" s="22"/>
      <c r="BJ7" s="84"/>
    </row>
    <row r="8" spans="1:107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3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5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20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20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20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20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20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20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20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20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20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20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20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20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20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20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20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20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20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20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20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20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20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20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20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20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20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20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20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20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20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20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20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20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20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20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20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4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20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172</v>
      </c>
    </row>
    <row r="2" spans="1:72" ht="15.6" x14ac:dyDescent="0.3">
      <c r="A2" s="39" t="s">
        <v>111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  <c r="BH6" s="84"/>
    </row>
    <row r="7" spans="1:72" ht="13.8" thickBot="1" x14ac:dyDescent="0.3">
      <c r="M7" s="22"/>
      <c r="BH7" s="84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8" thickBot="1" x14ac:dyDescent="0.3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5">
      <c r="M47" s="22"/>
      <c r="AB47" s="22"/>
      <c r="AC47" s="22"/>
      <c r="BH47" s="84"/>
    </row>
    <row r="48" spans="1:72" x14ac:dyDescent="0.25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5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5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5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5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5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5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5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5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5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5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5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5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8" thickBot="1" x14ac:dyDescent="0.3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8" thickBot="1" x14ac:dyDescent="0.3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5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5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5">
      <c r="C70" s="18"/>
      <c r="AB70" s="65"/>
      <c r="AC70" s="65"/>
      <c r="BH70" s="84"/>
    </row>
    <row r="71" spans="1:73" x14ac:dyDescent="0.25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5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5">
      <c r="C73" s="18"/>
      <c r="AB73" s="5"/>
      <c r="AC73" s="5"/>
      <c r="BH73" s="84"/>
    </row>
    <row r="74" spans="1:73" x14ac:dyDescent="0.25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5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5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5">
      <c r="AB77" s="5"/>
      <c r="AC77" s="5"/>
      <c r="BH77" s="84"/>
    </row>
    <row r="78" spans="1:73" x14ac:dyDescent="0.25">
      <c r="BH78" s="84"/>
    </row>
    <row r="79" spans="1:73" x14ac:dyDescent="0.25">
      <c r="BH79" s="84"/>
    </row>
    <row r="80" spans="1:73" x14ac:dyDescent="0.25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5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5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5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5">
      <c r="I84" s="2"/>
      <c r="BH84" s="84"/>
    </row>
    <row r="85" spans="8:72" x14ac:dyDescent="0.25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5">
      <c r="BH86" s="84"/>
    </row>
    <row r="87" spans="8:72" x14ac:dyDescent="0.25">
      <c r="BH87" s="84"/>
    </row>
    <row r="88" spans="8:72" x14ac:dyDescent="0.25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5">
      <c r="BH89" s="91">
        <f>SUM(J88:BH88)/51</f>
        <v>0.84408590640744874</v>
      </c>
    </row>
    <row r="90" spans="8:72" x14ac:dyDescent="0.25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5">
      <c r="BH91" s="91">
        <f>SUM(J90:BH90)/51</f>
        <v>0.15591409359255115</v>
      </c>
    </row>
    <row r="92" spans="8:72" x14ac:dyDescent="0.25">
      <c r="BH92" s="84"/>
    </row>
    <row r="93" spans="8:72" x14ac:dyDescent="0.25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56"/>
  <sheetViews>
    <sheetView topLeftCell="A3" zoomScale="75" zoomScaleNormal="75" workbookViewId="0">
      <selection activeCell="H30" sqref="H30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6" max="6" width="9.109375" customWidth="1"/>
    <col min="7" max="7" width="10.6640625" hidden="1" customWidth="1"/>
    <col min="8" max="8" width="10.6640625" customWidth="1"/>
    <col min="9" max="10" width="0" hidden="1" customWidth="1"/>
    <col min="60" max="121" width="0" hidden="1" customWidth="1"/>
  </cols>
  <sheetData>
    <row r="1" spans="1:74" x14ac:dyDescent="0.25">
      <c r="A1" s="35" t="s">
        <v>172</v>
      </c>
    </row>
    <row r="2" spans="1:74" ht="15.6" x14ac:dyDescent="0.3">
      <c r="A2" s="38"/>
    </row>
    <row r="3" spans="1:74" ht="15.6" x14ac:dyDescent="0.3">
      <c r="A3" s="96" t="s">
        <v>180</v>
      </c>
      <c r="B3" s="35"/>
      <c r="C3" s="35"/>
      <c r="D3" s="35"/>
      <c r="E3" s="35"/>
      <c r="F3" s="35"/>
      <c r="N3" s="22"/>
    </row>
    <row r="4" spans="1:74" ht="15.6" x14ac:dyDescent="0.3">
      <c r="A4" s="39" t="s">
        <v>205</v>
      </c>
      <c r="B4" s="35"/>
      <c r="C4" s="35"/>
      <c r="D4" s="35"/>
      <c r="E4" s="35"/>
      <c r="F4" s="35"/>
      <c r="N4" s="22"/>
    </row>
    <row r="5" spans="1:74" ht="15.6" x14ac:dyDescent="0.3">
      <c r="A5" s="108" t="s">
        <v>204</v>
      </c>
      <c r="N5" s="22"/>
    </row>
    <row r="6" spans="1:74" x14ac:dyDescent="0.25">
      <c r="N6" s="22"/>
    </row>
    <row r="7" spans="1:74" ht="13.8" thickBot="1" x14ac:dyDescent="0.3">
      <c r="N7" s="22"/>
    </row>
    <row r="8" spans="1:74" ht="13.8" thickBot="1" x14ac:dyDescent="0.3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188</v>
      </c>
      <c r="I8" s="21">
        <v>37104</v>
      </c>
      <c r="J8" s="21">
        <v>37135</v>
      </c>
      <c r="K8" s="21">
        <v>37165</v>
      </c>
      <c r="L8" s="21">
        <v>37196</v>
      </c>
      <c r="M8" s="21">
        <v>37226</v>
      </c>
      <c r="N8" s="74">
        <v>37257</v>
      </c>
      <c r="O8" s="21">
        <v>37288</v>
      </c>
      <c r="P8" s="21">
        <v>37316</v>
      </c>
      <c r="Q8" s="21">
        <v>37347</v>
      </c>
      <c r="R8" s="21">
        <v>37377</v>
      </c>
      <c r="S8" s="21">
        <v>37408</v>
      </c>
      <c r="T8" s="21">
        <v>37438</v>
      </c>
      <c r="U8" s="21">
        <v>37469</v>
      </c>
      <c r="V8" s="21">
        <v>37500</v>
      </c>
      <c r="W8" s="21">
        <v>37530</v>
      </c>
      <c r="X8" s="21">
        <v>37561</v>
      </c>
      <c r="Y8" s="21">
        <v>37591</v>
      </c>
      <c r="Z8" s="21">
        <v>37622</v>
      </c>
      <c r="AA8" s="21">
        <v>37653</v>
      </c>
      <c r="AB8" s="21">
        <v>37681</v>
      </c>
      <c r="AC8" s="21">
        <v>37712</v>
      </c>
      <c r="AD8" s="21">
        <v>37742</v>
      </c>
      <c r="AE8" s="21">
        <v>37773</v>
      </c>
      <c r="AF8" s="21">
        <v>37803</v>
      </c>
      <c r="AG8" s="21">
        <v>37834</v>
      </c>
      <c r="AH8" s="21">
        <v>37865</v>
      </c>
      <c r="AI8" s="21">
        <v>37895</v>
      </c>
      <c r="AJ8" s="21">
        <v>37926</v>
      </c>
      <c r="AK8" s="21">
        <v>37956</v>
      </c>
      <c r="AL8" s="21">
        <v>37987</v>
      </c>
      <c r="AM8" s="21">
        <v>38018</v>
      </c>
      <c r="AN8" s="21">
        <v>38047</v>
      </c>
      <c r="AO8" s="21">
        <v>38078</v>
      </c>
      <c r="AP8" s="21">
        <v>38108</v>
      </c>
      <c r="AQ8" s="21">
        <v>38139</v>
      </c>
      <c r="AR8" s="21">
        <v>38169</v>
      </c>
      <c r="AS8" s="21">
        <v>38200</v>
      </c>
      <c r="AT8" s="21">
        <v>38231</v>
      </c>
      <c r="AU8" s="21">
        <v>38261</v>
      </c>
      <c r="AV8" s="21">
        <v>38292</v>
      </c>
      <c r="AW8" s="21">
        <v>38322</v>
      </c>
      <c r="AX8" s="21">
        <v>38353</v>
      </c>
      <c r="AY8" s="21">
        <v>38384</v>
      </c>
      <c r="AZ8" s="21">
        <v>38412</v>
      </c>
      <c r="BA8" s="21">
        <v>38443</v>
      </c>
      <c r="BB8" s="21">
        <v>38473</v>
      </c>
      <c r="BC8" s="21">
        <v>38504</v>
      </c>
      <c r="BD8" s="21">
        <v>38534</v>
      </c>
      <c r="BE8" s="21">
        <v>38565</v>
      </c>
      <c r="BF8" s="21">
        <v>38596</v>
      </c>
      <c r="BG8" s="21">
        <v>38626</v>
      </c>
      <c r="BH8" s="21">
        <v>38657</v>
      </c>
      <c r="BI8" s="21">
        <v>38687</v>
      </c>
      <c r="BJ8" s="21">
        <v>38718</v>
      </c>
      <c r="BK8" s="21">
        <v>38749</v>
      </c>
      <c r="BL8" s="21">
        <v>38777</v>
      </c>
      <c r="BM8" s="21">
        <v>38808</v>
      </c>
      <c r="BN8" s="21">
        <v>38838</v>
      </c>
      <c r="BO8" s="21">
        <v>38869</v>
      </c>
      <c r="BP8" s="21">
        <v>38899</v>
      </c>
      <c r="BQ8" s="21">
        <v>38930</v>
      </c>
      <c r="BR8" s="21">
        <v>38961</v>
      </c>
      <c r="BS8" s="21">
        <v>38991</v>
      </c>
      <c r="BT8" s="21">
        <v>39022</v>
      </c>
      <c r="BU8" s="21">
        <v>39052</v>
      </c>
    </row>
    <row r="9" spans="1:74" x14ac:dyDescent="0.25">
      <c r="A9" s="2"/>
      <c r="C9" s="2"/>
      <c r="G9" s="19"/>
      <c r="H9" s="19"/>
      <c r="N9" s="22"/>
    </row>
    <row r="10" spans="1:74" ht="13.8" thickBot="1" x14ac:dyDescent="0.3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16" t="s">
        <v>212</v>
      </c>
      <c r="I10" s="3">
        <v>90000</v>
      </c>
      <c r="J10" s="12">
        <v>90000</v>
      </c>
      <c r="K10" s="12">
        <v>90000</v>
      </c>
      <c r="L10" s="12">
        <v>90000</v>
      </c>
      <c r="M10" s="12">
        <v>90000</v>
      </c>
      <c r="N10" s="58">
        <v>90000</v>
      </c>
      <c r="O10" s="12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5"/>
    </row>
    <row r="11" spans="1:74" ht="13.8" thickBot="1" x14ac:dyDescent="0.3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17" t="s">
        <v>212</v>
      </c>
      <c r="I11" s="3">
        <v>25000</v>
      </c>
      <c r="J11" s="12">
        <v>25000</v>
      </c>
      <c r="K11" s="12">
        <v>25000</v>
      </c>
      <c r="L11" s="12">
        <v>25000</v>
      </c>
      <c r="M11" s="12">
        <v>25000</v>
      </c>
      <c r="N11" s="58">
        <v>25000</v>
      </c>
      <c r="O11" s="12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78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5"/>
    </row>
    <row r="12" spans="1:74" ht="13.8" thickBot="1" x14ac:dyDescent="0.3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16">
        <v>0.14499999999999999</v>
      </c>
      <c r="I12" s="3">
        <v>80000</v>
      </c>
      <c r="J12" s="12">
        <v>80000</v>
      </c>
      <c r="K12" s="12">
        <v>80000</v>
      </c>
      <c r="L12" s="12">
        <v>80000</v>
      </c>
      <c r="M12" s="12">
        <v>80000</v>
      </c>
      <c r="N12" s="58">
        <v>80000</v>
      </c>
      <c r="O12" s="12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60000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59">
        <v>60000</v>
      </c>
      <c r="BV12" s="5"/>
    </row>
    <row r="13" spans="1:74" ht="13.8" thickBot="1" x14ac:dyDescent="0.3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17" t="s">
        <v>212</v>
      </c>
      <c r="J13" s="5"/>
      <c r="K13" s="5"/>
      <c r="L13" s="5"/>
      <c r="M13" s="5"/>
      <c r="N13" s="6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2">
        <v>14000</v>
      </c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x14ac:dyDescent="0.25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16">
        <v>0.10630000000000001</v>
      </c>
      <c r="I14" s="3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58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5"/>
    </row>
    <row r="15" spans="1:74" ht="13.8" thickBot="1" x14ac:dyDescent="0.3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16">
        <v>0.10630000000000001</v>
      </c>
      <c r="I15" s="3">
        <v>20000</v>
      </c>
      <c r="J15" s="12">
        <v>20000</v>
      </c>
      <c r="K15" s="12">
        <v>20000</v>
      </c>
      <c r="L15" s="12">
        <v>20000</v>
      </c>
      <c r="M15" s="12">
        <v>20000</v>
      </c>
      <c r="N15" s="58">
        <v>20000</v>
      </c>
      <c r="O15" s="12">
        <v>20000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ht="13.8" thickBot="1" x14ac:dyDescent="0.3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17"/>
      <c r="J16" s="5"/>
      <c r="K16" s="5"/>
      <c r="L16" s="5"/>
      <c r="M16" s="5"/>
      <c r="N16" s="65"/>
      <c r="O16" s="5"/>
      <c r="P16" s="12">
        <v>20000</v>
      </c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5"/>
    </row>
    <row r="17" spans="1:74" ht="13.8" thickBot="1" x14ac:dyDescent="0.3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/>
      <c r="I17" s="3">
        <v>25000</v>
      </c>
      <c r="J17" s="12">
        <v>25000</v>
      </c>
      <c r="K17" s="12">
        <v>25000</v>
      </c>
      <c r="L17" s="12">
        <v>25000</v>
      </c>
      <c r="M17" s="12">
        <v>25000</v>
      </c>
      <c r="N17" s="58">
        <v>25000</v>
      </c>
      <c r="O17" s="12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5"/>
    </row>
    <row r="18" spans="1:74" ht="13.8" thickBot="1" x14ac:dyDescent="0.3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17"/>
      <c r="J18" s="5"/>
      <c r="K18" s="5"/>
      <c r="L18" s="5"/>
      <c r="M18" s="12">
        <v>13500</v>
      </c>
      <c r="N18" s="6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3.8" thickBot="1" x14ac:dyDescent="0.3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17"/>
      <c r="J19" s="5"/>
      <c r="K19" s="5"/>
      <c r="L19" s="5"/>
      <c r="M19" s="5"/>
      <c r="N19" s="65"/>
      <c r="O19" s="5"/>
      <c r="P19" s="5"/>
      <c r="Q19" s="5"/>
      <c r="R19" s="5"/>
      <c r="S19" s="5"/>
      <c r="T19" s="5"/>
      <c r="U19" s="5"/>
      <c r="V19" s="5"/>
      <c r="W19" s="5"/>
      <c r="X19" s="12">
        <v>21500</v>
      </c>
      <c r="Y19" s="12">
        <v>21500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3.8" thickBot="1" x14ac:dyDescent="0.3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17"/>
      <c r="J20" s="5"/>
      <c r="K20" s="5"/>
      <c r="L20" s="5"/>
      <c r="M20" s="5"/>
      <c r="N20" s="6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2">
        <v>35000</v>
      </c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x14ac:dyDescent="0.25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16">
        <v>0.2175</v>
      </c>
      <c r="I21" s="3">
        <v>32000</v>
      </c>
      <c r="J21" s="12">
        <v>32000</v>
      </c>
      <c r="K21" s="12">
        <v>32000</v>
      </c>
      <c r="L21" s="12">
        <v>32000</v>
      </c>
      <c r="M21" s="12">
        <v>32000</v>
      </c>
      <c r="N21" s="59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x14ac:dyDescent="0.25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16">
        <v>0.22</v>
      </c>
      <c r="I22" s="3">
        <v>8000</v>
      </c>
      <c r="J22" s="12">
        <v>8000</v>
      </c>
      <c r="K22" s="12">
        <v>8000</v>
      </c>
      <c r="L22" s="12">
        <v>8000</v>
      </c>
      <c r="M22" s="12">
        <v>8000</v>
      </c>
      <c r="N22" s="59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x14ac:dyDescent="0.25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16" t="s">
        <v>212</v>
      </c>
      <c r="I23" s="3">
        <v>8600</v>
      </c>
      <c r="J23" s="12">
        <v>8600</v>
      </c>
      <c r="K23" s="12">
        <v>8600</v>
      </c>
      <c r="L23" s="12">
        <v>8600</v>
      </c>
      <c r="M23" s="12">
        <v>8600</v>
      </c>
      <c r="N23" s="58">
        <v>8600</v>
      </c>
      <c r="O23" s="12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78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5"/>
    </row>
    <row r="24" spans="1:74" x14ac:dyDescent="0.25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16">
        <v>0.10630000000000001</v>
      </c>
      <c r="I24" s="3">
        <v>25000</v>
      </c>
      <c r="J24" s="12">
        <v>25000</v>
      </c>
      <c r="K24" s="12">
        <v>25000</v>
      </c>
      <c r="L24" s="12">
        <v>25000</v>
      </c>
      <c r="M24" s="12">
        <v>25000</v>
      </c>
      <c r="N24" s="58">
        <v>25000</v>
      </c>
      <c r="O24" s="12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5"/>
    </row>
    <row r="25" spans="1:74" ht="13.8" thickBot="1" x14ac:dyDescent="0.3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16" t="s">
        <v>212</v>
      </c>
      <c r="I25" s="3">
        <v>40000</v>
      </c>
      <c r="J25" s="12">
        <v>40000</v>
      </c>
      <c r="K25" s="12">
        <v>40000</v>
      </c>
      <c r="L25" s="12">
        <v>40000</v>
      </c>
      <c r="M25" s="12">
        <v>40000</v>
      </c>
      <c r="N25" s="58">
        <v>40000</v>
      </c>
      <c r="O25" s="12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78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5"/>
    </row>
    <row r="26" spans="1:74" ht="13.8" thickBot="1" x14ac:dyDescent="0.3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17"/>
      <c r="I26" s="3">
        <v>1346</v>
      </c>
      <c r="J26" s="12">
        <v>1346</v>
      </c>
      <c r="K26" s="12">
        <v>1346</v>
      </c>
      <c r="L26" s="12">
        <v>1346</v>
      </c>
      <c r="M26" s="12">
        <v>1346</v>
      </c>
      <c r="N26" s="58">
        <v>1346</v>
      </c>
      <c r="O26" s="12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78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5"/>
    </row>
    <row r="27" spans="1:74" x14ac:dyDescent="0.25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16" t="s">
        <v>212</v>
      </c>
      <c r="I27" s="3">
        <v>3500</v>
      </c>
      <c r="J27" s="12">
        <v>3500</v>
      </c>
      <c r="K27" s="12">
        <v>3500</v>
      </c>
      <c r="L27" s="12">
        <v>3500</v>
      </c>
      <c r="M27" s="12">
        <v>3500</v>
      </c>
      <c r="N27" s="58">
        <v>3500</v>
      </c>
      <c r="O27" s="12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5"/>
    </row>
    <row r="28" spans="1:74" ht="13.8" thickBot="1" x14ac:dyDescent="0.3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16">
        <v>0.10630000000000001</v>
      </c>
      <c r="I28" s="3">
        <v>150000</v>
      </c>
      <c r="J28" s="12">
        <v>150000</v>
      </c>
      <c r="K28" s="12">
        <v>150000</v>
      </c>
      <c r="L28" s="12">
        <v>150000</v>
      </c>
      <c r="M28" s="12">
        <v>150000</v>
      </c>
      <c r="N28" s="58">
        <v>150000</v>
      </c>
      <c r="O28" s="12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5"/>
    </row>
    <row r="29" spans="1:74" ht="13.8" thickBot="1" x14ac:dyDescent="0.3">
      <c r="A29">
        <v>24809</v>
      </c>
      <c r="B29" s="119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16">
        <v>0.2243</v>
      </c>
      <c r="I29" s="3">
        <v>20000</v>
      </c>
      <c r="J29" s="12">
        <v>20000</v>
      </c>
      <c r="K29" s="12">
        <v>20000</v>
      </c>
      <c r="L29" s="12">
        <v>20000</v>
      </c>
      <c r="M29" s="78"/>
      <c r="N29" s="59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1:74" ht="13.8" thickBot="1" x14ac:dyDescent="0.3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17"/>
      <c r="J30" s="5"/>
      <c r="K30" s="5"/>
      <c r="L30" s="5"/>
      <c r="M30" s="5"/>
      <c r="N30" s="58">
        <v>27500</v>
      </c>
      <c r="O30" s="12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1:74" ht="13.8" thickBot="1" x14ac:dyDescent="0.3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16">
        <v>0.17</v>
      </c>
      <c r="I31" s="3">
        <v>21500</v>
      </c>
      <c r="J31" s="12">
        <v>21500</v>
      </c>
      <c r="K31" s="12">
        <v>21500</v>
      </c>
      <c r="L31" s="12">
        <v>21500</v>
      </c>
      <c r="M31" s="12">
        <v>21500</v>
      </c>
      <c r="N31" s="58">
        <v>21500</v>
      </c>
      <c r="O31" s="12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1:74" ht="13.8" thickBot="1" x14ac:dyDescent="0.3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17"/>
      <c r="J32" s="5"/>
      <c r="K32" s="5"/>
      <c r="L32" s="5"/>
      <c r="M32" s="5"/>
      <c r="N32" s="6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2">
        <v>35000</v>
      </c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4" x14ac:dyDescent="0.25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16">
        <v>0.17</v>
      </c>
      <c r="I33" s="3">
        <v>10000</v>
      </c>
      <c r="J33" s="12">
        <v>10000</v>
      </c>
      <c r="K33" s="12">
        <v>10000</v>
      </c>
      <c r="L33" s="12">
        <v>10000</v>
      </c>
      <c r="M33" s="12">
        <v>10000</v>
      </c>
      <c r="N33" s="58">
        <v>10000</v>
      </c>
      <c r="O33" s="12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5"/>
    </row>
    <row r="34" spans="1:74" x14ac:dyDescent="0.25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16">
        <v>0.10630000000000001</v>
      </c>
      <c r="I34" s="3">
        <v>200000</v>
      </c>
      <c r="J34" s="12">
        <v>200000</v>
      </c>
      <c r="K34" s="12">
        <v>200000</v>
      </c>
      <c r="L34" s="12">
        <v>200000</v>
      </c>
      <c r="M34" s="12">
        <v>200000</v>
      </c>
      <c r="N34" s="58">
        <v>200000</v>
      </c>
      <c r="O34" s="12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78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5"/>
    </row>
    <row r="35" spans="1:74" x14ac:dyDescent="0.25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16">
        <v>0</v>
      </c>
      <c r="I35" s="3">
        <v>25000</v>
      </c>
      <c r="J35" s="12">
        <v>25000</v>
      </c>
      <c r="K35" s="12">
        <v>25000</v>
      </c>
      <c r="L35" s="12">
        <v>25000</v>
      </c>
      <c r="M35" s="12">
        <v>25000</v>
      </c>
      <c r="N35" s="58">
        <v>25000</v>
      </c>
      <c r="O35" s="12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1:74" x14ac:dyDescent="0.25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16">
        <v>0.10630000000000001</v>
      </c>
      <c r="I36" s="3">
        <v>20000</v>
      </c>
      <c r="J36" s="12">
        <v>20000</v>
      </c>
      <c r="K36" s="12">
        <v>20000</v>
      </c>
      <c r="L36" s="12">
        <v>20000</v>
      </c>
      <c r="M36" s="12">
        <v>20000</v>
      </c>
      <c r="N36" s="58">
        <v>20000</v>
      </c>
      <c r="O36" s="12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5"/>
    </row>
    <row r="37" spans="1:74" x14ac:dyDescent="0.25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16">
        <v>0.19</v>
      </c>
      <c r="I37" s="60">
        <v>20000</v>
      </c>
      <c r="J37" s="60">
        <v>20000</v>
      </c>
      <c r="K37" s="60">
        <v>20000</v>
      </c>
      <c r="L37" s="60">
        <v>20000</v>
      </c>
      <c r="M37" s="60">
        <v>20000</v>
      </c>
      <c r="N37" s="114">
        <v>20000</v>
      </c>
      <c r="O37" s="60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115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5"/>
    </row>
    <row r="38" spans="1:74" x14ac:dyDescent="0.25">
      <c r="G38" s="19"/>
      <c r="H38" s="118"/>
      <c r="I38" s="3">
        <f t="shared" ref="I38:BI38" si="0">SUM(I10:I37)</f>
        <v>849946</v>
      </c>
      <c r="J38" s="3">
        <f t="shared" si="0"/>
        <v>849946</v>
      </c>
      <c r="K38" s="3">
        <f t="shared" si="0"/>
        <v>849946</v>
      </c>
      <c r="L38" s="3">
        <f t="shared" si="0"/>
        <v>849946</v>
      </c>
      <c r="M38" s="3">
        <f t="shared" si="0"/>
        <v>843446</v>
      </c>
      <c r="N38" s="70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ref="BJ38:BU38" si="1">SUM(BJ10:BJ37)</f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</row>
    <row r="39" spans="1:74" x14ac:dyDescent="0.25">
      <c r="D39" s="1"/>
      <c r="E39" s="1"/>
      <c r="G39" s="6"/>
      <c r="H39" s="6"/>
      <c r="N39" s="22"/>
    </row>
    <row r="40" spans="1:74" x14ac:dyDescent="0.25">
      <c r="A40" s="18" t="s">
        <v>177</v>
      </c>
      <c r="C40" s="18"/>
      <c r="E40" s="1"/>
      <c r="G40" s="6"/>
      <c r="H40" s="6"/>
      <c r="I40" s="36">
        <f t="shared" ref="I40:BT40" si="2">850000-I38</f>
        <v>54</v>
      </c>
      <c r="J40" s="36">
        <f t="shared" si="2"/>
        <v>54</v>
      </c>
      <c r="K40" s="36">
        <f t="shared" si="2"/>
        <v>54</v>
      </c>
      <c r="L40" s="36">
        <f t="shared" si="2"/>
        <v>54</v>
      </c>
      <c r="M40" s="36">
        <f t="shared" si="2"/>
        <v>6554</v>
      </c>
      <c r="N40" s="77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>850000-AG38</f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>850000-AL38</f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31054</v>
      </c>
      <c r="AX40" s="36">
        <f>850000-AX38</f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>850000-BU38</f>
        <v>126554</v>
      </c>
    </row>
    <row r="41" spans="1:74" x14ac:dyDescent="0.25">
      <c r="E41" s="1"/>
      <c r="G41" s="6"/>
      <c r="H41" s="6"/>
      <c r="N41" s="22"/>
    </row>
    <row r="42" spans="1:74" x14ac:dyDescent="0.25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3">
        <f>Z21</f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 t="shared" ref="AE42:AJ42" si="3">AE21+AE23</f>
        <v>8600</v>
      </c>
      <c r="AF42" s="3">
        <f t="shared" si="3"/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>AK21+AK23</f>
        <v>8600</v>
      </c>
      <c r="AL42" s="3">
        <f>AL21+AL23+AL14</f>
        <v>33600</v>
      </c>
      <c r="AM42" s="3">
        <f>AM21+AM23+AM14</f>
        <v>33600</v>
      </c>
      <c r="AN42" s="3">
        <f>AN21+AN23+AN14</f>
        <v>33600</v>
      </c>
      <c r="AO42" s="3">
        <f t="shared" ref="AO42:AX42" si="4">AO21+AO23+AO14+AO26</f>
        <v>34946</v>
      </c>
      <c r="AP42" s="3">
        <f t="shared" si="4"/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>AY21+AY23+AY14+AY26+AY12</f>
        <v>94946</v>
      </c>
      <c r="AZ42" s="3">
        <f>AZ21+AZ23+AZ14+AZ26+AZ12</f>
        <v>94946</v>
      </c>
      <c r="BA42" s="3">
        <f>BA21+BA23+BA14+BA26+BA12</f>
        <v>94946</v>
      </c>
      <c r="BB42" s="3">
        <f t="shared" ref="BB42:BG42" si="5">BB21+BB23+BB14+BB26+BB12</f>
        <v>94946</v>
      </c>
      <c r="BC42" s="3">
        <f t="shared" si="5"/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>BH21+BH23+BH14+BH26+BH12+BH10+BH30</f>
        <v>184946</v>
      </c>
      <c r="BI42" s="3">
        <f t="shared" ref="BI42:BS42" si="6">BI21+BI23+BI14+BI26+BI12+BI10+BI30</f>
        <v>184946</v>
      </c>
      <c r="BJ42" s="3">
        <f t="shared" si="6"/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>BT21+BT23+BT14+BT26+BT12+BT10+BT30</f>
        <v>184946</v>
      </c>
      <c r="BU42" s="3">
        <f>BU21+BU23+BU14+BU26+BU12+BU10+BU30+BU19</f>
        <v>184946</v>
      </c>
    </row>
    <row r="43" spans="1:74" x14ac:dyDescent="0.25">
      <c r="E43" s="1"/>
      <c r="G43" s="6"/>
      <c r="H43" s="6"/>
    </row>
    <row r="44" spans="1:74" x14ac:dyDescent="0.25">
      <c r="A44" s="18" t="s">
        <v>181</v>
      </c>
      <c r="D44" s="18"/>
      <c r="E44" s="18"/>
      <c r="J44" s="3">
        <f t="shared" ref="J44:Y44" si="7">SUM(J10:J37)</f>
        <v>849946</v>
      </c>
      <c r="K44" s="3">
        <f t="shared" si="7"/>
        <v>849946</v>
      </c>
      <c r="L44" s="3">
        <f t="shared" si="7"/>
        <v>849946</v>
      </c>
      <c r="M44" s="3">
        <f t="shared" si="7"/>
        <v>843446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838946</v>
      </c>
      <c r="Y44" s="3">
        <f t="shared" si="7"/>
        <v>838946</v>
      </c>
      <c r="Z44" s="3">
        <f>SUM(Z10:Z37)-Z42</f>
        <v>838946</v>
      </c>
      <c r="AA44" s="3">
        <f t="shared" ref="AA44:BU44" si="8">SUM(AA10:AA37)-AA42</f>
        <v>838946</v>
      </c>
      <c r="AB44" s="3">
        <f t="shared" si="8"/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830346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805346</v>
      </c>
      <c r="AM44" s="3">
        <f t="shared" si="8"/>
        <v>805346</v>
      </c>
      <c r="AN44" s="3">
        <f t="shared" si="8"/>
        <v>805346</v>
      </c>
      <c r="AO44" s="3">
        <f t="shared" si="8"/>
        <v>804000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784000</v>
      </c>
      <c r="AX44" s="3">
        <f t="shared" si="8"/>
        <v>784000</v>
      </c>
      <c r="AY44" s="3">
        <f t="shared" si="8"/>
        <v>724000</v>
      </c>
      <c r="AZ44" s="3">
        <f t="shared" si="8"/>
        <v>724000</v>
      </c>
      <c r="BA44" s="3">
        <f t="shared" si="8"/>
        <v>724000</v>
      </c>
      <c r="BB44" s="3">
        <f t="shared" si="8"/>
        <v>677500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587500</v>
      </c>
      <c r="BI44" s="3">
        <f t="shared" si="8"/>
        <v>587500</v>
      </c>
      <c r="BJ44" s="3">
        <f t="shared" si="8"/>
        <v>538500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</row>
    <row r="45" spans="1:74" x14ac:dyDescent="0.25">
      <c r="D45" s="1"/>
      <c r="E45" s="1"/>
      <c r="G45" s="6"/>
      <c r="H45" s="6"/>
    </row>
    <row r="46" spans="1:74" x14ac:dyDescent="0.25">
      <c r="BI46" s="36"/>
    </row>
    <row r="47" spans="1:74" x14ac:dyDescent="0.25">
      <c r="E47" s="18"/>
      <c r="F47" s="18"/>
    </row>
    <row r="48" spans="1:74" x14ac:dyDescent="0.25">
      <c r="E48" s="18"/>
      <c r="F48" s="18"/>
    </row>
    <row r="49" spans="1:6" x14ac:dyDescent="0.25">
      <c r="A49" s="18"/>
      <c r="E49" s="18"/>
      <c r="F49" s="18"/>
    </row>
    <row r="50" spans="1:6" x14ac:dyDescent="0.25">
      <c r="E50" s="18"/>
      <c r="F50" s="18"/>
    </row>
    <row r="51" spans="1:6" x14ac:dyDescent="0.25">
      <c r="A51" s="18"/>
      <c r="E51" s="18"/>
      <c r="F51" s="18"/>
    </row>
    <row r="52" spans="1:6" x14ac:dyDescent="0.25">
      <c r="E52" s="18"/>
      <c r="F52" s="18"/>
    </row>
    <row r="53" spans="1:6" x14ac:dyDescent="0.25">
      <c r="A53" s="18"/>
      <c r="D53" s="18"/>
      <c r="E53" s="18"/>
      <c r="F53" s="18"/>
    </row>
    <row r="56" spans="1:6" x14ac:dyDescent="0.25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8" width="10.6640625" customWidth="1"/>
    <col min="9" max="19" width="9.33203125" bestFit="1" customWidth="1"/>
  </cols>
  <sheetData>
    <row r="1" spans="1:73" x14ac:dyDescent="0.25">
      <c r="A1" s="35" t="s">
        <v>172</v>
      </c>
    </row>
    <row r="2" spans="1:73" x14ac:dyDescent="0.25">
      <c r="A2" s="61" t="s">
        <v>132</v>
      </c>
    </row>
    <row r="3" spans="1:73" x14ac:dyDescent="0.25">
      <c r="A3" s="61" t="s">
        <v>133</v>
      </c>
    </row>
    <row r="5" spans="1:73" x14ac:dyDescent="0.25">
      <c r="A5" t="s">
        <v>131</v>
      </c>
    </row>
    <row r="10" spans="1:73" x14ac:dyDescent="0.25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8" thickBot="1" x14ac:dyDescent="0.3">
      <c r="B11" s="5"/>
      <c r="C11" s="5"/>
      <c r="D11" s="5"/>
      <c r="E11" s="5"/>
      <c r="F11" s="5"/>
      <c r="G11" s="5"/>
      <c r="H11" s="19"/>
    </row>
    <row r="12" spans="1:73" ht="13.8" thickBot="1" x14ac:dyDescent="0.3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8" thickBot="1" x14ac:dyDescent="0.3">
      <c r="B13" s="19"/>
      <c r="C13" s="5"/>
      <c r="D13" s="19"/>
      <c r="E13" s="19"/>
      <c r="F13" s="19"/>
      <c r="G13" s="5"/>
      <c r="H13" s="19"/>
    </row>
    <row r="14" spans="1:73" ht="13.8" thickBot="1" x14ac:dyDescent="0.3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8" thickBot="1" x14ac:dyDescent="0.3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8" thickBot="1" x14ac:dyDescent="0.3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8" thickBot="1" x14ac:dyDescent="0.3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8" thickBot="1" x14ac:dyDescent="0.3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8" thickBot="1" x14ac:dyDescent="0.3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8" thickBot="1" x14ac:dyDescent="0.3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8" thickBot="1" x14ac:dyDescent="0.3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8" thickBot="1" x14ac:dyDescent="0.3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5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8" thickBot="1" x14ac:dyDescent="0.3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8" thickBot="1" x14ac:dyDescent="0.3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5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5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5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5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5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5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5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5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5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5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5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8" thickBot="1" x14ac:dyDescent="0.3"/>
    <row r="38" spans="1:73" ht="13.8" thickBot="1" x14ac:dyDescent="0.3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8" thickBot="1" x14ac:dyDescent="0.3">
      <c r="B39" s="2"/>
      <c r="D39" s="2"/>
      <c r="H39" s="19"/>
    </row>
    <row r="40" spans="1:73" ht="13.8" thickBot="1" x14ac:dyDescent="0.3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5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5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5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5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5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5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5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5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2001-10-26T15:28:12Z</cp:lastPrinted>
  <dcterms:created xsi:type="dcterms:W3CDTF">2001-02-09T21:48:16Z</dcterms:created>
  <dcterms:modified xsi:type="dcterms:W3CDTF">2023-09-10T15:12:17Z</dcterms:modified>
</cp:coreProperties>
</file>