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activeTab="1"/>
  </bookViews>
  <sheets>
    <sheet name="Instructions" sheetId="3" r:id="rId1"/>
    <sheet name="West Power Position" sheetId="2" r:id="rId2"/>
    <sheet name="West position" sheetId="1" r:id="rId3"/>
  </sheets>
  <externalReferences>
    <externalReference r:id="rId4"/>
  </externalReferences>
  <definedNames>
    <definedName name="CurveDate">#REF!</definedName>
    <definedName name="DateToday">#REF!</definedName>
    <definedName name="IRFirstMonth">#REF!</definedName>
    <definedName name="nr_west_pow_pos">'West Power Position'!$A$5:$S$45</definedName>
  </definedNames>
  <calcPr calcId="0"/>
</workbook>
</file>

<file path=xl/calcChain.xml><?xml version="1.0" encoding="utf-8"?>
<calcChain xmlns="http://schemas.openxmlformats.org/spreadsheetml/2006/main">
  <c r="A6" i="2" l="1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B41" i="2"/>
  <c r="G41" i="2"/>
  <c r="S41" i="2"/>
  <c r="B44" i="2"/>
  <c r="E44" i="2"/>
  <c r="F44" i="2"/>
  <c r="G44" i="2"/>
  <c r="H44" i="2"/>
  <c r="I44" i="2"/>
  <c r="J44" i="2"/>
  <c r="K44" i="2"/>
  <c r="L44" i="2"/>
  <c r="O44" i="2"/>
  <c r="P44" i="2"/>
  <c r="Q44" i="2"/>
  <c r="R44" i="2"/>
  <c r="S44" i="2"/>
</calcChain>
</file>

<file path=xl/sharedStrings.xml><?xml version="1.0" encoding="utf-8"?>
<sst xmlns="http://schemas.openxmlformats.org/spreadsheetml/2006/main" count="511" uniqueCount="69">
  <si>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</si>
  <si>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</si>
  <si>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</si>
  <si>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</si>
  <si>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</si>
  <si>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</si>
  <si>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</si>
  <si>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</si>
  <si>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</si>
  <si>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</si>
  <si>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</si>
  <si>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Q4-00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</si>
  <si>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</si>
  <si>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</si>
  <si>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</si>
  <si>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</si>
  <si>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</si>
  <si>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</si>
  <si>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</si>
  <si>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</si>
  <si>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</si>
  <si>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</si>
  <si>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</si>
  <si>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</si>
  <si>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</si>
  <si>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</si>
  <si>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</si>
  <si>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</si>
  <si>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</si>
  <si>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</si>
  <si>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</si>
  <si>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</si>
  <si>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</si>
  <si>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</si>
  <si>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</si>
  <si>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 xml:space="preserve">1)  Run ADHOC report from today through Dec 31,2014. </t>
  </si>
  <si>
    <t>Portolio=West</t>
  </si>
  <si>
    <t>Click position type MTM to go to Hedge Management Screen</t>
  </si>
  <si>
    <t>Columns to display needs to be Region</t>
  </si>
  <si>
    <t xml:space="preserve">Period structure =Peak </t>
  </si>
  <si>
    <t>First get peak positions, then save as text to m:\power2\curve\new_sys\data\wstrepton.txt</t>
  </si>
  <si>
    <t>2)  Rerun Adhoc as off-peak and save as text (same path as above - file wstreptoff.txt)</t>
  </si>
  <si>
    <t>MIDC</t>
  </si>
  <si>
    <t>NP</t>
  </si>
  <si>
    <t>ZP</t>
  </si>
  <si>
    <t>SP</t>
  </si>
  <si>
    <t>Rockies</t>
  </si>
  <si>
    <t>Don't sort the grand total line or it will mess things up.</t>
  </si>
  <si>
    <t>Save as .xls</t>
  </si>
  <si>
    <t>4)  Do the same for wstrept off.</t>
  </si>
  <si>
    <t>Off peak has no ZP position so you will have to add a row before the grand total.</t>
  </si>
  <si>
    <t xml:space="preserve">Sort in the same order (this will give you a blank row labled ZP26 in the 4th row down).  </t>
  </si>
  <si>
    <t>Save as .xls file.</t>
  </si>
  <si>
    <t xml:space="preserve">The first page has links that pull the data the way Tim wants to see it.  </t>
  </si>
  <si>
    <t>Save and hit the "Publish West Power Position" macro button and then save as west position (date) in the daily position and price folder.</t>
  </si>
  <si>
    <t>WSCC-N</t>
  </si>
  <si>
    <t>WSCC-S</t>
  </si>
  <si>
    <t xml:space="preserve">Add a new column A and put following numbers in 1,3,7,5,2,6,4.  Adhoc does not pull delivery points in the correct order.  </t>
  </si>
  <si>
    <t>Off-Peak Delta</t>
  </si>
  <si>
    <t>Total-02</t>
  </si>
  <si>
    <t>Total-03</t>
  </si>
  <si>
    <t>2004-2015</t>
  </si>
  <si>
    <t>3)  Go into excel and open file (on peak).  Delimit and use semi-colon</t>
  </si>
  <si>
    <t xml:space="preserve"> Select rows 3 through 9 and sort by column A and the delivery points will be in following order.</t>
  </si>
  <si>
    <t xml:space="preserve">5)  When both files are saved, open the west position sheet of this file and copy and paste the positions from wstrepton and wstreptoff into </t>
  </si>
  <si>
    <t xml:space="preserve">   into the appropriate place on the West position page (page 2) of the West position file.  </t>
  </si>
  <si>
    <t>The daily position by date is emailed to Kimberly Hillis.</t>
  </si>
  <si>
    <t>`</t>
  </si>
  <si>
    <t>ZP-26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</si>
</sst>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2" fillId="0" borderId="0" xfId="0" applyFont="1"/>
    <xf numFmtId="0" fontId="3" fillId="0" borderId="0" xfId="0" applyFont="1" applyBorder="1"/>
    <xf numFmtId="0" fontId="2" fillId="0" borderId="0" xfId="0" applyFont="1" applyBorder="1"/>
    <xf numFmtId="14" fontId="2" fillId="0" borderId="0" xfId="0" applyNumberFormat="1" applyFont="1" applyBorder="1"/>
    <xf numFmtId="0" fontId="3" fillId="2" borderId="1" xfId="0" applyFont="1" applyFill="1" applyBorder="1"/>
    <xf numFmtId="17" fontId="3" fillId="3" borderId="2" xfId="0" applyNumberFormat="1" applyFont="1" applyFill="1" applyBorder="1"/>
    <xf numFmtId="0" fontId="3" fillId="3" borderId="2" xfId="0" applyFont="1" applyFill="1" applyBorder="1" applyAlignment="1">
      <alignment horizontal="right"/>
    </xf>
    <xf numFmtId="0" fontId="3" fillId="4" borderId="2" xfId="0" applyFont="1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3" fillId="5" borderId="4" xfId="0" applyFont="1" applyFill="1" applyBorder="1"/>
    <xf numFmtId="0" fontId="3" fillId="6" borderId="1" xfId="0" applyFont="1" applyFill="1" applyBorder="1"/>
    <xf numFmtId="3" fontId="2" fillId="2" borderId="5" xfId="0" applyNumberFormat="1" applyFont="1" applyFill="1" applyBorder="1"/>
    <xf numFmtId="3" fontId="2" fillId="3" borderId="0" xfId="0" applyNumberFormat="1" applyFont="1" applyFill="1" applyBorder="1"/>
    <xf numFmtId="3" fontId="2" fillId="4" borderId="0" xfId="0" applyNumberFormat="1" applyFont="1" applyFill="1" applyBorder="1"/>
    <xf numFmtId="3" fontId="2" fillId="3" borderId="6" xfId="0" applyNumberFormat="1" applyFont="1" applyFill="1" applyBorder="1"/>
    <xf numFmtId="3" fontId="2" fillId="5" borderId="7" xfId="0" applyNumberFormat="1" applyFont="1" applyFill="1" applyBorder="1"/>
    <xf numFmtId="3" fontId="2" fillId="6" borderId="5" xfId="0" applyNumberFormat="1" applyFont="1" applyFill="1" applyBorder="1"/>
    <xf numFmtId="3" fontId="2" fillId="2" borderId="0" xfId="0" applyNumberFormat="1" applyFont="1" applyFill="1" applyBorder="1"/>
    <xf numFmtId="3" fontId="3" fillId="2" borderId="5" xfId="0" applyNumberFormat="1" applyFont="1" applyFill="1" applyBorder="1"/>
    <xf numFmtId="3" fontId="3" fillId="4" borderId="0" xfId="0" applyNumberFormat="1" applyFont="1" applyFill="1" applyBorder="1"/>
    <xf numFmtId="3" fontId="3" fillId="5" borderId="7" xfId="0" applyNumberFormat="1" applyFont="1" applyFill="1" applyBorder="1"/>
    <xf numFmtId="3" fontId="3" fillId="6" borderId="5" xfId="0" applyNumberFormat="1" applyFont="1" applyFill="1" applyBorder="1"/>
    <xf numFmtId="3" fontId="3" fillId="2" borderId="8" xfId="0" applyNumberFormat="1" applyFont="1" applyFill="1" applyBorder="1"/>
    <xf numFmtId="3" fontId="2" fillId="3" borderId="9" xfId="0" applyNumberFormat="1" applyFont="1" applyFill="1" applyBorder="1"/>
    <xf numFmtId="3" fontId="3" fillId="4" borderId="9" xfId="0" applyNumberFormat="1" applyFont="1" applyFill="1" applyBorder="1"/>
    <xf numFmtId="3" fontId="2" fillId="3" borderId="10" xfId="0" applyNumberFormat="1" applyFont="1" applyFill="1" applyBorder="1"/>
    <xf numFmtId="3" fontId="3" fillId="5" borderId="11" xfId="0" applyNumberFormat="1" applyFont="1" applyFill="1" applyBorder="1"/>
    <xf numFmtId="3" fontId="3" fillId="6" borderId="11" xfId="0" applyNumberFormat="1" applyFont="1" applyFill="1" applyBorder="1"/>
    <xf numFmtId="3" fontId="3" fillId="2" borderId="11" xfId="0" applyNumberFormat="1" applyFont="1" applyFill="1" applyBorder="1"/>
    <xf numFmtId="3" fontId="2" fillId="5" borderId="11" xfId="0" applyNumberFormat="1" applyFont="1" applyFill="1" applyBorder="1"/>
    <xf numFmtId="0" fontId="2" fillId="3" borderId="0" xfId="0" applyFont="1" applyFill="1" applyBorder="1"/>
    <xf numFmtId="0" fontId="3" fillId="3" borderId="0" xfId="0" applyFont="1" applyFill="1" applyBorder="1"/>
    <xf numFmtId="3" fontId="3" fillId="2" borderId="1" xfId="0" applyNumberFormat="1" applyFont="1" applyFill="1" applyBorder="1"/>
    <xf numFmtId="3" fontId="3" fillId="3" borderId="2" xfId="0" applyNumberFormat="1" applyFont="1" applyFill="1" applyBorder="1" applyAlignment="1">
      <alignment horizontal="center"/>
    </xf>
    <xf numFmtId="3" fontId="3" fillId="4" borderId="4" xfId="0" applyNumberFormat="1" applyFont="1" applyFill="1" applyBorder="1"/>
    <xf numFmtId="3" fontId="3" fillId="3" borderId="3" xfId="0" applyNumberFormat="1" applyFont="1" applyFill="1" applyBorder="1"/>
    <xf numFmtId="3" fontId="3" fillId="3" borderId="2" xfId="0" applyNumberFormat="1" applyFont="1" applyFill="1" applyBorder="1"/>
    <xf numFmtId="3" fontId="3" fillId="5" borderId="4" xfId="0" applyNumberFormat="1" applyFont="1" applyFill="1" applyBorder="1"/>
    <xf numFmtId="3" fontId="3" fillId="2" borderId="2" xfId="0" applyNumberFormat="1" applyFont="1" applyFill="1" applyBorder="1"/>
    <xf numFmtId="3" fontId="2" fillId="4" borderId="7" xfId="0" applyNumberFormat="1" applyFont="1" applyFill="1" applyBorder="1"/>
    <xf numFmtId="3" fontId="3" fillId="4" borderId="7" xfId="0" applyNumberFormat="1" applyFont="1" applyFill="1" applyBorder="1"/>
    <xf numFmtId="3" fontId="3" fillId="4" borderId="11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3" fontId="3" fillId="6" borderId="7" xfId="0" applyNumberFormat="1" applyFont="1" applyFill="1" applyBorder="1"/>
    <xf numFmtId="3" fontId="3" fillId="2" borderId="7" xfId="0" applyNumberFormat="1" applyFont="1" applyFill="1" applyBorder="1"/>
    <xf numFmtId="0" fontId="3" fillId="0" borderId="0" xfId="0" applyFont="1"/>
    <xf numFmtId="0" fontId="3" fillId="3" borderId="0" xfId="0" applyFont="1" applyFill="1"/>
    <xf numFmtId="0" fontId="3" fillId="2" borderId="12" xfId="0" applyFont="1" applyFill="1" applyBorder="1"/>
    <xf numFmtId="0" fontId="3" fillId="3" borderId="13" xfId="0" applyFont="1" applyFill="1" applyBorder="1" applyAlignment="1">
      <alignment horizontal="center"/>
    </xf>
    <xf numFmtId="0" fontId="3" fillId="4" borderId="14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5" borderId="14" xfId="0" applyFont="1" applyFill="1" applyBorder="1"/>
    <xf numFmtId="0" fontId="3" fillId="6" borderId="13" xfId="0" applyFont="1" applyFill="1" applyBorder="1"/>
    <xf numFmtId="3" fontId="3" fillId="2" borderId="16" xfId="0" applyNumberFormat="1" applyFont="1" applyFill="1" applyBorder="1"/>
    <xf numFmtId="3" fontId="3" fillId="3" borderId="17" xfId="0" applyNumberFormat="1" applyFont="1" applyFill="1" applyBorder="1"/>
    <xf numFmtId="3" fontId="2" fillId="3" borderId="17" xfId="0" applyNumberFormat="1" applyFont="1" applyFill="1" applyBorder="1"/>
    <xf numFmtId="3" fontId="2" fillId="4" borderId="11" xfId="0" applyNumberFormat="1" applyFont="1" applyFill="1" applyBorder="1"/>
    <xf numFmtId="3" fontId="2" fillId="6" borderId="9" xfId="0" applyNumberFormat="1" applyFont="1" applyFill="1" applyBorder="1"/>
    <xf numFmtId="3" fontId="2" fillId="2" borderId="8" xfId="0" applyNumberFormat="1" applyFont="1" applyFill="1" applyBorder="1"/>
    <xf numFmtId="0" fontId="4" fillId="0" borderId="0" xfId="0" applyFont="1"/>
    <xf numFmtId="0" fontId="5" fillId="0" borderId="0" xfId="0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411480</xdr:colOff>
          <xdr:row>1</xdr:row>
          <xdr:rowOff>129540</xdr:rowOff>
        </xdr:from>
        <xdr:to>
          <xdr:col>4</xdr:col>
          <xdr:colOff>175260</xdr:colOff>
          <xdr:row>4</xdr:row>
          <xdr:rowOff>83820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>
      <selection activeCell="E41" sqref="E41"/>
    </sheetView>
  </sheetViews>
  <sheetFormatPr defaultRowHeight="13.2" x14ac:dyDescent="0.25"/>
  <sheetData>
    <row r="1" spans="2:5" x14ac:dyDescent="0.25">
      <c r="B1" t="s">
        <v>34</v>
      </c>
      <c r="D1" s="1">
        <v>36665</v>
      </c>
    </row>
    <row r="3" spans="2:5" x14ac:dyDescent="0.25">
      <c r="B3" t="s">
        <v>35</v>
      </c>
    </row>
    <row r="4" spans="2:5" x14ac:dyDescent="0.25">
      <c r="B4" t="s">
        <v>36</v>
      </c>
    </row>
    <row r="5" spans="2:5" x14ac:dyDescent="0.25">
      <c r="B5" t="s">
        <v>37</v>
      </c>
    </row>
    <row r="6" spans="2:5" x14ac:dyDescent="0.25">
      <c r="B6" t="s">
        <v>38</v>
      </c>
    </row>
    <row r="7" spans="2:5" x14ac:dyDescent="0.25">
      <c r="B7" t="s">
        <v>39</v>
      </c>
    </row>
    <row r="8" spans="2:5" x14ac:dyDescent="0.25">
      <c r="B8" t="s">
        <v>40</v>
      </c>
    </row>
    <row r="10" spans="2:5" x14ac:dyDescent="0.25">
      <c r="B10" t="s">
        <v>41</v>
      </c>
    </row>
    <row r="12" spans="2:5" x14ac:dyDescent="0.25">
      <c r="B12" t="s">
        <v>62</v>
      </c>
    </row>
    <row r="13" spans="2:5" x14ac:dyDescent="0.25">
      <c r="B13" s="3" t="s">
        <v>57</v>
      </c>
      <c r="C13" s="2"/>
      <c r="D13" s="2"/>
      <c r="E13" s="2"/>
    </row>
    <row r="14" spans="2:5" x14ac:dyDescent="0.25">
      <c r="B14" t="s">
        <v>63</v>
      </c>
    </row>
    <row r="15" spans="2:5" x14ac:dyDescent="0.25">
      <c r="B15" t="s">
        <v>42</v>
      </c>
    </row>
    <row r="16" spans="2:5" x14ac:dyDescent="0.25">
      <c r="B16" t="s">
        <v>31</v>
      </c>
    </row>
    <row r="17" spans="2:2" x14ac:dyDescent="0.25">
      <c r="B17" t="s">
        <v>43</v>
      </c>
    </row>
    <row r="18" spans="2:2" x14ac:dyDescent="0.25">
      <c r="B18" t="s">
        <v>44</v>
      </c>
    </row>
    <row r="19" spans="2:2" x14ac:dyDescent="0.25">
      <c r="B19" t="s">
        <v>45</v>
      </c>
    </row>
    <row r="20" spans="2:2" x14ac:dyDescent="0.25">
      <c r="B20" t="s">
        <v>32</v>
      </c>
    </row>
    <row r="21" spans="2:2" x14ac:dyDescent="0.25">
      <c r="B21" t="s">
        <v>46</v>
      </c>
    </row>
    <row r="22" spans="2:2" x14ac:dyDescent="0.25">
      <c r="B22" t="s">
        <v>47</v>
      </c>
    </row>
    <row r="23" spans="2:2" x14ac:dyDescent="0.25">
      <c r="B23" t="s">
        <v>48</v>
      </c>
    </row>
    <row r="25" spans="2:2" x14ac:dyDescent="0.25">
      <c r="B25" t="s">
        <v>49</v>
      </c>
    </row>
    <row r="26" spans="2:2" x14ac:dyDescent="0.25">
      <c r="B26" t="s">
        <v>50</v>
      </c>
    </row>
    <row r="27" spans="2:2" x14ac:dyDescent="0.25">
      <c r="B27" t="s">
        <v>51</v>
      </c>
    </row>
    <row r="28" spans="2:2" x14ac:dyDescent="0.25">
      <c r="B28" t="s">
        <v>52</v>
      </c>
    </row>
    <row r="30" spans="2:2" x14ac:dyDescent="0.25">
      <c r="B30" t="s">
        <v>64</v>
      </c>
    </row>
    <row r="31" spans="2:2" x14ac:dyDescent="0.25">
      <c r="B31" t="s">
        <v>65</v>
      </c>
    </row>
    <row r="32" spans="2:2" x14ac:dyDescent="0.25">
      <c r="B32" t="s">
        <v>53</v>
      </c>
    </row>
    <row r="33" spans="2:2" x14ac:dyDescent="0.25">
      <c r="B33" t="s">
        <v>54</v>
      </c>
    </row>
    <row r="34" spans="2:2" x14ac:dyDescent="0.25">
      <c r="B34" t="s">
        <v>66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52"/>
  <sheetViews>
    <sheetView tabSelected="1" zoomScaleNormal="100" workbookViewId="0">
      <selection activeCell="C22" sqref="C22:E22"/>
    </sheetView>
  </sheetViews>
  <sheetFormatPr defaultRowHeight="13.2" x14ac:dyDescent="0.25"/>
  <cols>
    <col min="1" max="1" width="25.44140625" customWidth="1"/>
    <col min="2" max="4" width="13.6640625" customWidth="1"/>
    <col min="5" max="5" width="12.33203125" customWidth="1"/>
    <col min="6" max="6" width="11.109375" hidden="1" customWidth="1"/>
    <col min="7" max="7" width="13.44140625" bestFit="1" customWidth="1"/>
    <col min="8" max="8" width="11.33203125" customWidth="1"/>
    <col min="9" max="10" width="10.6640625" customWidth="1"/>
    <col min="11" max="11" width="10.33203125" customWidth="1"/>
    <col min="12" max="12" width="11.33203125" customWidth="1"/>
    <col min="13" max="13" width="11" customWidth="1"/>
    <col min="14" max="14" width="10.5546875" customWidth="1"/>
    <col min="15" max="15" width="10.109375" customWidth="1"/>
    <col min="16" max="16" width="11.88671875" customWidth="1"/>
    <col min="17" max="17" width="13.109375" customWidth="1"/>
    <col min="18" max="18" width="10.33203125" customWidth="1"/>
    <col min="19" max="19" width="12.33203125" customWidth="1"/>
  </cols>
  <sheetData>
    <row r="1" spans="1:19" s="68" customFormat="1" x14ac:dyDescent="0.25"/>
    <row r="2" spans="1:19" s="6" customFormat="1" ht="11.4" x14ac:dyDescent="0.2">
      <c r="G2" s="70"/>
    </row>
    <row r="3" spans="1:19" s="6" customFormat="1" ht="11.4" x14ac:dyDescent="0.2"/>
    <row r="4" spans="1:19" s="6" customFormat="1" ht="12" x14ac:dyDescent="0.25">
      <c r="A4" s="7" t="s">
        <v>10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6" customFormat="1" ht="12.6" thickBot="1" x14ac:dyDescent="0.3">
      <c r="A5" s="8" t="s">
        <v>33</v>
      </c>
      <c r="B5" s="7" t="s">
        <v>23</v>
      </c>
      <c r="C5" s="7"/>
      <c r="D5" s="7"/>
      <c r="E5" s="7">
        <v>2000</v>
      </c>
      <c r="F5" s="7"/>
      <c r="G5" s="7"/>
      <c r="H5" s="7"/>
      <c r="I5" s="7">
        <v>2001</v>
      </c>
      <c r="J5" s="7"/>
      <c r="K5" s="7"/>
      <c r="L5" s="7"/>
      <c r="M5" s="7">
        <v>2002</v>
      </c>
      <c r="N5" s="7">
        <v>2003</v>
      </c>
      <c r="O5" s="7"/>
      <c r="P5" s="7"/>
      <c r="Q5" s="7" t="s">
        <v>61</v>
      </c>
      <c r="R5" s="7"/>
      <c r="S5" s="7"/>
    </row>
    <row r="6" spans="1:19" s="6" customFormat="1" ht="12.6" thickBot="1" x14ac:dyDescent="0.3">
      <c r="A6" s="9">
        <f ca="1">TODAY()</f>
        <v>36804</v>
      </c>
      <c r="B6" s="10" t="s">
        <v>27</v>
      </c>
      <c r="C6" s="11">
        <v>36800</v>
      </c>
      <c r="D6" s="11">
        <v>36831</v>
      </c>
      <c r="E6" s="11">
        <v>36861</v>
      </c>
      <c r="F6" s="12" t="s">
        <v>11</v>
      </c>
      <c r="G6" s="13" t="s">
        <v>12</v>
      </c>
      <c r="H6" s="14" t="s">
        <v>13</v>
      </c>
      <c r="I6" s="15" t="s">
        <v>15</v>
      </c>
      <c r="J6" s="15" t="s">
        <v>14</v>
      </c>
      <c r="K6" s="15" t="s">
        <v>16</v>
      </c>
      <c r="L6" s="16" t="s">
        <v>17</v>
      </c>
      <c r="M6" s="17" t="s">
        <v>59</v>
      </c>
      <c r="N6" s="10" t="s">
        <v>60</v>
      </c>
      <c r="O6" s="14" t="s">
        <v>19</v>
      </c>
      <c r="P6" s="15" t="s">
        <v>20</v>
      </c>
      <c r="Q6" s="15" t="s">
        <v>21</v>
      </c>
      <c r="R6" s="15" t="s">
        <v>22</v>
      </c>
      <c r="S6" s="16" t="s">
        <v>2</v>
      </c>
    </row>
    <row r="7" spans="1:19" s="6" customFormat="1" ht="12" x14ac:dyDescent="0.25">
      <c r="A7" s="7" t="s">
        <v>24</v>
      </c>
      <c r="B7" s="18"/>
      <c r="C7" s="19"/>
      <c r="D7" s="19"/>
      <c r="E7" s="19"/>
      <c r="F7" s="19"/>
      <c r="G7" s="20"/>
      <c r="H7" s="21"/>
      <c r="I7" s="19"/>
      <c r="J7" s="19"/>
      <c r="K7" s="19"/>
      <c r="L7" s="22"/>
      <c r="M7" s="23"/>
      <c r="N7" s="24"/>
      <c r="O7" s="21"/>
      <c r="P7" s="19"/>
      <c r="Q7" s="19"/>
      <c r="R7" s="19"/>
      <c r="S7" s="22"/>
    </row>
    <row r="8" spans="1:19" s="6" customFormat="1" ht="12" x14ac:dyDescent="0.25">
      <c r="A8" s="7" t="s">
        <v>3</v>
      </c>
      <c r="B8" s="25">
        <f>SUM(S8,L8,G8,M8,N8)</f>
        <v>4157076.57</v>
      </c>
      <c r="C8" s="19">
        <f>'West position'!H3</f>
        <v>-54212.68</v>
      </c>
      <c r="D8" s="19">
        <f>'West position'!I3</f>
        <v>10635.38</v>
      </c>
      <c r="E8" s="19">
        <f>'West position'!J3</f>
        <v>60323.17</v>
      </c>
      <c r="F8" s="19">
        <f>SUM('West position'!H3:J3)</f>
        <v>16745.869999999995</v>
      </c>
      <c r="G8" s="26">
        <f>F8</f>
        <v>16745.869999999995</v>
      </c>
      <c r="H8" s="21">
        <f>SUM('West position'!K3:M3)</f>
        <v>-550145.29</v>
      </c>
      <c r="I8" s="19">
        <f>SUM('West position'!N3:P3)</f>
        <v>-249691.28999999998</v>
      </c>
      <c r="J8" s="19">
        <f>SUM('West position'!Q3:S3)</f>
        <v>61137.39</v>
      </c>
      <c r="K8" s="19">
        <f>SUM('West position'!T3:V3)</f>
        <v>-354778.89999999997</v>
      </c>
      <c r="L8" s="27">
        <f>SUM(H8:K8)</f>
        <v>-1093478.0900000001</v>
      </c>
      <c r="M8" s="28">
        <f>SUM('West position'!W3:AH3)</f>
        <v>182717.87999999998</v>
      </c>
      <c r="N8" s="25">
        <f>SUM('West position'!AI3:AT3)</f>
        <v>1087525.81</v>
      </c>
      <c r="O8" s="21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793125.71</v>
      </c>
      <c r="P8" s="19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1503216.04</v>
      </c>
      <c r="Q8" s="19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724263.85000000009</v>
      </c>
      <c r="R8" s="19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942959.50000000012</v>
      </c>
      <c r="S8" s="22">
        <f>SUM(O8:R8)</f>
        <v>3963565.1</v>
      </c>
    </row>
    <row r="9" spans="1:19" s="6" customFormat="1" ht="12" x14ac:dyDescent="0.25">
      <c r="A9" s="7" t="s">
        <v>31</v>
      </c>
      <c r="B9" s="25">
        <f t="shared" ref="B9:B15" si="0">SUM(S9,L9,G9,M9,N9)</f>
        <v>-3086972.9299999997</v>
      </c>
      <c r="C9" s="19">
        <f>'West position'!H4</f>
        <v>-104316.28</v>
      </c>
      <c r="D9" s="19">
        <f>'West position'!I4</f>
        <v>145020.6</v>
      </c>
      <c r="E9" s="19">
        <f>'West position'!J4</f>
        <v>6918.63</v>
      </c>
      <c r="F9" s="19">
        <f>SUM('West position'!H4:J4)</f>
        <v>47622.950000000004</v>
      </c>
      <c r="G9" s="26">
        <f t="shared" ref="G9:G14" si="1">F9</f>
        <v>47622.950000000004</v>
      </c>
      <c r="H9" s="21">
        <f>SUM('West position'!K4:M4)</f>
        <v>-137072.97</v>
      </c>
      <c r="I9" s="19">
        <f>SUM('West position'!N4:P4)</f>
        <v>-28960.75</v>
      </c>
      <c r="J9" s="19">
        <f>SUM('West position'!Q4:S4)</f>
        <v>-202955.90000000002</v>
      </c>
      <c r="K9" s="19">
        <f>SUM('West position'!T4:V4)</f>
        <v>-41798.57</v>
      </c>
      <c r="L9" s="27">
        <f t="shared" ref="L9:L14" si="2">SUM(H9:K9)</f>
        <v>-410788.19</v>
      </c>
      <c r="M9" s="28">
        <f>SUM('West position'!W4:AH4)</f>
        <v>141594.97</v>
      </c>
      <c r="N9" s="25">
        <f>SUM('West position'!AI4:AT4)</f>
        <v>325383.12000000005</v>
      </c>
      <c r="O9" s="21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-816821.69</v>
      </c>
      <c r="P9" s="19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-806369.53999999992</v>
      </c>
      <c r="Q9" s="19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-785908.43999999983</v>
      </c>
      <c r="R9" s="19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-781686.11000000022</v>
      </c>
      <c r="S9" s="22">
        <f t="shared" ref="S9:S14" si="3">SUM(O9:R9)</f>
        <v>-3190785.7800000003</v>
      </c>
    </row>
    <row r="10" spans="1:19" s="6" customFormat="1" ht="12" x14ac:dyDescent="0.25">
      <c r="A10" s="7" t="s">
        <v>4</v>
      </c>
      <c r="B10" s="25">
        <f t="shared" si="0"/>
        <v>3375136.46</v>
      </c>
      <c r="C10" s="19">
        <f>'West position'!H5</f>
        <v>40780.61</v>
      </c>
      <c r="D10" s="19">
        <f>'West position'!I5</f>
        <v>231389.69</v>
      </c>
      <c r="E10" s="19">
        <f>'West position'!J5</f>
        <v>203775.07</v>
      </c>
      <c r="F10" s="19">
        <f>SUM('West position'!H5:J5)</f>
        <v>475945.37</v>
      </c>
      <c r="G10" s="26">
        <f t="shared" si="1"/>
        <v>475945.37</v>
      </c>
      <c r="H10" s="21">
        <f>SUM('West position'!K5:M5)</f>
        <v>521554.89</v>
      </c>
      <c r="I10" s="19">
        <f>SUM('West position'!N5:P5)</f>
        <v>609564.55000000005</v>
      </c>
      <c r="J10" s="19">
        <f>SUM('West position'!Q5:S5)</f>
        <v>326924.69</v>
      </c>
      <c r="K10" s="19">
        <f>SUM('West position'!T5:V5)</f>
        <v>247563.91999999998</v>
      </c>
      <c r="L10" s="27">
        <f t="shared" si="2"/>
        <v>1705608.0499999998</v>
      </c>
      <c r="M10" s="28">
        <f>SUM('West position'!W5:AH5)</f>
        <v>-30237.669999999995</v>
      </c>
      <c r="N10" s="25">
        <f>SUM('West position'!AI5:AT5)</f>
        <v>15857.230000000001</v>
      </c>
      <c r="O10" s="21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286697.99999999994</v>
      </c>
      <c r="P10" s="19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306726.18</v>
      </c>
      <c r="Q10" s="19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309504.84999999998</v>
      </c>
      <c r="R10" s="19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305034.44999999995</v>
      </c>
      <c r="S10" s="22">
        <f t="shared" si="3"/>
        <v>1207963.48</v>
      </c>
    </row>
    <row r="11" spans="1:19" s="6" customFormat="1" ht="12" x14ac:dyDescent="0.25">
      <c r="A11" s="7" t="s">
        <v>7</v>
      </c>
      <c r="B11" s="25">
        <f t="shared" si="0"/>
        <v>0</v>
      </c>
      <c r="C11" s="19">
        <f>'West position'!H6</f>
        <v>0</v>
      </c>
      <c r="D11" s="19">
        <f>'West position'!I6</f>
        <v>0</v>
      </c>
      <c r="E11" s="19">
        <f>'West position'!J6</f>
        <v>0</v>
      </c>
      <c r="F11" s="19">
        <f>SUM('West position'!H6:J6)</f>
        <v>0</v>
      </c>
      <c r="G11" s="26">
        <f t="shared" si="1"/>
        <v>0</v>
      </c>
      <c r="H11" s="21">
        <f>SUM('West position'!K6:M6)</f>
        <v>0</v>
      </c>
      <c r="I11" s="19">
        <f>SUM('West position'!N6:P6)</f>
        <v>0</v>
      </c>
      <c r="J11" s="19">
        <f>SUM('West position'!Q6:S6)</f>
        <v>0</v>
      </c>
      <c r="K11" s="19">
        <f>SUM('West position'!T6:V6)</f>
        <v>0</v>
      </c>
      <c r="L11" s="27">
        <f t="shared" si="2"/>
        <v>0</v>
      </c>
      <c r="M11" s="28">
        <f>SUM('West position'!W6:AH6)</f>
        <v>0</v>
      </c>
      <c r="N11" s="25">
        <f>SUM('West position'!AI6:AT6)</f>
        <v>0</v>
      </c>
      <c r="O11" s="21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P11" s="19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Q11" s="19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R11" s="19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S11" s="22">
        <f t="shared" si="3"/>
        <v>0</v>
      </c>
    </row>
    <row r="12" spans="1:19" s="6" customFormat="1" ht="12" x14ac:dyDescent="0.25">
      <c r="A12" s="7" t="s">
        <v>6</v>
      </c>
      <c r="B12" s="25">
        <f t="shared" si="0"/>
        <v>4959530.18</v>
      </c>
      <c r="C12" s="19">
        <f>'West position'!H7</f>
        <v>276528</v>
      </c>
      <c r="D12" s="19">
        <f>'West position'!I7</f>
        <v>158148.82999999999</v>
      </c>
      <c r="E12" s="19">
        <f>'West position'!J7</f>
        <v>109080</v>
      </c>
      <c r="F12" s="19">
        <f>SUM('West position'!H7:J7)</f>
        <v>543756.82999999996</v>
      </c>
      <c r="G12" s="26">
        <f t="shared" si="1"/>
        <v>543756.82999999996</v>
      </c>
      <c r="H12" s="21">
        <f>SUM('West position'!K7:M7)</f>
        <v>1289322.8599999999</v>
      </c>
      <c r="I12" s="19">
        <f>SUM('West position'!N7:P7)</f>
        <v>264415.58999999997</v>
      </c>
      <c r="J12" s="19">
        <f>SUM('West position'!Q7:S7)</f>
        <v>1355330.75</v>
      </c>
      <c r="K12" s="19">
        <f>SUM('West position'!T7:V7)</f>
        <v>199277.13999999998</v>
      </c>
      <c r="L12" s="27">
        <f t="shared" si="2"/>
        <v>3108346.34</v>
      </c>
      <c r="M12" s="28">
        <f>SUM('West position'!W7:AH7)</f>
        <v>266773.13</v>
      </c>
      <c r="N12" s="25">
        <f>SUM('West position'!AI7:AT7)</f>
        <v>142261.53</v>
      </c>
      <c r="O12" s="21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206658.78000000003</v>
      </c>
      <c r="P12" s="19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228835.86</v>
      </c>
      <c r="Q12" s="19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233315.96999999997</v>
      </c>
      <c r="R12" s="19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229581.74</v>
      </c>
      <c r="S12" s="22">
        <f t="shared" si="3"/>
        <v>898392.35</v>
      </c>
    </row>
    <row r="13" spans="1:19" s="6" customFormat="1" ht="12" x14ac:dyDescent="0.25">
      <c r="A13" s="7" t="s">
        <v>32</v>
      </c>
      <c r="B13" s="25">
        <f t="shared" si="0"/>
        <v>5297437.4000000004</v>
      </c>
      <c r="C13" s="19">
        <f>'West position'!H8</f>
        <v>-31067.15</v>
      </c>
      <c r="D13" s="19">
        <f>'West position'!I8</f>
        <v>-80609.41</v>
      </c>
      <c r="E13" s="19">
        <f>'West position'!J8</f>
        <v>-187476.81</v>
      </c>
      <c r="F13" s="19">
        <f>SUM('West position'!H8:J8)</f>
        <v>-299153.37</v>
      </c>
      <c r="G13" s="26">
        <f t="shared" si="1"/>
        <v>-299153.37</v>
      </c>
      <c r="H13" s="21">
        <f>SUM('West position'!K8:M8)</f>
        <v>-277683.65000000002</v>
      </c>
      <c r="I13" s="19">
        <f>SUM('West position'!N8:P8)</f>
        <v>1332163.06</v>
      </c>
      <c r="J13" s="19">
        <f>SUM('West position'!Q8:S8)</f>
        <v>-149611.35</v>
      </c>
      <c r="K13" s="19">
        <f>SUM('West position'!T8:V8)</f>
        <v>1210035.53</v>
      </c>
      <c r="L13" s="27">
        <f t="shared" si="2"/>
        <v>2114903.5900000003</v>
      </c>
      <c r="M13" s="28">
        <f>SUM('West position'!W8:AH8)</f>
        <v>96550.58</v>
      </c>
      <c r="N13" s="25">
        <f>SUM('West position'!AI8:AT8)</f>
        <v>1441780.1</v>
      </c>
      <c r="O13" s="21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554693.72000000009</v>
      </c>
      <c r="P13" s="19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547126.2300000001</v>
      </c>
      <c r="Q13" s="19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428921.97999999992</v>
      </c>
      <c r="R13" s="19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412614.57</v>
      </c>
      <c r="S13" s="22">
        <f t="shared" si="3"/>
        <v>1943356.5000000002</v>
      </c>
    </row>
    <row r="14" spans="1:19" s="6" customFormat="1" ht="12" x14ac:dyDescent="0.25">
      <c r="A14" s="7" t="s">
        <v>5</v>
      </c>
      <c r="B14" s="25">
        <f t="shared" si="0"/>
        <v>-397825.55</v>
      </c>
      <c r="C14" s="19">
        <f>'West position'!H9</f>
        <v>-9558.9</v>
      </c>
      <c r="D14" s="19">
        <f>'West position'!I9</f>
        <v>-9924.93</v>
      </c>
      <c r="E14" s="19">
        <f>'West position'!J9</f>
        <v>-9868.92</v>
      </c>
      <c r="F14" s="19">
        <f>SUM('West position'!H9:J9)</f>
        <v>-29352.75</v>
      </c>
      <c r="G14" s="26">
        <f t="shared" si="1"/>
        <v>-29352.75</v>
      </c>
      <c r="H14" s="21">
        <f>SUM('West position'!K9:M9)</f>
        <v>-186.75</v>
      </c>
      <c r="I14" s="19">
        <f>SUM('West position'!N9:P9)</f>
        <v>-32030.480000000003</v>
      </c>
      <c r="J14" s="19">
        <f>SUM('West position'!Q9:S9)</f>
        <v>-33616.730000000003</v>
      </c>
      <c r="K14" s="19">
        <f>SUM('West position'!T9:V9)</f>
        <v>-35642.18</v>
      </c>
      <c r="L14" s="27">
        <f t="shared" si="2"/>
        <v>-101476.14000000001</v>
      </c>
      <c r="M14" s="28">
        <f>SUM('West position'!W9:AH9)</f>
        <v>-147951.34999999998</v>
      </c>
      <c r="N14" s="25">
        <f>SUM('West position'!AI9:AT9)</f>
        <v>-119045.31000000001</v>
      </c>
      <c r="O14" s="21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P14" s="19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Q14" s="19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R14" s="19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S14" s="22">
        <f t="shared" si="3"/>
        <v>0</v>
      </c>
    </row>
    <row r="15" spans="1:19" s="6" customFormat="1" ht="12.6" thickBot="1" x14ac:dyDescent="0.3">
      <c r="A15" s="7" t="s">
        <v>2</v>
      </c>
      <c r="B15" s="29">
        <f t="shared" si="0"/>
        <v>14304382.130000003</v>
      </c>
      <c r="C15" s="30">
        <f t="shared" ref="C15:S15" si="4">SUM(C8:C14)</f>
        <v>118153.60000000003</v>
      </c>
      <c r="D15" s="30">
        <f t="shared" si="4"/>
        <v>454660.16</v>
      </c>
      <c r="E15" s="30">
        <f t="shared" si="4"/>
        <v>182751.13999999998</v>
      </c>
      <c r="F15" s="30">
        <f t="shared" si="4"/>
        <v>755564.9</v>
      </c>
      <c r="G15" s="31">
        <f t="shared" si="4"/>
        <v>755564.9</v>
      </c>
      <c r="H15" s="32">
        <f t="shared" si="4"/>
        <v>845789.08999999973</v>
      </c>
      <c r="I15" s="30">
        <f t="shared" si="4"/>
        <v>1895460.6800000002</v>
      </c>
      <c r="J15" s="30">
        <f t="shared" si="4"/>
        <v>1357208.8499999999</v>
      </c>
      <c r="K15" s="30">
        <f t="shared" si="4"/>
        <v>1224656.9400000002</v>
      </c>
      <c r="L15" s="33">
        <f t="shared" si="4"/>
        <v>5323115.5599999996</v>
      </c>
      <c r="M15" s="34">
        <f>SUM(M8:M14)</f>
        <v>509447.54000000004</v>
      </c>
      <c r="N15" s="35">
        <f>SUM(N8:N14)</f>
        <v>2893762.48</v>
      </c>
      <c r="O15" s="32">
        <f t="shared" si="4"/>
        <v>1024354.52</v>
      </c>
      <c r="P15" s="30">
        <f t="shared" si="4"/>
        <v>1779534.77</v>
      </c>
      <c r="Q15" s="30">
        <f t="shared" si="4"/>
        <v>910098.2100000002</v>
      </c>
      <c r="R15" s="30">
        <f t="shared" si="4"/>
        <v>1108504.1499999999</v>
      </c>
      <c r="S15" s="36">
        <f t="shared" si="4"/>
        <v>4822491.6500000004</v>
      </c>
    </row>
    <row r="16" spans="1:19" s="6" customFormat="1" ht="11.4" x14ac:dyDescent="0.2">
      <c r="A16" s="8"/>
      <c r="B16" s="8"/>
      <c r="C16" s="37"/>
      <c r="D16" s="3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6" customFormat="1" ht="12.6" thickBot="1" x14ac:dyDescent="0.3">
      <c r="A17" s="8"/>
      <c r="B17" s="7" t="s">
        <v>23</v>
      </c>
      <c r="C17" s="38"/>
      <c r="D17" s="38"/>
      <c r="E17" s="8">
        <v>2000</v>
      </c>
      <c r="F17" s="8"/>
      <c r="G17" s="8"/>
      <c r="H17" s="8"/>
      <c r="I17" s="8">
        <v>2001</v>
      </c>
      <c r="J17" s="8"/>
      <c r="K17" s="8"/>
      <c r="L17" s="8"/>
      <c r="M17" s="8">
        <v>2002</v>
      </c>
      <c r="N17" s="8">
        <v>2003</v>
      </c>
      <c r="O17" s="8"/>
      <c r="P17" s="8"/>
      <c r="Q17" s="8" t="s">
        <v>61</v>
      </c>
      <c r="R17" s="8"/>
      <c r="S17" s="8"/>
    </row>
    <row r="18" spans="1:19" s="6" customFormat="1" ht="12.6" thickBot="1" x14ac:dyDescent="0.3">
      <c r="A18" s="8"/>
      <c r="B18" s="39" t="s">
        <v>27</v>
      </c>
      <c r="C18" s="11">
        <v>36800</v>
      </c>
      <c r="D18" s="11">
        <v>36831</v>
      </c>
      <c r="E18" s="11">
        <v>36861</v>
      </c>
      <c r="F18" s="40" t="s">
        <v>11</v>
      </c>
      <c r="G18" s="41" t="s">
        <v>12</v>
      </c>
      <c r="H18" s="42" t="s">
        <v>13</v>
      </c>
      <c r="I18" s="43" t="s">
        <v>15</v>
      </c>
      <c r="J18" s="43" t="s">
        <v>14</v>
      </c>
      <c r="K18" s="43" t="s">
        <v>16</v>
      </c>
      <c r="L18" s="44" t="s">
        <v>17</v>
      </c>
      <c r="M18" s="17" t="s">
        <v>59</v>
      </c>
      <c r="N18" s="45" t="s">
        <v>60</v>
      </c>
      <c r="O18" s="42" t="s">
        <v>19</v>
      </c>
      <c r="P18" s="43" t="s">
        <v>20</v>
      </c>
      <c r="Q18" s="43" t="s">
        <v>21</v>
      </c>
      <c r="R18" s="43" t="s">
        <v>22</v>
      </c>
      <c r="S18" s="44" t="s">
        <v>2</v>
      </c>
    </row>
    <row r="19" spans="1:19" s="6" customFormat="1" ht="12" x14ac:dyDescent="0.25">
      <c r="A19" s="7" t="s">
        <v>25</v>
      </c>
      <c r="B19" s="18"/>
      <c r="C19" s="19"/>
      <c r="D19" s="19"/>
      <c r="E19" s="19"/>
      <c r="F19" s="19"/>
      <c r="G19" s="46"/>
      <c r="H19" s="21"/>
      <c r="I19" s="19"/>
      <c r="J19" s="19"/>
      <c r="K19" s="19"/>
      <c r="L19" s="22"/>
      <c r="M19" s="23"/>
      <c r="N19" s="24"/>
      <c r="O19" s="21"/>
      <c r="P19" s="19"/>
      <c r="Q19" s="19"/>
      <c r="R19" s="19"/>
      <c r="S19" s="22"/>
    </row>
    <row r="20" spans="1:19" s="6" customFormat="1" ht="12" x14ac:dyDescent="0.25">
      <c r="A20" s="7" t="s">
        <v>3</v>
      </c>
      <c r="B20" s="25">
        <f>SUM(S20,L20,G20,M20,N20)</f>
        <v>3395460.8600000003</v>
      </c>
      <c r="C20" s="19">
        <f>'West position'!H15</f>
        <v>7034.3</v>
      </c>
      <c r="D20" s="19">
        <f>'West position'!I15</f>
        <v>90837.29</v>
      </c>
      <c r="E20" s="19">
        <f>'West position'!J15</f>
        <v>107196.45</v>
      </c>
      <c r="F20" s="19">
        <f>SUM('West position'!H15:J15)</f>
        <v>205068.03999999998</v>
      </c>
      <c r="G20" s="47">
        <f t="shared" ref="G20:G26" si="5">F20</f>
        <v>205068.03999999998</v>
      </c>
      <c r="H20" s="21">
        <f>SUM('West position'!K15:M15)</f>
        <v>-258445.72999999998</v>
      </c>
      <c r="I20" s="19">
        <f>SUM('West position'!N15:P15)</f>
        <v>-406127.77999999997</v>
      </c>
      <c r="J20" s="19">
        <f>SUM('West position'!Q15:S15)</f>
        <v>-123944.56</v>
      </c>
      <c r="K20" s="19">
        <f>SUM('West position'!T15:V15)</f>
        <v>-202340.44</v>
      </c>
      <c r="L20" s="27">
        <f>SUM(H20:K20)</f>
        <v>-990858.51</v>
      </c>
      <c r="M20" s="28">
        <f>SUM('West position'!W15:AH15)</f>
        <v>298079.39</v>
      </c>
      <c r="N20" s="25">
        <f>SUM('West position'!AI15:AT15)</f>
        <v>827412.46</v>
      </c>
      <c r="O20" s="21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589565.05000000016</v>
      </c>
      <c r="P20" s="19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1128299.1600000001</v>
      </c>
      <c r="Q20" s="19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586873.29000000015</v>
      </c>
      <c r="R20" s="19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751021.98</v>
      </c>
      <c r="S20" s="22">
        <f>SUM(O20:R20)</f>
        <v>3055759.4800000004</v>
      </c>
    </row>
    <row r="21" spans="1:19" s="6" customFormat="1" ht="12" x14ac:dyDescent="0.25">
      <c r="A21" s="7" t="s">
        <v>31</v>
      </c>
      <c r="B21" s="25">
        <f t="shared" ref="B21:B27" si="6">SUM(S21,L21,G21,M21,N21)</f>
        <v>-1628589.81</v>
      </c>
      <c r="C21" s="19">
        <f>'West position'!H16</f>
        <v>-22948.89</v>
      </c>
      <c r="D21" s="19">
        <f>'West position'!I16</f>
        <v>-11634.78</v>
      </c>
      <c r="E21" s="19">
        <f>'West position'!J16</f>
        <v>-12439.83</v>
      </c>
      <c r="F21" s="19">
        <f>SUM('West position'!H16:J16)</f>
        <v>-47023.5</v>
      </c>
      <c r="G21" s="47">
        <f t="shared" si="5"/>
        <v>-47023.5</v>
      </c>
      <c r="H21" s="21">
        <f>SUM('West position'!K16:M16)</f>
        <v>-10684.619999999999</v>
      </c>
      <c r="I21" s="19">
        <f>SUM('West position'!N16:P16)</f>
        <v>-33423.129999999997</v>
      </c>
      <c r="J21" s="19">
        <f>SUM('West position'!Q16:S16)</f>
        <v>-37801.51</v>
      </c>
      <c r="K21" s="19">
        <f>SUM('West position'!T16:V16)</f>
        <v>-33068.300000000003</v>
      </c>
      <c r="L21" s="27">
        <f t="shared" ref="L21:L26" si="7">SUM(H21:K21)</f>
        <v>-114977.56000000001</v>
      </c>
      <c r="M21" s="28">
        <f>SUM('West position'!W16:AH16)</f>
        <v>570460.83000000007</v>
      </c>
      <c r="N21" s="25">
        <f>SUM('West position'!AI16:AT16)</f>
        <v>354435.71</v>
      </c>
      <c r="O21" s="21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-594999.22000000009</v>
      </c>
      <c r="P21" s="19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-573921.55000000005</v>
      </c>
      <c r="Q21" s="19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-615060.59999999986</v>
      </c>
      <c r="R21" s="19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-607503.92000000004</v>
      </c>
      <c r="S21" s="22">
        <f t="shared" ref="S21:S26" si="8">SUM(O21:R21)</f>
        <v>-2391485.29</v>
      </c>
    </row>
    <row r="22" spans="1:19" s="6" customFormat="1" ht="12" x14ac:dyDescent="0.25">
      <c r="A22" s="7" t="s">
        <v>4</v>
      </c>
      <c r="B22" s="25">
        <f t="shared" si="6"/>
        <v>135835.24999999994</v>
      </c>
      <c r="C22" s="19">
        <f>'West position'!H17</f>
        <v>89814.83</v>
      </c>
      <c r="D22" s="19">
        <f>'West position'!I17</f>
        <v>154051.47</v>
      </c>
      <c r="E22" s="19">
        <f>'West position'!J17</f>
        <v>162245.07</v>
      </c>
      <c r="F22" s="19">
        <f>SUM('West position'!H17:J17)</f>
        <v>406111.37</v>
      </c>
      <c r="G22" s="47">
        <f t="shared" si="5"/>
        <v>406111.37</v>
      </c>
      <c r="H22" s="21">
        <f>SUM('West position'!K17:M17)</f>
        <v>76867.149999999994</v>
      </c>
      <c r="I22" s="19">
        <f>SUM('West position'!N17:P17)</f>
        <v>77784.850000000006</v>
      </c>
      <c r="J22" s="19">
        <f>SUM('West position'!Q17:S17)</f>
        <v>204542.37</v>
      </c>
      <c r="K22" s="19">
        <f>SUM('West position'!T17:V17)</f>
        <v>47303.8</v>
      </c>
      <c r="L22" s="27">
        <f t="shared" si="7"/>
        <v>406498.17</v>
      </c>
      <c r="M22" s="28">
        <f>SUM('West position'!W17:AH17)</f>
        <v>-595769.31000000006</v>
      </c>
      <c r="N22" s="25">
        <f>SUM('West position'!AI17:AT17)</f>
        <v>-385850.17</v>
      </c>
      <c r="O22" s="21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59082.409999999989</v>
      </c>
      <c r="P22" s="19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76857.08</v>
      </c>
      <c r="Q22" s="19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84801.299999999988</v>
      </c>
      <c r="R22" s="19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84104.400000000009</v>
      </c>
      <c r="S22" s="22">
        <f t="shared" si="8"/>
        <v>304845.19</v>
      </c>
    </row>
    <row r="23" spans="1:19" s="6" customFormat="1" ht="12" x14ac:dyDescent="0.25">
      <c r="A23" s="7" t="s">
        <v>7</v>
      </c>
      <c r="B23" s="25">
        <f t="shared" si="6"/>
        <v>0</v>
      </c>
      <c r="C23" s="19">
        <f>'West position'!H18</f>
        <v>0</v>
      </c>
      <c r="D23" s="19">
        <f>'West position'!I18</f>
        <v>0</v>
      </c>
      <c r="E23" s="19">
        <f>'West position'!J18</f>
        <v>0</v>
      </c>
      <c r="F23" s="19">
        <f>SUM('West position'!H18:J18)</f>
        <v>0</v>
      </c>
      <c r="G23" s="47">
        <f t="shared" si="5"/>
        <v>0</v>
      </c>
      <c r="H23" s="21">
        <f>SUM('West position'!K18:M18)</f>
        <v>0</v>
      </c>
      <c r="I23" s="19">
        <f>SUM('West position'!N18:P18)</f>
        <v>0</v>
      </c>
      <c r="J23" s="19">
        <f>SUM('West position'!Q18:S18)</f>
        <v>0</v>
      </c>
      <c r="K23" s="19">
        <f>SUM('West position'!T18:V18)</f>
        <v>0</v>
      </c>
      <c r="L23" s="27">
        <f t="shared" si="7"/>
        <v>0</v>
      </c>
      <c r="M23" s="28">
        <f>SUM('West position'!W18:AH18)</f>
        <v>0</v>
      </c>
      <c r="N23" s="25">
        <f>SUM('West position'!AI18:AT18)</f>
        <v>0</v>
      </c>
      <c r="O23" s="21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P23" s="19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Q23" s="19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R23" s="19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S23" s="22">
        <f t="shared" si="8"/>
        <v>0</v>
      </c>
    </row>
    <row r="24" spans="1:19" s="6" customFormat="1" ht="12" x14ac:dyDescent="0.25">
      <c r="A24" s="7" t="s">
        <v>6</v>
      </c>
      <c r="B24" s="25">
        <f t="shared" si="6"/>
        <v>1121178.3900000001</v>
      </c>
      <c r="C24" s="19">
        <f>'West position'!H19</f>
        <v>8121.28</v>
      </c>
      <c r="D24" s="19">
        <f>'West position'!I19</f>
        <v>299.52</v>
      </c>
      <c r="E24" s="19">
        <f>'West position'!J19</f>
        <v>-1134.1099999999999</v>
      </c>
      <c r="F24" s="19">
        <f>SUM('West position'!H19:J19)</f>
        <v>7286.69</v>
      </c>
      <c r="G24" s="47">
        <f t="shared" si="5"/>
        <v>7286.69</v>
      </c>
      <c r="H24" s="21">
        <f>SUM('West position'!K19:M19)</f>
        <v>218282</v>
      </c>
      <c r="I24" s="19">
        <f>SUM('West position'!N19:P19)</f>
        <v>320796.07</v>
      </c>
      <c r="J24" s="19">
        <f>SUM('West position'!Q19:S19)</f>
        <v>347982.45999999996</v>
      </c>
      <c r="K24" s="19">
        <f>SUM('West position'!T19:V19)</f>
        <v>347974.63</v>
      </c>
      <c r="L24" s="27">
        <f t="shared" si="7"/>
        <v>1235035.1600000001</v>
      </c>
      <c r="M24" s="28">
        <f>SUM('West position'!W19:AH19)</f>
        <v>-50465.669999999991</v>
      </c>
      <c r="N24" s="25">
        <f>SUM('West position'!AI19:AT19)</f>
        <v>-68824.959999999992</v>
      </c>
      <c r="O24" s="21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-17456.82</v>
      </c>
      <c r="P24" s="19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1034.8900000000008</v>
      </c>
      <c r="Q24" s="19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6744.8299999999972</v>
      </c>
      <c r="R24" s="19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7824.2700000000023</v>
      </c>
      <c r="S24" s="22">
        <f t="shared" si="8"/>
        <v>-1852.83</v>
      </c>
    </row>
    <row r="25" spans="1:19" s="6" customFormat="1" ht="12" x14ac:dyDescent="0.25">
      <c r="A25" s="7" t="s">
        <v>32</v>
      </c>
      <c r="B25" s="25">
        <f t="shared" si="6"/>
        <v>-154099.30000000002</v>
      </c>
      <c r="C25" s="19">
        <f>'West position'!H20</f>
        <v>40409.699999999997</v>
      </c>
      <c r="D25" s="19">
        <f>'West position'!I20</f>
        <v>36709.1</v>
      </c>
      <c r="E25" s="19">
        <f>'West position'!J20</f>
        <v>29115</v>
      </c>
      <c r="F25" s="19">
        <f>SUM('West position'!H20:J20)</f>
        <v>106233.79999999999</v>
      </c>
      <c r="G25" s="47">
        <f t="shared" si="5"/>
        <v>106233.79999999999</v>
      </c>
      <c r="H25" s="21">
        <f>SUM('West position'!K20:M20)</f>
        <v>7984.53</v>
      </c>
      <c r="I25" s="19">
        <f>SUM('West position'!N20:P20)</f>
        <v>10819.029999999999</v>
      </c>
      <c r="J25" s="19">
        <f>SUM('West position'!Q20:S20)</f>
        <v>25316.95</v>
      </c>
      <c r="K25" s="19">
        <f>SUM('West position'!T20:V20)</f>
        <v>34161.379999999997</v>
      </c>
      <c r="L25" s="27">
        <f t="shared" si="7"/>
        <v>78281.889999999985</v>
      </c>
      <c r="M25" s="28">
        <f>SUM('West position'!W20:AH20)</f>
        <v>-150389.82</v>
      </c>
      <c r="N25" s="25">
        <f>SUM('West position'!AI20:AT20)</f>
        <v>72047.839999999997</v>
      </c>
      <c r="O25" s="21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-65003.6</v>
      </c>
      <c r="P25" s="19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-64854.059999999983</v>
      </c>
      <c r="Q25" s="19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-65849.820000000007</v>
      </c>
      <c r="R25" s="19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-64565.530000000006</v>
      </c>
      <c r="S25" s="22">
        <f t="shared" si="8"/>
        <v>-260273.00999999998</v>
      </c>
    </row>
    <row r="26" spans="1:19" s="6" customFormat="1" ht="12" x14ac:dyDescent="0.25">
      <c r="A26" s="7" t="s">
        <v>5</v>
      </c>
      <c r="B26" s="25">
        <f t="shared" si="6"/>
        <v>22504.84</v>
      </c>
      <c r="C26" s="19">
        <f>'West position'!H21</f>
        <v>9.92</v>
      </c>
      <c r="D26" s="19">
        <f>'West position'!I21</f>
        <v>0</v>
      </c>
      <c r="E26" s="19">
        <f>'West position'!J21</f>
        <v>0</v>
      </c>
      <c r="F26" s="19">
        <f>SUM('West position'!H21:J21)</f>
        <v>9.92</v>
      </c>
      <c r="G26" s="47">
        <f t="shared" si="5"/>
        <v>9.92</v>
      </c>
      <c r="H26" s="21">
        <f>SUM('West position'!K21:M21)</f>
        <v>22494.920000000002</v>
      </c>
      <c r="I26" s="19">
        <f>SUM('West position'!N21:P21)</f>
        <v>0</v>
      </c>
      <c r="J26" s="19">
        <f>SUM('West position'!Q21:S21)</f>
        <v>0</v>
      </c>
      <c r="K26" s="19">
        <f>SUM('West position'!T21:V21)</f>
        <v>0</v>
      </c>
      <c r="L26" s="27">
        <f t="shared" si="7"/>
        <v>22494.920000000002</v>
      </c>
      <c r="M26" s="28">
        <f>SUM('West position'!W21:AH21)</f>
        <v>0</v>
      </c>
      <c r="N26" s="25">
        <f>SUM('West position'!AI21:AT21)</f>
        <v>0</v>
      </c>
      <c r="O26" s="21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P26" s="19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Q26" s="19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R26" s="19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S26" s="22">
        <f t="shared" si="8"/>
        <v>0</v>
      </c>
    </row>
    <row r="27" spans="1:19" s="6" customFormat="1" ht="12.6" thickBot="1" x14ac:dyDescent="0.3">
      <c r="A27" s="7" t="s">
        <v>2</v>
      </c>
      <c r="B27" s="29">
        <f t="shared" si="6"/>
        <v>2892290.23</v>
      </c>
      <c r="C27" s="30">
        <f>SUM(C20:C26)</f>
        <v>122441.14</v>
      </c>
      <c r="D27" s="30">
        <f>SUM(D20:D26)</f>
        <v>270262.59999999998</v>
      </c>
      <c r="E27" s="30">
        <f>SUM(E20:E26)</f>
        <v>284982.58</v>
      </c>
      <c r="F27" s="30">
        <f t="shared" ref="F27:L27" si="9">SUM(F20:F26)</f>
        <v>677686.32</v>
      </c>
      <c r="G27" s="48">
        <f t="shared" si="9"/>
        <v>677686.32</v>
      </c>
      <c r="H27" s="32">
        <f t="shared" si="9"/>
        <v>56498.250000000015</v>
      </c>
      <c r="I27" s="30">
        <f t="shared" si="9"/>
        <v>-30150.959999999934</v>
      </c>
      <c r="J27" s="30">
        <f t="shared" si="9"/>
        <v>416095.70999999996</v>
      </c>
      <c r="K27" s="30">
        <f t="shared" si="9"/>
        <v>194031.07</v>
      </c>
      <c r="L27" s="33">
        <f t="shared" si="9"/>
        <v>636474.07000000007</v>
      </c>
      <c r="M27" s="34">
        <f t="shared" ref="M27:S27" si="10">SUM(M20:M26)</f>
        <v>71915.420000000042</v>
      </c>
      <c r="N27" s="35">
        <f t="shared" si="10"/>
        <v>799220.88</v>
      </c>
      <c r="O27" s="32">
        <f t="shared" si="10"/>
        <v>-28812.179999999935</v>
      </c>
      <c r="P27" s="30">
        <f t="shared" si="10"/>
        <v>567415.52000000014</v>
      </c>
      <c r="Q27" s="30">
        <f t="shared" si="10"/>
        <v>-2490.9999999997308</v>
      </c>
      <c r="R27" s="30">
        <f t="shared" si="10"/>
        <v>170881.19999999995</v>
      </c>
      <c r="S27" s="36">
        <f t="shared" si="10"/>
        <v>706993.54000000039</v>
      </c>
    </row>
    <row r="28" spans="1:19" s="6" customFormat="1" ht="12.6" thickBot="1" x14ac:dyDescent="0.3">
      <c r="A28" s="8"/>
      <c r="B28" s="7" t="s">
        <v>23</v>
      </c>
      <c r="C28" s="38"/>
      <c r="D28" s="38"/>
      <c r="E28" s="8">
        <v>2000</v>
      </c>
      <c r="F28" s="8"/>
      <c r="G28" s="8"/>
      <c r="H28" s="8"/>
      <c r="I28" s="8">
        <v>2001</v>
      </c>
      <c r="J28" s="8"/>
      <c r="K28" s="8"/>
      <c r="L28" s="8"/>
      <c r="M28" s="8">
        <v>2002</v>
      </c>
      <c r="N28" s="8">
        <v>2003</v>
      </c>
      <c r="O28" s="8"/>
      <c r="P28" s="8"/>
      <c r="Q28" s="8" t="s">
        <v>61</v>
      </c>
      <c r="R28" s="8"/>
      <c r="S28" s="8"/>
    </row>
    <row r="29" spans="1:19" s="6" customFormat="1" ht="12.6" thickBot="1" x14ac:dyDescent="0.3">
      <c r="A29" s="7" t="s">
        <v>26</v>
      </c>
      <c r="B29" s="10" t="s">
        <v>27</v>
      </c>
      <c r="C29" s="11">
        <v>36800</v>
      </c>
      <c r="D29" s="11">
        <v>36831</v>
      </c>
      <c r="E29" s="11">
        <v>36861</v>
      </c>
      <c r="F29" s="49" t="s">
        <v>11</v>
      </c>
      <c r="G29" s="50" t="s">
        <v>12</v>
      </c>
      <c r="H29" s="14" t="s">
        <v>13</v>
      </c>
      <c r="I29" s="15" t="s">
        <v>15</v>
      </c>
      <c r="J29" s="15" t="s">
        <v>14</v>
      </c>
      <c r="K29" s="15" t="s">
        <v>16</v>
      </c>
      <c r="L29" s="16" t="s">
        <v>17</v>
      </c>
      <c r="M29" s="17" t="s">
        <v>59</v>
      </c>
      <c r="N29" s="10" t="s">
        <v>60</v>
      </c>
      <c r="O29" s="15" t="s">
        <v>19</v>
      </c>
      <c r="P29" s="15" t="s">
        <v>20</v>
      </c>
      <c r="Q29" s="15" t="s">
        <v>21</v>
      </c>
      <c r="R29" s="15" t="s">
        <v>22</v>
      </c>
      <c r="S29" s="16" t="s">
        <v>2</v>
      </c>
    </row>
    <row r="30" spans="1:19" s="6" customFormat="1" ht="12" x14ac:dyDescent="0.25">
      <c r="A30" s="7" t="s">
        <v>3</v>
      </c>
      <c r="B30" s="25">
        <f t="shared" ref="B30:B36" si="11">B20+B8</f>
        <v>7552537.4299999997</v>
      </c>
      <c r="C30" s="19">
        <f t="shared" ref="C30:D36" si="12">C20+C8</f>
        <v>-47178.38</v>
      </c>
      <c r="D30" s="19">
        <f t="shared" si="12"/>
        <v>101472.67</v>
      </c>
      <c r="E30" s="19">
        <f t="shared" ref="E30:S30" si="13">E20+E8</f>
        <v>167519.62</v>
      </c>
      <c r="F30" s="19">
        <f t="shared" si="13"/>
        <v>221813.90999999997</v>
      </c>
      <c r="G30" s="47">
        <f t="shared" si="13"/>
        <v>221813.90999999997</v>
      </c>
      <c r="H30" s="21">
        <f t="shared" si="13"/>
        <v>-808591.02</v>
      </c>
      <c r="I30" s="19">
        <f t="shared" si="13"/>
        <v>-655819.06999999995</v>
      </c>
      <c r="J30" s="19">
        <f t="shared" si="13"/>
        <v>-62807.17</v>
      </c>
      <c r="K30" s="19">
        <f t="shared" si="13"/>
        <v>-557119.34</v>
      </c>
      <c r="L30" s="27">
        <f t="shared" si="13"/>
        <v>-2084336.6</v>
      </c>
      <c r="M30" s="51">
        <f t="shared" ref="M30:N36" si="14">M20+M8</f>
        <v>480797.27</v>
      </c>
      <c r="N30" s="52">
        <f t="shared" si="14"/>
        <v>1914938.27</v>
      </c>
      <c r="O30" s="19">
        <f t="shared" si="13"/>
        <v>1382690.7600000002</v>
      </c>
      <c r="P30" s="19">
        <f t="shared" si="13"/>
        <v>2631515.2000000002</v>
      </c>
      <c r="Q30" s="19">
        <f t="shared" si="13"/>
        <v>1311137.1400000001</v>
      </c>
      <c r="R30" s="19">
        <f t="shared" si="13"/>
        <v>1693981.48</v>
      </c>
      <c r="S30" s="22">
        <f t="shared" si="13"/>
        <v>7019324.5800000001</v>
      </c>
    </row>
    <row r="31" spans="1:19" s="6" customFormat="1" ht="12" x14ac:dyDescent="0.25">
      <c r="A31" s="7" t="s">
        <v>31</v>
      </c>
      <c r="B31" s="25">
        <f t="shared" si="11"/>
        <v>-4715562.74</v>
      </c>
      <c r="C31" s="19">
        <f t="shared" si="12"/>
        <v>-127265.17</v>
      </c>
      <c r="D31" s="19">
        <f t="shared" si="12"/>
        <v>133385.82</v>
      </c>
      <c r="E31" s="19">
        <f t="shared" ref="E31:S31" si="15">E21+E9</f>
        <v>-5521.2</v>
      </c>
      <c r="F31" s="19">
        <f t="shared" si="15"/>
        <v>599.45000000000437</v>
      </c>
      <c r="G31" s="47">
        <f t="shared" si="15"/>
        <v>599.45000000000437</v>
      </c>
      <c r="H31" s="21">
        <f t="shared" si="15"/>
        <v>-147757.59</v>
      </c>
      <c r="I31" s="19">
        <f t="shared" si="15"/>
        <v>-62383.88</v>
      </c>
      <c r="J31" s="19">
        <f t="shared" si="15"/>
        <v>-240757.41000000003</v>
      </c>
      <c r="K31" s="19">
        <f t="shared" si="15"/>
        <v>-74866.87</v>
      </c>
      <c r="L31" s="27">
        <f t="shared" si="15"/>
        <v>-525765.75</v>
      </c>
      <c r="M31" s="51">
        <f t="shared" si="14"/>
        <v>712055.8</v>
      </c>
      <c r="N31" s="52">
        <f t="shared" si="14"/>
        <v>679818.83000000007</v>
      </c>
      <c r="O31" s="19">
        <f t="shared" si="15"/>
        <v>-1411820.9100000001</v>
      </c>
      <c r="P31" s="19">
        <f t="shared" si="15"/>
        <v>-1380291.0899999999</v>
      </c>
      <c r="Q31" s="19">
        <f t="shared" si="15"/>
        <v>-1400969.0399999996</v>
      </c>
      <c r="R31" s="19">
        <f t="shared" si="15"/>
        <v>-1389190.0300000003</v>
      </c>
      <c r="S31" s="22">
        <f t="shared" si="15"/>
        <v>-5582271.0700000003</v>
      </c>
    </row>
    <row r="32" spans="1:19" s="6" customFormat="1" ht="12" x14ac:dyDescent="0.25">
      <c r="A32" s="7" t="s">
        <v>4</v>
      </c>
      <c r="B32" s="25">
        <f t="shared" si="11"/>
        <v>3510971.71</v>
      </c>
      <c r="C32" s="19">
        <f t="shared" si="12"/>
        <v>130595.44</v>
      </c>
      <c r="D32" s="19">
        <f t="shared" si="12"/>
        <v>385441.16000000003</v>
      </c>
      <c r="E32" s="19">
        <f t="shared" ref="E32:S32" si="16">E22+E10</f>
        <v>366020.14</v>
      </c>
      <c r="F32" s="19">
        <f t="shared" si="16"/>
        <v>882056.74</v>
      </c>
      <c r="G32" s="47">
        <f t="shared" si="16"/>
        <v>882056.74</v>
      </c>
      <c r="H32" s="21">
        <f t="shared" si="16"/>
        <v>598422.04</v>
      </c>
      <c r="I32" s="19">
        <f t="shared" si="16"/>
        <v>687349.4</v>
      </c>
      <c r="J32" s="19">
        <f t="shared" si="16"/>
        <v>531467.06000000006</v>
      </c>
      <c r="K32" s="19">
        <f t="shared" si="16"/>
        <v>294867.71999999997</v>
      </c>
      <c r="L32" s="27">
        <f t="shared" si="16"/>
        <v>2112106.2199999997</v>
      </c>
      <c r="M32" s="51">
        <f t="shared" si="14"/>
        <v>-626006.9800000001</v>
      </c>
      <c r="N32" s="52">
        <f t="shared" si="14"/>
        <v>-369992.94</v>
      </c>
      <c r="O32" s="19">
        <f t="shared" si="16"/>
        <v>345780.40999999992</v>
      </c>
      <c r="P32" s="19">
        <f t="shared" si="16"/>
        <v>383583.26</v>
      </c>
      <c r="Q32" s="19">
        <f t="shared" si="16"/>
        <v>394306.14999999997</v>
      </c>
      <c r="R32" s="19">
        <f t="shared" si="16"/>
        <v>389138.85</v>
      </c>
      <c r="S32" s="22">
        <f t="shared" si="16"/>
        <v>1512808.67</v>
      </c>
    </row>
    <row r="33" spans="1:19" s="6" customFormat="1" ht="12" x14ac:dyDescent="0.25">
      <c r="A33" s="7" t="s">
        <v>7</v>
      </c>
      <c r="B33" s="25">
        <f t="shared" si="11"/>
        <v>0</v>
      </c>
      <c r="C33" s="19">
        <f t="shared" si="12"/>
        <v>0</v>
      </c>
      <c r="D33" s="19">
        <f t="shared" si="12"/>
        <v>0</v>
      </c>
      <c r="E33" s="19">
        <f t="shared" ref="E33:S33" si="17">E23+E11</f>
        <v>0</v>
      </c>
      <c r="F33" s="19">
        <f t="shared" si="17"/>
        <v>0</v>
      </c>
      <c r="G33" s="47">
        <f t="shared" si="17"/>
        <v>0</v>
      </c>
      <c r="H33" s="21">
        <f t="shared" si="17"/>
        <v>0</v>
      </c>
      <c r="I33" s="19">
        <f t="shared" si="17"/>
        <v>0</v>
      </c>
      <c r="J33" s="19">
        <f t="shared" si="17"/>
        <v>0</v>
      </c>
      <c r="K33" s="19">
        <f t="shared" si="17"/>
        <v>0</v>
      </c>
      <c r="L33" s="27">
        <f t="shared" si="17"/>
        <v>0</v>
      </c>
      <c r="M33" s="51">
        <f t="shared" si="14"/>
        <v>0</v>
      </c>
      <c r="N33" s="52">
        <f t="shared" si="14"/>
        <v>0</v>
      </c>
      <c r="O33" s="19">
        <f t="shared" si="17"/>
        <v>0</v>
      </c>
      <c r="P33" s="19">
        <f t="shared" si="17"/>
        <v>0</v>
      </c>
      <c r="Q33" s="19">
        <f t="shared" si="17"/>
        <v>0</v>
      </c>
      <c r="R33" s="19">
        <f t="shared" si="17"/>
        <v>0</v>
      </c>
      <c r="S33" s="22">
        <f t="shared" si="17"/>
        <v>0</v>
      </c>
    </row>
    <row r="34" spans="1:19" s="6" customFormat="1" ht="12" x14ac:dyDescent="0.25">
      <c r="A34" s="7" t="s">
        <v>6</v>
      </c>
      <c r="B34" s="25">
        <f t="shared" si="11"/>
        <v>6080708.5700000003</v>
      </c>
      <c r="C34" s="19">
        <f t="shared" si="12"/>
        <v>284649.28000000003</v>
      </c>
      <c r="D34" s="19">
        <f t="shared" si="12"/>
        <v>158448.34999999998</v>
      </c>
      <c r="E34" s="19">
        <f t="shared" ref="E34:S34" si="18">E24+E12</f>
        <v>107945.89</v>
      </c>
      <c r="F34" s="19">
        <f t="shared" si="18"/>
        <v>551043.5199999999</v>
      </c>
      <c r="G34" s="47">
        <f t="shared" si="18"/>
        <v>551043.5199999999</v>
      </c>
      <c r="H34" s="21">
        <f t="shared" si="18"/>
        <v>1507604.8599999999</v>
      </c>
      <c r="I34" s="19">
        <f t="shared" si="18"/>
        <v>585211.65999999992</v>
      </c>
      <c r="J34" s="19">
        <f t="shared" si="18"/>
        <v>1703313.21</v>
      </c>
      <c r="K34" s="19">
        <f t="shared" si="18"/>
        <v>547251.77</v>
      </c>
      <c r="L34" s="27">
        <f t="shared" si="18"/>
        <v>4343381.5</v>
      </c>
      <c r="M34" s="51">
        <f t="shared" si="14"/>
        <v>216307.46000000002</v>
      </c>
      <c r="N34" s="52">
        <f t="shared" si="14"/>
        <v>73436.570000000007</v>
      </c>
      <c r="O34" s="19">
        <f t="shared" si="18"/>
        <v>189201.96000000002</v>
      </c>
      <c r="P34" s="19">
        <f t="shared" si="18"/>
        <v>229870.75</v>
      </c>
      <c r="Q34" s="19">
        <f t="shared" si="18"/>
        <v>240060.79999999996</v>
      </c>
      <c r="R34" s="19">
        <f t="shared" si="18"/>
        <v>237406.00999999998</v>
      </c>
      <c r="S34" s="22">
        <f t="shared" si="18"/>
        <v>896539.52</v>
      </c>
    </row>
    <row r="35" spans="1:19" s="6" customFormat="1" ht="12" x14ac:dyDescent="0.25">
      <c r="A35" s="7" t="s">
        <v>32</v>
      </c>
      <c r="B35" s="25">
        <f t="shared" si="11"/>
        <v>5143338.1000000006</v>
      </c>
      <c r="C35" s="19">
        <f t="shared" si="12"/>
        <v>9342.5499999999956</v>
      </c>
      <c r="D35" s="19">
        <f t="shared" si="12"/>
        <v>-43900.310000000005</v>
      </c>
      <c r="E35" s="19">
        <f t="shared" ref="E35:S35" si="19">E25+E13</f>
        <v>-158361.81</v>
      </c>
      <c r="F35" s="19">
        <f t="shared" si="19"/>
        <v>-192919.57</v>
      </c>
      <c r="G35" s="47">
        <f t="shared" si="19"/>
        <v>-192919.57</v>
      </c>
      <c r="H35" s="21">
        <f t="shared" si="19"/>
        <v>-269699.12</v>
      </c>
      <c r="I35" s="19">
        <f t="shared" si="19"/>
        <v>1342982.09</v>
      </c>
      <c r="J35" s="19">
        <f t="shared" si="19"/>
        <v>-124294.40000000001</v>
      </c>
      <c r="K35" s="19">
        <f t="shared" si="19"/>
        <v>1244196.9099999999</v>
      </c>
      <c r="L35" s="27">
        <f t="shared" si="19"/>
        <v>2193185.4800000004</v>
      </c>
      <c r="M35" s="51">
        <f t="shared" si="14"/>
        <v>-53839.240000000005</v>
      </c>
      <c r="N35" s="52">
        <f t="shared" si="14"/>
        <v>1513827.9400000002</v>
      </c>
      <c r="O35" s="19">
        <f t="shared" si="19"/>
        <v>489690.12000000011</v>
      </c>
      <c r="P35" s="19">
        <f t="shared" si="19"/>
        <v>482272.1700000001</v>
      </c>
      <c r="Q35" s="19">
        <f t="shared" si="19"/>
        <v>363072.15999999992</v>
      </c>
      <c r="R35" s="19">
        <f t="shared" si="19"/>
        <v>348049.04</v>
      </c>
      <c r="S35" s="22">
        <f t="shared" si="19"/>
        <v>1683083.4900000002</v>
      </c>
    </row>
    <row r="36" spans="1:19" s="6" customFormat="1" ht="12" x14ac:dyDescent="0.25">
      <c r="A36" s="7" t="s">
        <v>5</v>
      </c>
      <c r="B36" s="25">
        <f t="shared" si="11"/>
        <v>-375320.70999999996</v>
      </c>
      <c r="C36" s="19">
        <f t="shared" si="12"/>
        <v>-9548.98</v>
      </c>
      <c r="D36" s="19">
        <f t="shared" si="12"/>
        <v>-9924.93</v>
      </c>
      <c r="E36" s="19">
        <f t="shared" ref="E36:S36" si="20">E26+E14</f>
        <v>-9868.92</v>
      </c>
      <c r="F36" s="19">
        <f t="shared" si="20"/>
        <v>-29342.83</v>
      </c>
      <c r="G36" s="47">
        <f t="shared" si="20"/>
        <v>-29342.83</v>
      </c>
      <c r="H36" s="21">
        <f t="shared" si="20"/>
        <v>22308.170000000002</v>
      </c>
      <c r="I36" s="19">
        <f t="shared" si="20"/>
        <v>-32030.480000000003</v>
      </c>
      <c r="J36" s="19">
        <f t="shared" si="20"/>
        <v>-33616.730000000003</v>
      </c>
      <c r="K36" s="19">
        <f t="shared" si="20"/>
        <v>-35642.18</v>
      </c>
      <c r="L36" s="27">
        <f t="shared" si="20"/>
        <v>-78981.220000000016</v>
      </c>
      <c r="M36" s="51">
        <f t="shared" si="14"/>
        <v>-147951.34999999998</v>
      </c>
      <c r="N36" s="52">
        <f t="shared" si="14"/>
        <v>-119045.31000000001</v>
      </c>
      <c r="O36" s="19">
        <f t="shared" si="20"/>
        <v>0</v>
      </c>
      <c r="P36" s="19">
        <f t="shared" si="20"/>
        <v>0</v>
      </c>
      <c r="Q36" s="19">
        <f t="shared" si="20"/>
        <v>0</v>
      </c>
      <c r="R36" s="19">
        <f t="shared" si="20"/>
        <v>0</v>
      </c>
      <c r="S36" s="22">
        <f t="shared" si="20"/>
        <v>0</v>
      </c>
    </row>
    <row r="37" spans="1:19" s="6" customFormat="1" ht="12.6" thickBot="1" x14ac:dyDescent="0.3">
      <c r="A37" s="7" t="s">
        <v>26</v>
      </c>
      <c r="B37" s="29">
        <f t="shared" ref="B37:S37" si="21">SUM(B30:B36)</f>
        <v>17196672.359999999</v>
      </c>
      <c r="C37" s="30">
        <f t="shared" si="21"/>
        <v>240594.74000000002</v>
      </c>
      <c r="D37" s="30">
        <f t="shared" si="21"/>
        <v>724922.75999999989</v>
      </c>
      <c r="E37" s="30">
        <f t="shared" si="21"/>
        <v>467733.72000000009</v>
      </c>
      <c r="F37" s="30">
        <f t="shared" si="21"/>
        <v>1433251.22</v>
      </c>
      <c r="G37" s="48">
        <f t="shared" si="21"/>
        <v>1433251.22</v>
      </c>
      <c r="H37" s="32">
        <f t="shared" si="21"/>
        <v>902287.34000000008</v>
      </c>
      <c r="I37" s="30">
        <f t="shared" si="21"/>
        <v>1865309.7200000002</v>
      </c>
      <c r="J37" s="30">
        <f t="shared" si="21"/>
        <v>1773304.56</v>
      </c>
      <c r="K37" s="30">
        <f t="shared" si="21"/>
        <v>1418688.01</v>
      </c>
      <c r="L37" s="33">
        <f t="shared" si="21"/>
        <v>5959589.6299999999</v>
      </c>
      <c r="M37" s="34">
        <f t="shared" si="21"/>
        <v>581362.96000000008</v>
      </c>
      <c r="N37" s="35">
        <f t="shared" si="21"/>
        <v>3692983.36</v>
      </c>
      <c r="O37" s="30">
        <f t="shared" si="21"/>
        <v>995542.34000000008</v>
      </c>
      <c r="P37" s="30">
        <f t="shared" si="21"/>
        <v>2346950.2900000005</v>
      </c>
      <c r="Q37" s="30">
        <f t="shared" si="21"/>
        <v>907607.21000000043</v>
      </c>
      <c r="R37" s="30">
        <f t="shared" si="21"/>
        <v>1279385.3499999996</v>
      </c>
      <c r="S37" s="36">
        <f t="shared" si="21"/>
        <v>5529485.1899999995</v>
      </c>
    </row>
    <row r="38" spans="1:19" s="6" customFormat="1" ht="11.4" x14ac:dyDescent="0.2">
      <c r="A38" s="8"/>
      <c r="B38" s="8"/>
      <c r="C38" s="37"/>
      <c r="D38" s="3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s="6" customFormat="1" ht="12.6" thickBot="1" x14ac:dyDescent="0.3">
      <c r="B39" s="53" t="s">
        <v>23</v>
      </c>
      <c r="C39" s="54"/>
      <c r="D39" s="54"/>
      <c r="E39" s="53">
        <v>2000</v>
      </c>
      <c r="I39" s="53">
        <v>2001</v>
      </c>
      <c r="Q39" s="53" t="s">
        <v>18</v>
      </c>
    </row>
    <row r="40" spans="1:19" s="6" customFormat="1" ht="12.6" thickBot="1" x14ac:dyDescent="0.3">
      <c r="A40" s="53" t="s">
        <v>28</v>
      </c>
      <c r="B40" s="55" t="s">
        <v>27</v>
      </c>
      <c r="C40" s="11">
        <v>36800</v>
      </c>
      <c r="D40" s="11">
        <v>36831</v>
      </c>
      <c r="E40" s="11">
        <v>36861</v>
      </c>
      <c r="F40" s="56" t="s">
        <v>11</v>
      </c>
      <c r="G40" s="57" t="s">
        <v>12</v>
      </c>
      <c r="H40" s="58" t="s">
        <v>13</v>
      </c>
      <c r="I40" s="59" t="s">
        <v>15</v>
      </c>
      <c r="J40" s="59" t="s">
        <v>14</v>
      </c>
      <c r="K40" s="59" t="s">
        <v>16</v>
      </c>
      <c r="L40" s="60" t="s">
        <v>17</v>
      </c>
      <c r="M40" s="61" t="s">
        <v>59</v>
      </c>
      <c r="N40" s="55" t="s">
        <v>60</v>
      </c>
      <c r="O40" s="58" t="s">
        <v>19</v>
      </c>
      <c r="P40" s="59" t="s">
        <v>20</v>
      </c>
      <c r="Q40" s="59" t="s">
        <v>21</v>
      </c>
      <c r="R40" s="59" t="s">
        <v>22</v>
      </c>
      <c r="S40" s="60" t="s">
        <v>2</v>
      </c>
    </row>
    <row r="41" spans="1:19" s="6" customFormat="1" ht="12.6" thickBot="1" x14ac:dyDescent="0.3">
      <c r="A41" s="6" t="s">
        <v>29</v>
      </c>
      <c r="B41" s="62">
        <f>SUM(S41,L41,G41)</f>
        <v>0</v>
      </c>
      <c r="C41" s="63"/>
      <c r="D41" s="63"/>
      <c r="E41" s="64">
        <v>0</v>
      </c>
      <c r="F41" s="30">
        <v>0</v>
      </c>
      <c r="G41" s="65">
        <f>SUM(E41:F41)</f>
        <v>0</v>
      </c>
      <c r="H41" s="32">
        <v>0</v>
      </c>
      <c r="I41" s="30">
        <v>0</v>
      </c>
      <c r="J41" s="30">
        <v>0</v>
      </c>
      <c r="K41" s="30">
        <v>0</v>
      </c>
      <c r="L41" s="36">
        <v>0</v>
      </c>
      <c r="M41" s="66"/>
      <c r="N41" s="67"/>
      <c r="O41" s="32">
        <v>0</v>
      </c>
      <c r="P41" s="30">
        <v>0</v>
      </c>
      <c r="Q41" s="30">
        <v>0</v>
      </c>
      <c r="R41" s="30">
        <v>0</v>
      </c>
      <c r="S41" s="36">
        <f>SUM(O41:R41)</f>
        <v>0</v>
      </c>
    </row>
    <row r="42" spans="1:19" s="6" customFormat="1" ht="12" thickBot="1" x14ac:dyDescent="0.25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1:19" s="6" customFormat="1" ht="12.6" thickBot="1" x14ac:dyDescent="0.3">
      <c r="A43" s="53" t="s">
        <v>30</v>
      </c>
      <c r="B43" s="55" t="s">
        <v>27</v>
      </c>
      <c r="C43" s="11">
        <v>36800</v>
      </c>
      <c r="D43" s="11">
        <v>36831</v>
      </c>
      <c r="E43" s="11">
        <v>36861</v>
      </c>
      <c r="F43" s="56" t="s">
        <v>11</v>
      </c>
      <c r="G43" s="57" t="s">
        <v>12</v>
      </c>
      <c r="H43" s="58" t="s">
        <v>13</v>
      </c>
      <c r="I43" s="59" t="s">
        <v>15</v>
      </c>
      <c r="J43" s="59" t="s">
        <v>14</v>
      </c>
      <c r="K43" s="59" t="s">
        <v>16</v>
      </c>
      <c r="L43" s="60" t="s">
        <v>17</v>
      </c>
      <c r="M43" s="61" t="s">
        <v>59</v>
      </c>
      <c r="N43" s="55" t="s">
        <v>60</v>
      </c>
      <c r="O43" s="58" t="s">
        <v>19</v>
      </c>
      <c r="P43" s="59" t="s">
        <v>20</v>
      </c>
      <c r="Q43" s="59" t="s">
        <v>21</v>
      </c>
      <c r="R43" s="59" t="s">
        <v>22</v>
      </c>
      <c r="S43" s="60" t="s">
        <v>2</v>
      </c>
    </row>
    <row r="44" spans="1:19" s="6" customFormat="1" ht="12.6" thickBot="1" x14ac:dyDescent="0.3">
      <c r="A44" s="6" t="s">
        <v>29</v>
      </c>
      <c r="B44" s="62">
        <f>SUM(S44,L44,G44)</f>
        <v>0</v>
      </c>
      <c r="C44" s="63"/>
      <c r="D44" s="63"/>
      <c r="E44" s="64">
        <f>(E41*10000)*31</f>
        <v>0</v>
      </c>
      <c r="F44" s="30">
        <f>(F41*10000)*31</f>
        <v>0</v>
      </c>
      <c r="G44" s="65">
        <f>SUM(E44:F44)</f>
        <v>0</v>
      </c>
      <c r="H44" s="32">
        <f>(H41*10000)*31</f>
        <v>0</v>
      </c>
      <c r="I44" s="30">
        <f t="shared" ref="I44:S44" si="22">(I41*10000)*31</f>
        <v>0</v>
      </c>
      <c r="J44" s="30">
        <f t="shared" si="22"/>
        <v>0</v>
      </c>
      <c r="K44" s="30">
        <f t="shared" si="22"/>
        <v>0</v>
      </c>
      <c r="L44" s="36">
        <f>SUM(H44:K44)</f>
        <v>0</v>
      </c>
      <c r="M44" s="66"/>
      <c r="N44" s="67"/>
      <c r="O44" s="32">
        <f t="shared" si="22"/>
        <v>0</v>
      </c>
      <c r="P44" s="30">
        <f t="shared" si="22"/>
        <v>0</v>
      </c>
      <c r="Q44" s="30">
        <f t="shared" si="22"/>
        <v>0</v>
      </c>
      <c r="R44" s="30">
        <f t="shared" si="22"/>
        <v>0</v>
      </c>
      <c r="S44" s="36">
        <f t="shared" si="22"/>
        <v>0</v>
      </c>
    </row>
    <row r="45" spans="1:19" s="6" customFormat="1" ht="11.4" x14ac:dyDescent="0.2"/>
    <row r="46" spans="1:19" s="6" customFormat="1" ht="11.4" x14ac:dyDescent="0.2"/>
    <row r="47" spans="1:19" s="6" customFormat="1" ht="11.4" x14ac:dyDescent="0.2"/>
    <row r="48" spans="1:19" s="69" customFormat="1" x14ac:dyDescent="0.25"/>
    <row r="49" s="69" customFormat="1" x14ac:dyDescent="0.25"/>
    <row r="50" s="69" customFormat="1" x14ac:dyDescent="0.25"/>
    <row r="51" s="69" customFormat="1" x14ac:dyDescent="0.25"/>
    <row r="52" s="69" customFormat="1" x14ac:dyDescent="0.25"/>
  </sheetData>
  <pageMargins left="0.34" right="0.39" top="1" bottom="1" header="0.5" footer="0.5"/>
  <pageSetup scale="56" orientation="landscape" r:id="rId1"/>
  <headerFooter alignWithMargins="0">
    <oddHeader>&amp;CWest positions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1]!PublishWestPowerPosition">
                <anchor moveWithCells="1" sizeWithCells="1">
                  <from>
                    <xdr:col>1</xdr:col>
                    <xdr:colOff>411480</xdr:colOff>
                    <xdr:row>1</xdr:row>
                    <xdr:rowOff>129540</xdr:rowOff>
                  </from>
                  <to>
                    <xdr:col>4</xdr:col>
                    <xdr:colOff>175260</xdr:colOff>
                    <xdr:row>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W22"/>
  <sheetViews>
    <sheetView topLeftCell="FK1" workbookViewId="0">
      <selection activeCell="H15" sqref="H15:FW22"/>
    </sheetView>
  </sheetViews>
  <sheetFormatPr defaultRowHeight="13.2" x14ac:dyDescent="0.25"/>
  <cols>
    <col min="2" max="2" width="14.44140625" bestFit="1" customWidth="1"/>
    <col min="3" max="4" width="10.6640625" bestFit="1" customWidth="1"/>
    <col min="5" max="6" width="13" bestFit="1" customWidth="1"/>
    <col min="7" max="8" width="10.6640625" bestFit="1" customWidth="1"/>
    <col min="9" max="9" width="11.6640625" customWidth="1"/>
    <col min="10" max="10" width="10.6640625" bestFit="1" customWidth="1"/>
    <col min="11" max="13" width="13" bestFit="1" customWidth="1"/>
    <col min="14" max="14" width="11.5546875" customWidth="1"/>
    <col min="15" max="15" width="12.109375" customWidth="1"/>
    <col min="16" max="16" width="12.33203125" customWidth="1"/>
    <col min="17" max="20" width="13" bestFit="1" customWidth="1"/>
    <col min="21" max="21" width="11.88671875" customWidth="1"/>
    <col min="22" max="28" width="10.109375" bestFit="1" customWidth="1"/>
    <col min="29" max="30" width="13" bestFit="1" customWidth="1"/>
    <col min="31" max="177" width="10.109375" bestFit="1" customWidth="1"/>
    <col min="178" max="178" width="13" bestFit="1" customWidth="1"/>
    <col min="179" max="179" width="13.88671875" bestFit="1" customWidth="1"/>
    <col min="180" max="180" width="10.5546875" bestFit="1" customWidth="1"/>
  </cols>
  <sheetData>
    <row r="1" spans="1:179" x14ac:dyDescent="0.25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</row>
    <row r="2" spans="1:179" x14ac:dyDescent="0.25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5">
      <c r="A3">
        <v>1</v>
      </c>
      <c r="B3" t="s">
        <v>3</v>
      </c>
      <c r="G3" s="4"/>
      <c r="H3" s="5">
        <v>-54212.68</v>
      </c>
      <c r="I3" s="5">
        <v>10635.38</v>
      </c>
      <c r="J3" s="4">
        <v>60323.17</v>
      </c>
      <c r="K3" s="5">
        <v>-156379.9</v>
      </c>
      <c r="L3" s="5">
        <v>-144102</v>
      </c>
      <c r="M3" s="5">
        <v>-249663.39</v>
      </c>
      <c r="N3" s="5">
        <v>-127506.23</v>
      </c>
      <c r="O3" s="5">
        <v>-47211.32</v>
      </c>
      <c r="P3" s="5">
        <v>-74973.740000000005</v>
      </c>
      <c r="Q3" s="5">
        <v>19076.72</v>
      </c>
      <c r="R3" s="5">
        <v>22509.67</v>
      </c>
      <c r="S3" s="5">
        <v>19551</v>
      </c>
      <c r="T3" s="5">
        <v>-125063.8</v>
      </c>
      <c r="U3" s="5">
        <v>-115178.93</v>
      </c>
      <c r="V3" s="4">
        <v>-114536.17</v>
      </c>
      <c r="W3" s="5">
        <v>-7863.94</v>
      </c>
      <c r="X3" s="5">
        <v>-7222.39</v>
      </c>
      <c r="Y3" s="5">
        <v>-7780.74</v>
      </c>
      <c r="Z3" s="5">
        <v>66984.31</v>
      </c>
      <c r="AA3" s="5">
        <v>103767.09</v>
      </c>
      <c r="AB3" s="5">
        <v>99238.66</v>
      </c>
      <c r="AC3" s="5">
        <v>-23413.759999999998</v>
      </c>
      <c r="AD3" s="5">
        <v>-24178.76</v>
      </c>
      <c r="AE3" s="5">
        <v>-21376.06</v>
      </c>
      <c r="AF3" s="5">
        <v>1608.78</v>
      </c>
      <c r="AG3" s="5">
        <v>1481.52</v>
      </c>
      <c r="AH3" s="5">
        <v>1473.17</v>
      </c>
      <c r="AI3" s="5">
        <v>72592</v>
      </c>
      <c r="AJ3" s="5">
        <v>66665.94</v>
      </c>
      <c r="AK3" s="5">
        <v>71815</v>
      </c>
      <c r="AL3" s="5">
        <v>141364.85999999999</v>
      </c>
      <c r="AM3" s="5">
        <v>175343.75</v>
      </c>
      <c r="AN3" s="5">
        <v>167681</v>
      </c>
      <c r="AO3" s="5">
        <v>64048</v>
      </c>
      <c r="AP3" s="5">
        <v>63686.8</v>
      </c>
      <c r="AQ3" s="4">
        <v>60902.63</v>
      </c>
      <c r="AR3" s="5">
        <v>71724.149999999994</v>
      </c>
      <c r="AS3" s="5">
        <v>63404.86</v>
      </c>
      <c r="AT3" s="5">
        <v>68296.820000000007</v>
      </c>
      <c r="AU3" s="5">
        <v>73024.509999999995</v>
      </c>
      <c r="AV3" s="5">
        <v>67047.100000000006</v>
      </c>
      <c r="AW3" s="5">
        <v>74998.77</v>
      </c>
      <c r="AX3" s="5">
        <v>137225.23000000001</v>
      </c>
      <c r="AY3" s="5">
        <v>162460.65</v>
      </c>
      <c r="AZ3" s="5">
        <v>168027</v>
      </c>
      <c r="BA3" s="4">
        <v>64828.79</v>
      </c>
      <c r="BB3" s="4">
        <v>64458.46</v>
      </c>
      <c r="BC3" s="5">
        <v>63103.31</v>
      </c>
      <c r="BD3" s="5">
        <v>71004.240000000005</v>
      </c>
      <c r="BE3" s="4">
        <v>67887.28</v>
      </c>
      <c r="BF3" s="5">
        <v>62669</v>
      </c>
      <c r="BG3" s="5">
        <v>52141.17</v>
      </c>
      <c r="BH3" s="5">
        <v>49779.91</v>
      </c>
      <c r="BI3" s="5">
        <v>55660.2</v>
      </c>
      <c r="BJ3" s="4">
        <v>114299</v>
      </c>
      <c r="BK3" s="5">
        <v>138383.07</v>
      </c>
      <c r="BL3" s="4">
        <v>143060.41</v>
      </c>
      <c r="BM3" s="5">
        <v>45116.28</v>
      </c>
      <c r="BN3" s="5">
        <v>48423.83</v>
      </c>
      <c r="BO3" s="5">
        <v>51686.9</v>
      </c>
      <c r="BP3" s="5">
        <v>58729.24</v>
      </c>
      <c r="BQ3" s="5">
        <v>56146.44</v>
      </c>
      <c r="BR3" s="5">
        <v>58045.760000000002</v>
      </c>
      <c r="BS3" s="5">
        <v>26301.200000000001</v>
      </c>
      <c r="BT3" s="5">
        <v>25113.47</v>
      </c>
      <c r="BU3" s="5">
        <v>28084.43</v>
      </c>
      <c r="BV3" s="5">
        <v>80491</v>
      </c>
      <c r="BW3" s="5">
        <v>111452.69</v>
      </c>
      <c r="BX3" s="5">
        <v>110808.29</v>
      </c>
      <c r="BY3" s="5">
        <v>27277</v>
      </c>
      <c r="BZ3" s="4">
        <v>14877.58</v>
      </c>
      <c r="CA3" s="4">
        <v>13695.62</v>
      </c>
      <c r="CB3" s="4">
        <v>82700.12</v>
      </c>
      <c r="CC3" s="5">
        <v>79057</v>
      </c>
      <c r="CD3" s="5">
        <v>78581.59</v>
      </c>
      <c r="CE3" s="5">
        <v>32316.5</v>
      </c>
      <c r="CF3" s="4">
        <v>29668.18</v>
      </c>
      <c r="CG3" s="5">
        <v>33175.33</v>
      </c>
      <c r="CH3" s="5">
        <v>30538.33</v>
      </c>
      <c r="CI3" s="5">
        <v>31567.83</v>
      </c>
      <c r="CJ3" s="5">
        <v>31382.89</v>
      </c>
      <c r="CK3" s="4">
        <v>29993</v>
      </c>
      <c r="CL3" s="5">
        <v>32195.93</v>
      </c>
      <c r="CM3" s="5">
        <v>28451.45</v>
      </c>
      <c r="CN3" s="5">
        <v>31815.73</v>
      </c>
      <c r="CO3" s="5">
        <v>29288</v>
      </c>
      <c r="CP3" s="5">
        <v>29112.18</v>
      </c>
      <c r="CQ3" s="5">
        <v>30094.78</v>
      </c>
      <c r="CR3" s="5">
        <v>28774.51</v>
      </c>
      <c r="CS3" s="5">
        <v>29745.439999999999</v>
      </c>
      <c r="CT3" s="5">
        <v>29572.1</v>
      </c>
      <c r="CU3" s="5">
        <v>29393.9</v>
      </c>
      <c r="CV3" s="5">
        <v>28098.41</v>
      </c>
      <c r="CW3" s="5">
        <v>29046</v>
      </c>
      <c r="CX3" s="5">
        <v>28870.560000000001</v>
      </c>
      <c r="CY3" s="5">
        <v>27597.759999999998</v>
      </c>
      <c r="CZ3" s="5">
        <v>29625.29</v>
      </c>
      <c r="DA3" s="5">
        <v>26179.31</v>
      </c>
      <c r="DB3" s="5">
        <v>28189.11</v>
      </c>
      <c r="DC3" s="5">
        <v>28018.2</v>
      </c>
      <c r="DD3" s="5">
        <v>25721.18</v>
      </c>
      <c r="DE3" s="5">
        <v>27695.43</v>
      </c>
      <c r="DF3" s="5">
        <v>27532.560000000001</v>
      </c>
      <c r="DG3" s="5">
        <v>26312.63</v>
      </c>
      <c r="DH3" s="5">
        <v>27204</v>
      </c>
      <c r="DI3" s="5">
        <v>27038.29</v>
      </c>
      <c r="DJ3" s="5">
        <v>26873.5</v>
      </c>
      <c r="DK3" s="5">
        <v>25687.37</v>
      </c>
      <c r="DL3" s="5">
        <v>27573</v>
      </c>
      <c r="DM3" s="5">
        <v>24364.45</v>
      </c>
      <c r="DN3" s="5">
        <v>26233.47</v>
      </c>
      <c r="DO3" s="5">
        <v>25070.17</v>
      </c>
      <c r="DP3" s="5">
        <v>23934.23</v>
      </c>
      <c r="DQ3" s="5">
        <v>26761</v>
      </c>
      <c r="DR3" s="5">
        <v>25617</v>
      </c>
      <c r="DS3" s="5">
        <v>24480.57</v>
      </c>
      <c r="DT3" s="5">
        <v>25308.48</v>
      </c>
      <c r="DU3" s="5">
        <v>25153</v>
      </c>
      <c r="DV3" s="5">
        <v>24998.28</v>
      </c>
      <c r="DW3" s="5">
        <v>24890.94</v>
      </c>
      <c r="DX3" s="5">
        <v>25731.11</v>
      </c>
      <c r="DY3" s="5">
        <v>24598.18</v>
      </c>
      <c r="DZ3" s="4">
        <v>25429</v>
      </c>
      <c r="FW3" s="4">
        <v>4157076.45</v>
      </c>
    </row>
    <row r="4" spans="1:179" x14ac:dyDescent="0.25">
      <c r="A4">
        <v>2</v>
      </c>
      <c r="B4" t="s">
        <v>55</v>
      </c>
      <c r="G4" s="5"/>
      <c r="H4" s="5">
        <v>-104316.28</v>
      </c>
      <c r="I4" s="5">
        <v>145020.6</v>
      </c>
      <c r="J4" s="5">
        <v>6918.63</v>
      </c>
      <c r="K4" s="5">
        <v>-46532.49</v>
      </c>
      <c r="L4" s="5">
        <v>-42734.12</v>
      </c>
      <c r="M4" s="5">
        <v>-47806.36</v>
      </c>
      <c r="N4" s="5">
        <v>-5664.32</v>
      </c>
      <c r="O4" s="5">
        <v>-9825.43</v>
      </c>
      <c r="P4" s="5">
        <v>-13471</v>
      </c>
      <c r="Q4" s="5">
        <v>-67124.399999999994</v>
      </c>
      <c r="R4" s="5">
        <v>-72090.8</v>
      </c>
      <c r="S4" s="5">
        <v>-63740.7</v>
      </c>
      <c r="T4" s="4">
        <v>-14734.57</v>
      </c>
      <c r="U4" s="5">
        <v>-13570</v>
      </c>
      <c r="V4" s="5">
        <v>-13494</v>
      </c>
      <c r="W4" s="5">
        <v>44419</v>
      </c>
      <c r="X4" s="5">
        <v>40795.17</v>
      </c>
      <c r="Y4" s="5">
        <v>43949</v>
      </c>
      <c r="Z4" s="5">
        <v>-12329.34</v>
      </c>
      <c r="AA4" s="5">
        <v>-12260.95</v>
      </c>
      <c r="AB4" s="5">
        <v>-15057.09</v>
      </c>
      <c r="AC4" s="5">
        <v>-15572.13</v>
      </c>
      <c r="AD4" s="5">
        <v>-16080.92</v>
      </c>
      <c r="AE4" s="5">
        <v>-14216.89</v>
      </c>
      <c r="AF4" s="5">
        <v>34530.379999999997</v>
      </c>
      <c r="AG4" s="5">
        <v>31799.08</v>
      </c>
      <c r="AH4" s="5">
        <v>31619.66</v>
      </c>
      <c r="AI4" s="4">
        <v>29499.57</v>
      </c>
      <c r="AJ4" s="5">
        <v>27091.37</v>
      </c>
      <c r="AK4" s="4">
        <v>29183.83</v>
      </c>
      <c r="AL4" s="5">
        <v>29025.19</v>
      </c>
      <c r="AM4" s="5">
        <v>28862</v>
      </c>
      <c r="AN4" s="5">
        <v>24483.17</v>
      </c>
      <c r="AO4" s="5">
        <v>25319</v>
      </c>
      <c r="AP4" s="5">
        <v>25176.22</v>
      </c>
      <c r="AQ4" s="5">
        <v>24075.599999999999</v>
      </c>
      <c r="AR4" s="5">
        <v>29146.9</v>
      </c>
      <c r="AS4" s="5">
        <v>25766.15</v>
      </c>
      <c r="AT4" s="5">
        <v>27754.12</v>
      </c>
      <c r="AU4" s="5">
        <v>-22275.77</v>
      </c>
      <c r="AV4" s="5">
        <v>-20452.38</v>
      </c>
      <c r="AW4" s="5">
        <v>-22878</v>
      </c>
      <c r="AX4" s="5">
        <v>-21909.49</v>
      </c>
      <c r="AY4" s="5">
        <v>-20946.939999999999</v>
      </c>
      <c r="AZ4" s="5">
        <v>-21664.65</v>
      </c>
      <c r="BA4" s="4">
        <v>-21541</v>
      </c>
      <c r="BB4" s="5">
        <v>-21418</v>
      </c>
      <c r="BC4" s="5">
        <v>-20480.18</v>
      </c>
      <c r="BD4" s="5">
        <v>-21177.4</v>
      </c>
      <c r="BE4" s="5">
        <v>-27802.880000000001</v>
      </c>
      <c r="BF4" s="5">
        <v>-28741.33</v>
      </c>
      <c r="BG4" s="5">
        <v>-12539.7</v>
      </c>
      <c r="BH4" s="5">
        <v>-11971.83</v>
      </c>
      <c r="BI4" s="5">
        <v>-13386</v>
      </c>
      <c r="BJ4" s="5">
        <v>-12813.79</v>
      </c>
      <c r="BK4" s="5">
        <v>-12245.27</v>
      </c>
      <c r="BL4" s="5">
        <v>-12659.15</v>
      </c>
      <c r="BM4" s="4">
        <v>-12097.09</v>
      </c>
      <c r="BN4" s="5">
        <v>-12983.94</v>
      </c>
      <c r="BO4" s="5">
        <v>-11951.41</v>
      </c>
      <c r="BP4" s="5">
        <v>-12355.4</v>
      </c>
      <c r="BQ4" s="5">
        <v>-11812</v>
      </c>
      <c r="BR4" s="5">
        <v>-12211.61</v>
      </c>
      <c r="BS4" s="5">
        <v>-18619.89</v>
      </c>
      <c r="BT4" s="5">
        <v>-17779</v>
      </c>
      <c r="BU4" s="5">
        <v>-19882.32</v>
      </c>
      <c r="BV4" s="5">
        <v>-18303.349999999999</v>
      </c>
      <c r="BW4" s="5">
        <v>-18921.89</v>
      </c>
      <c r="BX4" s="4">
        <v>-16847</v>
      </c>
      <c r="BY4" s="5">
        <v>-16102.16</v>
      </c>
      <c r="BZ4" s="4">
        <v>-17286.22</v>
      </c>
      <c r="CA4" s="4">
        <v>-15912.9</v>
      </c>
      <c r="CB4" s="5">
        <v>-16450.11</v>
      </c>
      <c r="CC4" s="5">
        <v>-15725.45</v>
      </c>
      <c r="CD4" s="5">
        <v>-15630.88</v>
      </c>
      <c r="CE4" s="5">
        <v>-43088.67</v>
      </c>
      <c r="CF4" s="5">
        <v>-39557.57</v>
      </c>
      <c r="CG4" s="5">
        <v>-44233.77</v>
      </c>
      <c r="CH4" s="5">
        <v>-40717.78</v>
      </c>
      <c r="CI4" s="5">
        <v>-42090.44</v>
      </c>
      <c r="CJ4" s="5">
        <v>-41843.85</v>
      </c>
      <c r="CK4" s="5">
        <v>-39990.660000000003</v>
      </c>
      <c r="CL4" s="5">
        <v>-42927.91</v>
      </c>
      <c r="CM4" s="5">
        <v>-37935.26</v>
      </c>
      <c r="CN4" s="5">
        <v>-42421</v>
      </c>
      <c r="CO4" s="5">
        <v>-39050.65</v>
      </c>
      <c r="CP4" s="5">
        <v>-38816.239999999998</v>
      </c>
      <c r="CQ4" s="5">
        <v>-40126.370000000003</v>
      </c>
      <c r="CR4" s="5">
        <v>-38366</v>
      </c>
      <c r="CS4" s="4">
        <v>-39660.58</v>
      </c>
      <c r="CT4" s="5">
        <v>-39429.46</v>
      </c>
      <c r="CU4" s="5">
        <v>-39191.870000000003</v>
      </c>
      <c r="CV4" s="5">
        <v>-37464.54</v>
      </c>
      <c r="CW4" s="5">
        <v>-38728</v>
      </c>
      <c r="CX4" s="5">
        <v>-38494.080000000002</v>
      </c>
      <c r="CY4" s="5">
        <v>-36797</v>
      </c>
      <c r="CZ4" s="4">
        <v>-39500.39</v>
      </c>
      <c r="DA4" s="5">
        <v>-34905.75</v>
      </c>
      <c r="DB4" s="5">
        <v>-37585.480000000003</v>
      </c>
      <c r="DC4" s="5">
        <v>-37357.599999999999</v>
      </c>
      <c r="DD4" s="5">
        <v>-34294.910000000003</v>
      </c>
      <c r="DE4" s="5">
        <v>-36927.24</v>
      </c>
      <c r="DF4" s="5">
        <v>-36710.080000000002</v>
      </c>
      <c r="DG4" s="5">
        <v>-35083.51</v>
      </c>
      <c r="DH4" s="5">
        <v>-36272</v>
      </c>
      <c r="DI4" s="5">
        <v>-36051.06</v>
      </c>
      <c r="DJ4" s="5">
        <v>-35831.33</v>
      </c>
      <c r="DK4" s="5">
        <v>-34249.82</v>
      </c>
      <c r="DL4" s="5">
        <v>-36764</v>
      </c>
      <c r="DM4" s="5">
        <v>-32485.93</v>
      </c>
      <c r="DN4" s="5">
        <v>-34978</v>
      </c>
      <c r="DO4" s="5">
        <v>-22981</v>
      </c>
      <c r="DP4" s="5">
        <v>-21939.71</v>
      </c>
      <c r="DQ4" s="5">
        <v>-24531</v>
      </c>
      <c r="DR4" s="5">
        <v>-23482.23</v>
      </c>
      <c r="DS4" s="5">
        <v>-22440.52</v>
      </c>
      <c r="DT4" s="5">
        <v>-23199.439999999999</v>
      </c>
      <c r="DU4" s="5">
        <v>-23056.880000000001</v>
      </c>
      <c r="DV4" s="4">
        <v>-22915.09</v>
      </c>
      <c r="DW4" s="5">
        <v>-21904</v>
      </c>
      <c r="DX4" s="5">
        <v>-22643.37</v>
      </c>
      <c r="DY4" s="5">
        <v>-21646.39</v>
      </c>
      <c r="DZ4" s="5">
        <v>-22377.52</v>
      </c>
      <c r="EA4" s="4">
        <v>-21388</v>
      </c>
      <c r="EB4" s="5">
        <v>-20421.419999999998</v>
      </c>
      <c r="EC4" s="5">
        <v>-22836.48</v>
      </c>
      <c r="ED4" s="5">
        <v>-21863.17</v>
      </c>
      <c r="EE4" s="5">
        <v>-20896.28</v>
      </c>
      <c r="EF4" s="5">
        <v>-21606</v>
      </c>
      <c r="EG4" s="5">
        <v>-20650.46</v>
      </c>
      <c r="EH4" s="5">
        <v>-22168.720000000001</v>
      </c>
      <c r="EI4" s="5">
        <v>-20407.39</v>
      </c>
      <c r="EJ4" s="5">
        <v>-21096.31</v>
      </c>
      <c r="EK4" s="5">
        <v>-20167.05</v>
      </c>
      <c r="EL4" s="5">
        <v>-20847.79</v>
      </c>
      <c r="EM4" s="5">
        <v>-19925.54</v>
      </c>
      <c r="EN4" s="5">
        <v>-19813.52</v>
      </c>
      <c r="EO4" s="5">
        <v>-21270</v>
      </c>
      <c r="EP4" s="4">
        <v>-19579.849999999999</v>
      </c>
      <c r="EQ4" s="5">
        <v>-20240.59</v>
      </c>
      <c r="ER4" s="5">
        <v>-20122.75</v>
      </c>
      <c r="ES4" s="5">
        <v>-19232.38</v>
      </c>
      <c r="ET4" s="5">
        <v>-20646</v>
      </c>
      <c r="EU4" s="4">
        <v>-18245</v>
      </c>
      <c r="EV4" s="5">
        <v>-20402.060000000001</v>
      </c>
      <c r="EW4" s="5">
        <v>-18780.669999999998</v>
      </c>
      <c r="EX4" s="5">
        <v>-18667.509999999998</v>
      </c>
      <c r="EY4" s="5">
        <v>-19297.2</v>
      </c>
      <c r="EZ4" s="5">
        <v>-17715.78</v>
      </c>
      <c r="FA4" s="5">
        <v>-19076.36</v>
      </c>
      <c r="FB4" s="5">
        <v>-18965</v>
      </c>
      <c r="FC4" s="5">
        <v>-18850.57</v>
      </c>
      <c r="FD4" s="5">
        <v>-18019.669999999998</v>
      </c>
      <c r="FE4" s="5">
        <v>-18627.330000000002</v>
      </c>
      <c r="FF4" s="5">
        <v>-19227</v>
      </c>
      <c r="FG4" s="5">
        <v>-16990.71</v>
      </c>
      <c r="FH4" s="5">
        <v>-18999.060000000001</v>
      </c>
      <c r="FI4" s="4">
        <v>-17488.82</v>
      </c>
      <c r="FJ4" s="5">
        <v>-17383.09</v>
      </c>
      <c r="FK4" s="5">
        <v>-17969.099999999999</v>
      </c>
      <c r="FL4" s="5">
        <v>-16496.21</v>
      </c>
      <c r="FM4" s="5">
        <v>-17762.77</v>
      </c>
      <c r="FN4" s="5">
        <v>-17658.73</v>
      </c>
      <c r="FO4" s="5">
        <v>-17551.830000000002</v>
      </c>
      <c r="FP4" s="4">
        <v>-16777.849999999999</v>
      </c>
      <c r="FQ4" s="5">
        <v>-17343.27</v>
      </c>
      <c r="FR4" s="5">
        <v>-17238.189999999999</v>
      </c>
      <c r="FS4" s="5">
        <v>-16478</v>
      </c>
      <c r="FT4" s="5">
        <v>-17688.32</v>
      </c>
      <c r="FU4" s="5">
        <v>-12078.25</v>
      </c>
      <c r="FV4" s="5">
        <v>-13005.4</v>
      </c>
      <c r="FW4" s="5">
        <v>-3086972.92</v>
      </c>
    </row>
    <row r="5" spans="1:179" x14ac:dyDescent="0.25">
      <c r="A5">
        <v>3</v>
      </c>
      <c r="B5" t="s">
        <v>4</v>
      </c>
      <c r="G5" s="5"/>
      <c r="H5" s="5">
        <v>40780.61</v>
      </c>
      <c r="I5" s="5">
        <v>231389.69</v>
      </c>
      <c r="J5" s="5">
        <v>203775.07</v>
      </c>
      <c r="K5" s="5">
        <v>175865</v>
      </c>
      <c r="L5" s="5">
        <v>160020.6</v>
      </c>
      <c r="M5" s="5">
        <v>185669.29</v>
      </c>
      <c r="N5" s="5">
        <v>207930.64</v>
      </c>
      <c r="O5" s="5">
        <v>202349.1</v>
      </c>
      <c r="P5" s="5">
        <v>199284.81</v>
      </c>
      <c r="Q5" s="4">
        <v>114317.19</v>
      </c>
      <c r="R5" s="5">
        <v>121971.13</v>
      </c>
      <c r="S5" s="5">
        <v>90636.37</v>
      </c>
      <c r="T5" s="5">
        <v>74169.47</v>
      </c>
      <c r="U5" s="5">
        <v>83443</v>
      </c>
      <c r="V5" s="5">
        <v>89951.45</v>
      </c>
      <c r="W5" s="5">
        <v>-25805.41</v>
      </c>
      <c r="X5" s="5">
        <v>-25094.89</v>
      </c>
      <c r="Y5" s="4">
        <v>-28160.26</v>
      </c>
      <c r="Z5" s="5">
        <v>-12321.5</v>
      </c>
      <c r="AA5" s="5">
        <v>-14110.85</v>
      </c>
      <c r="AB5" s="5">
        <v>-14561.58</v>
      </c>
      <c r="AC5" s="5">
        <v>2206.63</v>
      </c>
      <c r="AD5" s="5">
        <v>9488.77</v>
      </c>
      <c r="AE5" s="5">
        <v>8389.1200000000008</v>
      </c>
      <c r="AF5" s="5">
        <v>13895.16</v>
      </c>
      <c r="AG5" s="5">
        <v>25585.439999999999</v>
      </c>
      <c r="AH5" s="5">
        <v>30251.7</v>
      </c>
      <c r="AI5" s="5">
        <v>-3544</v>
      </c>
      <c r="AJ5" s="4">
        <v>-2928.31</v>
      </c>
      <c r="AK5">
        <v>713.2</v>
      </c>
      <c r="AL5" s="5">
        <v>-1391.36</v>
      </c>
      <c r="AM5" s="5">
        <v>-2078.4299999999998</v>
      </c>
      <c r="AN5" s="5">
        <v>-2986.3</v>
      </c>
      <c r="AO5" s="5">
        <v>-6188.41</v>
      </c>
      <c r="AP5" s="5">
        <v>-5811.68</v>
      </c>
      <c r="AQ5" s="4">
        <v>7213.51</v>
      </c>
      <c r="AR5" s="5">
        <v>9151.25</v>
      </c>
      <c r="AS5" s="5">
        <v>9644.93</v>
      </c>
      <c r="AT5" s="5">
        <v>14062.83</v>
      </c>
      <c r="AU5" s="5">
        <v>21964.86</v>
      </c>
      <c r="AV5" s="5">
        <v>20778.79</v>
      </c>
      <c r="AW5" s="5">
        <v>22557</v>
      </c>
      <c r="AX5" s="5">
        <v>29450.22</v>
      </c>
      <c r="AY5" s="5">
        <v>28156.42</v>
      </c>
      <c r="AZ5" s="5">
        <v>29443</v>
      </c>
      <c r="BA5" s="5">
        <v>29599.54</v>
      </c>
      <c r="BB5" s="5">
        <v>30066.87</v>
      </c>
      <c r="BC5" s="5">
        <v>28751.81</v>
      </c>
      <c r="BD5" s="5">
        <v>29733.57</v>
      </c>
      <c r="BE5" s="5">
        <v>28728.29</v>
      </c>
      <c r="BF5" s="5">
        <v>29698.5</v>
      </c>
      <c r="BG5" s="5">
        <v>5672.72</v>
      </c>
      <c r="BH5" s="5">
        <v>5415.83</v>
      </c>
      <c r="BI5" s="5">
        <v>6055.58</v>
      </c>
      <c r="BJ5" s="5">
        <v>5796.72</v>
      </c>
      <c r="BK5" s="5">
        <v>5539.52</v>
      </c>
      <c r="BL5" s="5">
        <v>5425.35</v>
      </c>
      <c r="BM5" s="5">
        <v>7200.65</v>
      </c>
      <c r="BN5" s="5">
        <v>7728.54</v>
      </c>
      <c r="BO5" s="5">
        <v>7113.93</v>
      </c>
      <c r="BP5" s="5">
        <v>7354.4</v>
      </c>
      <c r="BQ5" s="5">
        <v>7031</v>
      </c>
      <c r="BR5" s="5">
        <v>7268.81</v>
      </c>
      <c r="BS5" s="5">
        <v>20843.16</v>
      </c>
      <c r="BT5" s="5">
        <v>19901.91</v>
      </c>
      <c r="BU5" s="5">
        <v>21959.58</v>
      </c>
      <c r="BV5" s="5">
        <v>20488.830000000002</v>
      </c>
      <c r="BW5" s="5">
        <v>21181.22</v>
      </c>
      <c r="BX5" s="5">
        <v>21058.76</v>
      </c>
      <c r="BY5" s="5">
        <v>20127.71</v>
      </c>
      <c r="BZ5" s="5">
        <v>21607.77</v>
      </c>
      <c r="CA5" s="5">
        <v>19891.13</v>
      </c>
      <c r="CB5" s="5">
        <v>20562.64</v>
      </c>
      <c r="CC5" s="5">
        <v>19656.82</v>
      </c>
      <c r="CD5" s="5">
        <v>19538.61</v>
      </c>
      <c r="CE5" s="5">
        <v>13465.21</v>
      </c>
      <c r="CF5" s="5">
        <v>12361.74</v>
      </c>
      <c r="CG5" s="5">
        <v>13546.59</v>
      </c>
      <c r="CH5" s="5">
        <v>12724.31</v>
      </c>
      <c r="CI5" s="5">
        <v>13153.26</v>
      </c>
      <c r="CJ5" s="5">
        <v>13076.2</v>
      </c>
      <c r="CK5" s="5">
        <v>12497.08</v>
      </c>
      <c r="CL5" s="5">
        <v>13415</v>
      </c>
      <c r="CM5" s="5">
        <v>11854.77</v>
      </c>
      <c r="CN5" s="5">
        <v>13256.55</v>
      </c>
      <c r="CO5" s="5">
        <v>12203.33</v>
      </c>
      <c r="CP5" s="5">
        <v>12130.07</v>
      </c>
      <c r="CQ5" s="5">
        <v>12539.49</v>
      </c>
      <c r="CR5" s="5">
        <v>11989.38</v>
      </c>
      <c r="CS5" s="5">
        <v>12146.05</v>
      </c>
      <c r="CT5" s="5">
        <v>12321.71</v>
      </c>
      <c r="CU5" s="4">
        <v>12247.46</v>
      </c>
      <c r="CV5" s="4">
        <v>11473.52</v>
      </c>
      <c r="CW5" s="5">
        <v>12102.5</v>
      </c>
      <c r="CX5" s="5">
        <v>12029.4</v>
      </c>
      <c r="CY5" s="5">
        <v>11499.07</v>
      </c>
      <c r="CZ5" s="5">
        <v>12343.87</v>
      </c>
      <c r="DA5" s="5">
        <v>10908</v>
      </c>
      <c r="DB5" s="5">
        <v>11745.46</v>
      </c>
      <c r="DC5" s="5">
        <v>11674.25</v>
      </c>
      <c r="DD5" s="5">
        <v>10717.16</v>
      </c>
      <c r="DE5" s="5">
        <v>11539.76</v>
      </c>
      <c r="DF5" s="5">
        <v>11471.9</v>
      </c>
      <c r="DG5" s="5">
        <v>10963.6</v>
      </c>
      <c r="DH5" s="5">
        <v>11335</v>
      </c>
      <c r="DI5" s="5">
        <v>11266</v>
      </c>
      <c r="DJ5" s="5">
        <v>11197.29</v>
      </c>
      <c r="DK5" s="5">
        <v>10703.07</v>
      </c>
      <c r="DL5" s="5">
        <v>11488.76</v>
      </c>
      <c r="DM5" s="5">
        <v>10151.85</v>
      </c>
      <c r="DN5" s="5">
        <v>10930.61</v>
      </c>
      <c r="DO5" s="5">
        <v>10445.9</v>
      </c>
      <c r="DP5" s="5">
        <v>9972.6</v>
      </c>
      <c r="DQ5" s="5">
        <v>11150.44</v>
      </c>
      <c r="DR5" s="5">
        <v>10673.74</v>
      </c>
      <c r="DS5" s="5">
        <v>10200.24</v>
      </c>
      <c r="DT5" s="5">
        <v>10545.2</v>
      </c>
      <c r="DU5" s="5">
        <v>10480.4</v>
      </c>
      <c r="DV5" s="5">
        <v>10415.950000000001</v>
      </c>
      <c r="DW5" s="5">
        <v>9956.3700000000008</v>
      </c>
      <c r="DX5" s="5">
        <v>10292.44</v>
      </c>
      <c r="DY5" s="5">
        <v>9839.27</v>
      </c>
      <c r="DZ5" s="5">
        <v>10171.6</v>
      </c>
      <c r="FW5" s="5">
        <v>3375136.36</v>
      </c>
    </row>
    <row r="6" spans="1:179" x14ac:dyDescent="0.25">
      <c r="A6">
        <v>4</v>
      </c>
      <c r="B6" t="s">
        <v>7</v>
      </c>
      <c r="G6" s="5"/>
      <c r="FW6" s="5"/>
    </row>
    <row r="7" spans="1:179" x14ac:dyDescent="0.25">
      <c r="A7">
        <v>5</v>
      </c>
      <c r="B7" t="s">
        <v>6</v>
      </c>
      <c r="G7" s="5"/>
      <c r="H7" s="5">
        <v>276528</v>
      </c>
      <c r="I7" s="5">
        <v>158148.82999999999</v>
      </c>
      <c r="J7" s="5">
        <v>109080</v>
      </c>
      <c r="K7" s="4">
        <v>439343</v>
      </c>
      <c r="L7" s="5">
        <v>401991.22</v>
      </c>
      <c r="M7" s="5">
        <v>447988.64</v>
      </c>
      <c r="N7" s="5">
        <v>91912.42</v>
      </c>
      <c r="O7" s="5">
        <v>92636.88</v>
      </c>
      <c r="P7" s="5">
        <v>79866.289999999994</v>
      </c>
      <c r="Q7" s="4">
        <v>448521.71</v>
      </c>
      <c r="R7" s="5">
        <v>479791.7</v>
      </c>
      <c r="S7" s="5">
        <v>427017.34</v>
      </c>
      <c r="T7" s="5">
        <v>66733.87</v>
      </c>
      <c r="U7" s="5">
        <v>64412.42</v>
      </c>
      <c r="V7" s="5">
        <v>68130.850000000006</v>
      </c>
      <c r="W7" s="5">
        <v>3682.33</v>
      </c>
      <c r="X7" s="5">
        <v>1289.8599999999999</v>
      </c>
      <c r="Y7" s="5">
        <v>1351.87</v>
      </c>
      <c r="Z7" s="5">
        <v>34222.92</v>
      </c>
      <c r="AA7" s="5">
        <v>32881.19</v>
      </c>
      <c r="AB7" s="5">
        <v>30700</v>
      </c>
      <c r="AC7" s="5">
        <v>40532.870000000003</v>
      </c>
      <c r="AD7" s="5">
        <v>41136.339999999997</v>
      </c>
      <c r="AE7" s="5">
        <v>36401.550000000003</v>
      </c>
      <c r="AF7" s="5">
        <v>14487.39</v>
      </c>
      <c r="AG7" s="5">
        <v>14724</v>
      </c>
      <c r="AH7" s="5">
        <v>15362.81</v>
      </c>
      <c r="AI7" s="5">
        <v>-1528.54</v>
      </c>
      <c r="AJ7" s="5">
        <v>-2056.5700000000002</v>
      </c>
      <c r="AK7" s="5">
        <v>-2602.2600000000002</v>
      </c>
      <c r="AL7" s="5">
        <v>-2937.82</v>
      </c>
      <c r="AM7" s="5">
        <v>-3999.4</v>
      </c>
      <c r="AN7" s="5">
        <v>-4523</v>
      </c>
      <c r="AO7" s="5">
        <v>38962.33</v>
      </c>
      <c r="AP7" s="5">
        <v>38435</v>
      </c>
      <c r="AQ7" s="5">
        <v>36460.449999999997</v>
      </c>
      <c r="AR7" s="5">
        <v>14608.23</v>
      </c>
      <c r="AS7" s="5">
        <v>14155.52</v>
      </c>
      <c r="AT7" s="5">
        <v>17287.59</v>
      </c>
      <c r="AU7" s="5">
        <v>34144.83</v>
      </c>
      <c r="AV7" s="5">
        <v>31349.89</v>
      </c>
      <c r="AW7" s="5">
        <v>34350.82</v>
      </c>
      <c r="AX7" s="5">
        <v>41725.82</v>
      </c>
      <c r="AY7" s="5">
        <v>39548.71</v>
      </c>
      <c r="AZ7" s="5">
        <v>40871.39</v>
      </c>
      <c r="BA7" s="5">
        <v>41570.410000000003</v>
      </c>
      <c r="BB7" s="5">
        <v>41365.06</v>
      </c>
      <c r="BC7" s="5">
        <v>39584.46</v>
      </c>
      <c r="BD7" s="4">
        <v>40963.69</v>
      </c>
      <c r="BE7" s="5">
        <v>39165.49</v>
      </c>
      <c r="BF7" s="5">
        <v>40518.79</v>
      </c>
      <c r="BG7" s="5">
        <v>23795.34</v>
      </c>
      <c r="BH7" s="5">
        <v>22717.75</v>
      </c>
      <c r="BI7" s="5">
        <v>25369.35</v>
      </c>
      <c r="BJ7" s="5">
        <v>24284.85</v>
      </c>
      <c r="BK7" s="5">
        <v>23178.16</v>
      </c>
      <c r="BL7" s="5">
        <v>23931.4</v>
      </c>
      <c r="BM7" s="5">
        <v>22839.84</v>
      </c>
      <c r="BN7" s="5">
        <v>24545.39</v>
      </c>
      <c r="BO7" s="5">
        <v>22621.95</v>
      </c>
      <c r="BP7" s="5">
        <v>23416.13</v>
      </c>
      <c r="BQ7" s="4">
        <v>22386.33</v>
      </c>
      <c r="BR7" s="5">
        <v>23172.799999999999</v>
      </c>
      <c r="BS7" s="5">
        <v>17980.490000000002</v>
      </c>
      <c r="BT7" s="5">
        <v>17168.509999999998</v>
      </c>
      <c r="BU7" s="5">
        <v>19169.82</v>
      </c>
      <c r="BV7" s="5">
        <v>17920.580000000002</v>
      </c>
      <c r="BW7" s="5">
        <v>18497.91</v>
      </c>
      <c r="BX7" s="5">
        <v>18362.91</v>
      </c>
      <c r="BY7" s="5">
        <v>17536.13</v>
      </c>
      <c r="BZ7" s="5">
        <v>19003.63</v>
      </c>
      <c r="CA7" s="5">
        <v>17520.41</v>
      </c>
      <c r="CB7" s="5">
        <v>18139.400000000001</v>
      </c>
      <c r="CC7" s="5">
        <v>17340.32</v>
      </c>
      <c r="CD7" s="5">
        <v>17262.18</v>
      </c>
      <c r="CE7" s="5">
        <v>-2353.25</v>
      </c>
      <c r="CF7" s="5">
        <v>-2160.4</v>
      </c>
      <c r="CG7" s="4">
        <v>-2443.5300000000002</v>
      </c>
      <c r="CH7" s="5">
        <v>-2249.2800000000002</v>
      </c>
      <c r="CI7" s="5">
        <v>-2351.48</v>
      </c>
      <c r="CJ7" s="5">
        <v>-2363.86</v>
      </c>
      <c r="CK7" s="5">
        <v>-2284.29</v>
      </c>
      <c r="CL7" s="5">
        <v>-2425.0700000000002</v>
      </c>
      <c r="CM7" s="5">
        <v>-2119.39</v>
      </c>
      <c r="CN7" s="4">
        <v>-2343.36</v>
      </c>
      <c r="CO7" s="5">
        <v>-2157.19</v>
      </c>
      <c r="CP7" s="5">
        <v>-2119.9</v>
      </c>
      <c r="CQ7" s="5">
        <v>-2191.4699999999998</v>
      </c>
      <c r="CR7" s="5">
        <v>-2095.33</v>
      </c>
      <c r="CS7" s="5">
        <v>-2190.88</v>
      </c>
      <c r="CT7" s="5">
        <v>-2178.11</v>
      </c>
      <c r="CU7" s="5">
        <v>-2189.5700000000002</v>
      </c>
      <c r="CV7" s="5">
        <v>-2116.4899999999998</v>
      </c>
      <c r="CW7" s="5">
        <v>-2212.16</v>
      </c>
      <c r="CX7" s="5">
        <v>-2174.65</v>
      </c>
      <c r="CY7" s="5">
        <v>-2055.75</v>
      </c>
      <c r="CZ7" s="5">
        <v>-2182</v>
      </c>
      <c r="DA7" s="5">
        <v>-1928.25</v>
      </c>
      <c r="DB7" s="5">
        <v>-2052.69</v>
      </c>
      <c r="DC7" s="5">
        <v>-2040.27</v>
      </c>
      <c r="DD7" s="5">
        <v>-1873</v>
      </c>
      <c r="DE7" s="5">
        <v>-2039.89</v>
      </c>
      <c r="DF7" s="4">
        <v>-2027.89</v>
      </c>
      <c r="DG7" s="5">
        <v>-1960.07</v>
      </c>
      <c r="DH7" s="5">
        <v>-2049.12</v>
      </c>
      <c r="FW7" s="5">
        <v>4959530.09</v>
      </c>
    </row>
    <row r="8" spans="1:179" x14ac:dyDescent="0.25">
      <c r="A8">
        <v>6</v>
      </c>
      <c r="B8" t="s">
        <v>56</v>
      </c>
      <c r="G8" s="4"/>
      <c r="H8" s="4">
        <v>-31067.15</v>
      </c>
      <c r="I8" s="5">
        <v>-80609.41</v>
      </c>
      <c r="J8" s="5">
        <v>-187476.81</v>
      </c>
      <c r="K8" s="5">
        <v>-76237.36</v>
      </c>
      <c r="L8" s="4">
        <v>-96004.71</v>
      </c>
      <c r="M8" s="5">
        <v>-105441.58</v>
      </c>
      <c r="N8" s="5">
        <v>459442.3</v>
      </c>
      <c r="O8" s="5">
        <v>469210.32</v>
      </c>
      <c r="P8" s="5">
        <v>403510.44</v>
      </c>
      <c r="Q8" s="5">
        <v>-48996.28</v>
      </c>
      <c r="R8" s="5">
        <v>-54901.63</v>
      </c>
      <c r="S8" s="5">
        <v>-45713.440000000002</v>
      </c>
      <c r="T8" s="5">
        <v>442081.78</v>
      </c>
      <c r="U8" s="5">
        <v>386910.26</v>
      </c>
      <c r="V8" s="5">
        <v>381043.49</v>
      </c>
      <c r="W8" s="4">
        <v>-33531.65</v>
      </c>
      <c r="X8" s="5">
        <v>-28982.77</v>
      </c>
      <c r="Y8" s="5">
        <v>-29458.53</v>
      </c>
      <c r="Z8" s="5">
        <v>36120.25</v>
      </c>
      <c r="AA8" s="5">
        <v>35919.870000000003</v>
      </c>
      <c r="AB8" s="4">
        <v>55636.639999999999</v>
      </c>
      <c r="AC8" s="5">
        <v>-5260.81</v>
      </c>
      <c r="AD8" s="4">
        <v>-5432.32</v>
      </c>
      <c r="AE8" s="5">
        <v>-4769.34</v>
      </c>
      <c r="AF8" s="5">
        <v>26865</v>
      </c>
      <c r="AG8" s="5">
        <v>24809.18</v>
      </c>
      <c r="AH8" s="5">
        <v>24635.06</v>
      </c>
      <c r="AI8" s="5">
        <v>114463.49</v>
      </c>
      <c r="AJ8" s="5">
        <v>105184.72</v>
      </c>
      <c r="AK8" s="5">
        <v>113203.16</v>
      </c>
      <c r="AL8" s="5">
        <v>147593</v>
      </c>
      <c r="AM8" s="5">
        <v>146763.14000000001</v>
      </c>
      <c r="AN8" s="5">
        <v>140316.38</v>
      </c>
      <c r="AO8" s="4">
        <v>77740.62</v>
      </c>
      <c r="AP8" s="5">
        <v>77302.350000000006</v>
      </c>
      <c r="AQ8" s="5">
        <v>73955.56</v>
      </c>
      <c r="AR8" s="5">
        <v>156955.82999999999</v>
      </c>
      <c r="AS8" s="5">
        <v>138812.47</v>
      </c>
      <c r="AT8" s="5">
        <v>149489.38</v>
      </c>
      <c r="AU8" s="5">
        <v>148746.67000000001</v>
      </c>
      <c r="AV8" s="5">
        <v>136632.10999999999</v>
      </c>
      <c r="AW8" s="4">
        <v>152734.07</v>
      </c>
      <c r="AX8" s="5">
        <v>146301</v>
      </c>
      <c r="AY8" s="5">
        <v>139873.62</v>
      </c>
      <c r="AZ8" s="5">
        <v>144633.85</v>
      </c>
      <c r="BA8" s="5">
        <v>87512.17</v>
      </c>
      <c r="BB8" s="5">
        <v>87012.59</v>
      </c>
      <c r="BC8" s="5">
        <v>83233.13</v>
      </c>
      <c r="BD8" s="5">
        <v>101870.39</v>
      </c>
      <c r="BE8" s="5">
        <v>97459.29</v>
      </c>
      <c r="BF8" s="5">
        <v>100717.54</v>
      </c>
      <c r="BG8" s="4">
        <v>66398.7</v>
      </c>
      <c r="BH8" s="5">
        <v>63448.92</v>
      </c>
      <c r="BI8" s="5">
        <v>70848</v>
      </c>
      <c r="BJ8" s="5">
        <v>67849.89</v>
      </c>
      <c r="BK8" s="5">
        <v>64839.63</v>
      </c>
      <c r="BL8" s="5">
        <v>67001.149999999994</v>
      </c>
      <c r="BM8" s="5">
        <v>63996.92</v>
      </c>
      <c r="BN8" s="5">
        <v>68689.149999999994</v>
      </c>
      <c r="BO8" s="5">
        <v>63255.14</v>
      </c>
      <c r="BP8" s="5">
        <v>65393.39</v>
      </c>
      <c r="BQ8" s="5">
        <v>62573.89</v>
      </c>
      <c r="BR8" s="4">
        <v>64661.77</v>
      </c>
      <c r="BS8" s="5">
        <v>-7672.09</v>
      </c>
      <c r="BT8" s="5">
        <v>-7272.43</v>
      </c>
      <c r="BU8" s="5">
        <v>-8222</v>
      </c>
      <c r="BV8" s="5">
        <v>-7541.95</v>
      </c>
      <c r="BW8" s="5">
        <v>-7796.54</v>
      </c>
      <c r="BX8" s="5">
        <v>-7779.17</v>
      </c>
      <c r="BY8">
        <v>-753.33</v>
      </c>
      <c r="BZ8">
        <v>-808.57</v>
      </c>
      <c r="CA8">
        <v>-718</v>
      </c>
      <c r="CB8" s="5">
        <v>-7596.34</v>
      </c>
      <c r="CC8" s="5">
        <v>-7209.16</v>
      </c>
      <c r="CD8" s="5">
        <v>-7191.79</v>
      </c>
      <c r="CE8" s="5">
        <v>-7434.57</v>
      </c>
      <c r="CF8" s="5">
        <v>-6775.74</v>
      </c>
      <c r="CG8" s="5">
        <v>-7660</v>
      </c>
      <c r="CH8" s="5">
        <v>-7025.5</v>
      </c>
      <c r="CI8" s="5">
        <v>-7262.34</v>
      </c>
      <c r="CJ8" s="5">
        <v>-7245.74</v>
      </c>
      <c r="CK8">
        <v>-701.62</v>
      </c>
      <c r="CL8">
        <v>-752.71</v>
      </c>
      <c r="CM8">
        <v>-642</v>
      </c>
      <c r="CN8" s="5">
        <v>-7345.94</v>
      </c>
      <c r="CO8" s="5">
        <v>-6713.37</v>
      </c>
      <c r="CP8" s="5">
        <v>-6697.27</v>
      </c>
      <c r="CQ8" s="5">
        <v>-6923.45</v>
      </c>
      <c r="CR8" s="4">
        <v>-6571.64</v>
      </c>
      <c r="CS8" s="5">
        <v>-6867.93</v>
      </c>
      <c r="CT8" s="5">
        <v>-6803.21</v>
      </c>
      <c r="CU8" s="5">
        <v>-6762.34</v>
      </c>
      <c r="CV8" s="5">
        <v>-6487.53</v>
      </c>
      <c r="CW8">
        <v>-679.46</v>
      </c>
      <c r="CX8">
        <v>-675.23</v>
      </c>
      <c r="CY8">
        <v>-622.53</v>
      </c>
      <c r="CZ8" s="5">
        <v>-6840.2</v>
      </c>
      <c r="DA8" s="5">
        <v>-6001</v>
      </c>
      <c r="DB8" s="5">
        <v>-7050</v>
      </c>
      <c r="DC8" s="5">
        <v>-6445.86</v>
      </c>
      <c r="DD8" s="5">
        <v>-5874.42</v>
      </c>
      <c r="DE8" s="4">
        <v>-6394.62</v>
      </c>
      <c r="DF8" s="5">
        <v>-6334</v>
      </c>
      <c r="DG8" s="5">
        <v>-6053.59</v>
      </c>
      <c r="DH8" s="5">
        <v>-6281</v>
      </c>
      <c r="DI8" s="5">
        <v>-6265.49</v>
      </c>
      <c r="DJ8" s="5">
        <v>-6227.18</v>
      </c>
      <c r="DK8" s="5">
        <v>-5931</v>
      </c>
      <c r="DL8" s="5">
        <v>-6366.49</v>
      </c>
      <c r="DM8" s="5">
        <v>-5584.83</v>
      </c>
      <c r="DN8" s="5">
        <v>-5465.31</v>
      </c>
      <c r="FW8" s="5">
        <v>5297437.24</v>
      </c>
    </row>
    <row r="9" spans="1:179" x14ac:dyDescent="0.25">
      <c r="A9">
        <v>7</v>
      </c>
      <c r="B9" t="s">
        <v>5</v>
      </c>
      <c r="G9" s="5"/>
      <c r="H9" s="5">
        <v>-9558.9</v>
      </c>
      <c r="I9" s="5">
        <v>-9924.93</v>
      </c>
      <c r="J9" s="5">
        <v>-9868.92</v>
      </c>
      <c r="K9">
        <v>-65.12</v>
      </c>
      <c r="L9">
        <v>-56.63</v>
      </c>
      <c r="M9">
        <v>-65</v>
      </c>
      <c r="N9" s="5">
        <v>-9648.2000000000007</v>
      </c>
      <c r="O9" s="5">
        <v>-9981.41</v>
      </c>
      <c r="P9" s="5">
        <v>-12400.87</v>
      </c>
      <c r="Q9" s="5">
        <v>-11862</v>
      </c>
      <c r="R9" s="5">
        <v>-12743.12</v>
      </c>
      <c r="S9" s="5">
        <v>-9011.61</v>
      </c>
      <c r="T9" s="5">
        <v>-12605</v>
      </c>
      <c r="U9" s="5">
        <v>-11574.06</v>
      </c>
      <c r="V9" s="5">
        <v>-11463.12</v>
      </c>
      <c r="W9" s="5">
        <v>-11680.11</v>
      </c>
      <c r="X9" s="5">
        <v>-10522.42</v>
      </c>
      <c r="Y9" s="5">
        <v>-11291.6</v>
      </c>
      <c r="Z9" s="5">
        <v>-11216.77</v>
      </c>
      <c r="AA9" s="5">
        <v>-11407</v>
      </c>
      <c r="AB9" s="5">
        <v>-13810.37</v>
      </c>
      <c r="AC9" s="5">
        <v>-14388.68</v>
      </c>
      <c r="AD9" s="5">
        <v>-14903.37</v>
      </c>
      <c r="AE9" s="5">
        <v>-10532.3</v>
      </c>
      <c r="AF9" s="5">
        <v>-14089.61</v>
      </c>
      <c r="AG9" s="5">
        <v>-12158</v>
      </c>
      <c r="AH9" s="5">
        <v>-11951.12</v>
      </c>
      <c r="AI9" s="4">
        <v>-12584.6</v>
      </c>
      <c r="AJ9" s="5">
        <v>-11095.5</v>
      </c>
      <c r="AK9" s="5">
        <v>-11892.83</v>
      </c>
      <c r="AL9" s="5">
        <v>-11660.15</v>
      </c>
      <c r="AM9" s="5">
        <v>-12178.76</v>
      </c>
      <c r="AN9" s="5">
        <v>-15303.31</v>
      </c>
      <c r="AO9" s="5">
        <v>-16011.3</v>
      </c>
      <c r="AP9" s="5">
        <v>-16068.63</v>
      </c>
      <c r="AQ9" s="5">
        <v>-12250.23</v>
      </c>
      <c r="FW9" s="5">
        <v>-397825.52</v>
      </c>
    </row>
    <row r="10" spans="1:179" x14ac:dyDescent="0.25">
      <c r="B10" t="s">
        <v>8</v>
      </c>
      <c r="G10" s="5"/>
      <c r="H10" s="5">
        <v>118153.63</v>
      </c>
      <c r="I10" s="5">
        <v>454660.16</v>
      </c>
      <c r="J10" s="5">
        <v>182751.12</v>
      </c>
      <c r="K10" s="5">
        <v>335993.08</v>
      </c>
      <c r="L10" s="5">
        <v>279114.34000000003</v>
      </c>
      <c r="M10" s="5">
        <v>230681.61</v>
      </c>
      <c r="N10" s="5">
        <v>616466.62</v>
      </c>
      <c r="O10" s="4">
        <v>697178.14</v>
      </c>
      <c r="P10" s="5">
        <v>581816</v>
      </c>
      <c r="Q10" s="5">
        <v>453933</v>
      </c>
      <c r="R10" s="5">
        <v>484537</v>
      </c>
      <c r="S10" s="5">
        <v>418739</v>
      </c>
      <c r="T10" s="5">
        <v>430581.72</v>
      </c>
      <c r="U10" s="5">
        <v>394442.68</v>
      </c>
      <c r="V10" s="5">
        <v>399632.46</v>
      </c>
      <c r="W10" s="5">
        <v>-30779.81</v>
      </c>
      <c r="X10" s="5">
        <v>-29737.439999999999</v>
      </c>
      <c r="Y10" s="5">
        <v>-31390.28</v>
      </c>
      <c r="Z10" s="5">
        <v>101459.88</v>
      </c>
      <c r="AA10" s="5">
        <v>134789.32</v>
      </c>
      <c r="AB10" s="5">
        <v>142146.26</v>
      </c>
      <c r="AC10" s="4">
        <v>-15895.88</v>
      </c>
      <c r="AD10" s="4">
        <v>-9970.25</v>
      </c>
      <c r="AE10" s="5">
        <v>-6103.92</v>
      </c>
      <c r="AF10" s="5">
        <v>77297.13</v>
      </c>
      <c r="AG10" s="4">
        <v>86241.26</v>
      </c>
      <c r="AH10" s="5">
        <v>91391.27</v>
      </c>
      <c r="AI10" s="5">
        <v>198897.9</v>
      </c>
      <c r="AJ10" s="5">
        <v>182861.66</v>
      </c>
      <c r="AK10" s="5">
        <v>200420.12</v>
      </c>
      <c r="AL10" s="5">
        <v>301993.67</v>
      </c>
      <c r="AM10" s="5">
        <v>332712.33</v>
      </c>
      <c r="AN10" s="5">
        <v>309668</v>
      </c>
      <c r="AO10" s="5">
        <v>183870.26</v>
      </c>
      <c r="AP10" s="4">
        <v>182720</v>
      </c>
      <c r="AQ10" s="5">
        <v>190357.51</v>
      </c>
      <c r="AR10" s="5">
        <v>281586.36</v>
      </c>
      <c r="AS10" s="5">
        <v>251783.93</v>
      </c>
      <c r="AT10" s="5">
        <v>276890.74</v>
      </c>
      <c r="AU10" s="5">
        <v>255605.11</v>
      </c>
      <c r="AV10" s="4">
        <v>235355.51</v>
      </c>
      <c r="AW10" s="5">
        <v>261762.63</v>
      </c>
      <c r="AX10" s="5">
        <v>332792.8</v>
      </c>
      <c r="AY10" s="5">
        <v>349092.45</v>
      </c>
      <c r="AZ10" s="5">
        <v>361310.66</v>
      </c>
      <c r="BA10" s="5">
        <v>201969.87</v>
      </c>
      <c r="BB10" s="5">
        <v>201485</v>
      </c>
      <c r="BC10" s="5">
        <v>194192.53</v>
      </c>
      <c r="BD10" s="4">
        <v>222394.49</v>
      </c>
      <c r="BE10" s="4">
        <v>205437.47</v>
      </c>
      <c r="BF10" s="5">
        <v>204862.49</v>
      </c>
      <c r="BG10" s="4">
        <v>135468.23000000001</v>
      </c>
      <c r="BH10" s="5">
        <v>129390.57</v>
      </c>
      <c r="BI10" s="5">
        <v>144547.13</v>
      </c>
      <c r="BJ10" s="5">
        <v>199416.62</v>
      </c>
      <c r="BK10" s="5">
        <v>219695.13</v>
      </c>
      <c r="BL10" s="5">
        <v>226759.15</v>
      </c>
      <c r="BM10" s="5">
        <v>127056.6</v>
      </c>
      <c r="BN10" s="5">
        <v>136403</v>
      </c>
      <c r="BO10" s="5">
        <v>132726.51</v>
      </c>
      <c r="BP10" s="5">
        <v>142537.76999999999</v>
      </c>
      <c r="BQ10" s="5">
        <v>136325.59</v>
      </c>
      <c r="BR10" s="5">
        <v>140937.53</v>
      </c>
      <c r="BS10" s="5">
        <v>38832.870000000003</v>
      </c>
      <c r="BT10" s="5">
        <v>37132.42</v>
      </c>
      <c r="BU10" s="5">
        <v>41109.5</v>
      </c>
      <c r="BV10" s="5">
        <v>93055.06</v>
      </c>
      <c r="BW10" s="5">
        <v>124413.4</v>
      </c>
      <c r="BX10" s="5">
        <v>125603.78</v>
      </c>
      <c r="BY10" s="5">
        <v>48085.32</v>
      </c>
      <c r="BZ10" s="5">
        <v>37394.199999999997</v>
      </c>
      <c r="CA10" s="5">
        <v>34476.230000000003</v>
      </c>
      <c r="CB10" s="5">
        <v>97355.7</v>
      </c>
      <c r="CC10" s="5">
        <v>93119.55</v>
      </c>
      <c r="CD10" s="5">
        <v>92559.69</v>
      </c>
      <c r="CE10" s="5">
        <v>-7094.78</v>
      </c>
      <c r="CF10" s="5">
        <v>-6463.8</v>
      </c>
      <c r="CG10" s="5">
        <v>-7615.39</v>
      </c>
      <c r="CH10" s="5">
        <v>-6729.92</v>
      </c>
      <c r="CI10" s="5">
        <v>-6983.17</v>
      </c>
      <c r="CJ10" s="5">
        <v>-6994.36</v>
      </c>
      <c r="CK10">
        <v>-486.5</v>
      </c>
      <c r="CL10">
        <v>-494.79</v>
      </c>
      <c r="CM10">
        <v>-390.46</v>
      </c>
      <c r="CN10" s="5">
        <v>-7038</v>
      </c>
      <c r="CO10" s="5">
        <v>-6429.89</v>
      </c>
      <c r="CP10" s="5">
        <v>-6391.16</v>
      </c>
      <c r="CQ10" s="4">
        <v>-6607</v>
      </c>
      <c r="CR10" s="5">
        <v>-6269.09</v>
      </c>
      <c r="CS10" s="4">
        <v>-6827.91</v>
      </c>
      <c r="CT10" s="5">
        <v>-6517</v>
      </c>
      <c r="CU10" s="5">
        <v>-6502.41</v>
      </c>
      <c r="CV10" s="5">
        <v>-6496.64</v>
      </c>
      <c r="CW10">
        <v>-471.13</v>
      </c>
      <c r="CX10">
        <v>-444</v>
      </c>
      <c r="CY10">
        <v>-378.47</v>
      </c>
      <c r="CZ10" s="5">
        <v>-6553.46</v>
      </c>
      <c r="DA10" s="4">
        <v>-5747.67</v>
      </c>
      <c r="DB10" s="5">
        <v>-6753.64</v>
      </c>
      <c r="DC10" s="5">
        <v>-6151.27</v>
      </c>
      <c r="DD10" s="5">
        <v>-5604</v>
      </c>
      <c r="DE10" s="5">
        <v>-6126.56</v>
      </c>
      <c r="DF10" s="5">
        <v>-6067.53</v>
      </c>
      <c r="DG10" s="5">
        <v>-5820.94</v>
      </c>
      <c r="DH10" s="5">
        <v>-6063.15</v>
      </c>
      <c r="DI10" s="5">
        <v>-4012.3</v>
      </c>
      <c r="DJ10" s="5">
        <v>-3987.72</v>
      </c>
      <c r="DK10" s="5">
        <v>-3790.37</v>
      </c>
      <c r="DL10" s="4">
        <v>-4068.74</v>
      </c>
      <c r="DM10" s="5">
        <v>-3554.46</v>
      </c>
      <c r="DN10" s="5">
        <v>-3279.18</v>
      </c>
      <c r="DO10" s="5">
        <v>12535.08</v>
      </c>
      <c r="DP10" s="5">
        <v>11967.12</v>
      </c>
      <c r="DQ10" s="5">
        <v>13380.52</v>
      </c>
      <c r="DR10" s="5">
        <v>12808.49</v>
      </c>
      <c r="DS10" s="5">
        <v>12240.28</v>
      </c>
      <c r="DT10" s="5">
        <v>12654.24</v>
      </c>
      <c r="DU10" s="5">
        <v>12576.48</v>
      </c>
      <c r="DV10" s="5">
        <v>12499.14</v>
      </c>
      <c r="DW10" s="5">
        <v>12943.29</v>
      </c>
      <c r="DX10" s="5">
        <v>13380.18</v>
      </c>
      <c r="DY10" s="5">
        <v>12791.05</v>
      </c>
      <c r="DZ10" s="4">
        <v>13223.08</v>
      </c>
      <c r="EA10" s="4">
        <v>-21388</v>
      </c>
      <c r="EB10" s="5">
        <v>-20421.419999999998</v>
      </c>
      <c r="EC10" s="5">
        <v>-22836.48</v>
      </c>
      <c r="ED10" s="5">
        <v>-21863.17</v>
      </c>
      <c r="EE10" s="5">
        <v>-20896.28</v>
      </c>
      <c r="EF10" s="5">
        <v>-21606</v>
      </c>
      <c r="EG10" s="5">
        <v>-20650.46</v>
      </c>
      <c r="EH10" s="5">
        <v>-22168.720000000001</v>
      </c>
      <c r="EI10" s="5">
        <v>-20407.39</v>
      </c>
      <c r="EJ10" s="5">
        <v>-21096.31</v>
      </c>
      <c r="EK10" s="5">
        <v>-20167.05</v>
      </c>
      <c r="EL10" s="5">
        <v>-20847.79</v>
      </c>
      <c r="EM10" s="5">
        <v>-19925.54</v>
      </c>
      <c r="EN10" s="5">
        <v>-19813.52</v>
      </c>
      <c r="EO10" s="5">
        <v>-21270</v>
      </c>
      <c r="EP10" s="4">
        <v>-19579.849999999999</v>
      </c>
      <c r="EQ10" s="5">
        <v>-20240.59</v>
      </c>
      <c r="ER10" s="5">
        <v>-20122.75</v>
      </c>
      <c r="ES10" s="5">
        <v>-19232.38</v>
      </c>
      <c r="ET10" s="5">
        <v>-20646</v>
      </c>
      <c r="EU10" s="4">
        <v>-18245</v>
      </c>
      <c r="EV10" s="5">
        <v>-20402.060000000001</v>
      </c>
      <c r="EW10" s="5">
        <v>-18780.669999999998</v>
      </c>
      <c r="EX10" s="5">
        <v>-18667.509999999998</v>
      </c>
      <c r="EY10" s="5">
        <v>-19297.2</v>
      </c>
      <c r="EZ10" s="5">
        <v>-17715.78</v>
      </c>
      <c r="FA10" s="5">
        <v>-19076.36</v>
      </c>
      <c r="FB10" s="5">
        <v>-18965</v>
      </c>
      <c r="FC10" s="5">
        <v>-18850.57</v>
      </c>
      <c r="FD10" s="5">
        <v>-18019.669999999998</v>
      </c>
      <c r="FE10" s="5">
        <v>-18627.330000000002</v>
      </c>
      <c r="FF10" s="5">
        <v>-19227</v>
      </c>
      <c r="FG10" s="5">
        <v>-16990.71</v>
      </c>
      <c r="FH10" s="5">
        <v>-18999.060000000001</v>
      </c>
      <c r="FI10" s="4">
        <v>-17488.82</v>
      </c>
      <c r="FJ10" s="5">
        <v>-17383.09</v>
      </c>
      <c r="FK10" s="5">
        <v>-17969.099999999999</v>
      </c>
      <c r="FL10" s="5">
        <v>-16496.21</v>
      </c>
      <c r="FM10" s="5">
        <v>-17762.77</v>
      </c>
      <c r="FN10" s="5">
        <v>-17658.73</v>
      </c>
      <c r="FO10" s="5">
        <v>-17551.830000000002</v>
      </c>
      <c r="FP10" s="4">
        <v>-16777.849999999999</v>
      </c>
      <c r="FQ10" s="5">
        <v>-17343.27</v>
      </c>
      <c r="FR10" s="5">
        <v>-17238.189999999999</v>
      </c>
      <c r="FS10" s="5">
        <v>-16478</v>
      </c>
      <c r="FT10" s="5">
        <v>-17688.32</v>
      </c>
      <c r="FU10" s="5">
        <v>-12078.25</v>
      </c>
      <c r="FV10" s="5">
        <v>-13005.4</v>
      </c>
      <c r="FW10" s="5">
        <v>14304381.699999999</v>
      </c>
    </row>
    <row r="11" spans="1:179" x14ac:dyDescent="0.25">
      <c r="E11" t="s">
        <v>67</v>
      </c>
    </row>
    <row r="12" spans="1:179" x14ac:dyDescent="0.25">
      <c r="A12" t="s">
        <v>9</v>
      </c>
    </row>
    <row r="13" spans="1:179" x14ac:dyDescent="0.25">
      <c r="C13" s="1">
        <v>36647</v>
      </c>
      <c r="D13" s="1">
        <v>36678</v>
      </c>
      <c r="E13" s="1">
        <v>36708</v>
      </c>
      <c r="F13" s="1">
        <v>36739</v>
      </c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5">
      <c r="B14" t="s">
        <v>0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t="s">
        <v>58</v>
      </c>
      <c r="BA14" t="s">
        <v>58</v>
      </c>
      <c r="BB14" t="s">
        <v>58</v>
      </c>
      <c r="BC14" t="s">
        <v>58</v>
      </c>
      <c r="BD14" t="s">
        <v>58</v>
      </c>
      <c r="BE14" t="s">
        <v>58</v>
      </c>
      <c r="BF14" t="s">
        <v>58</v>
      </c>
      <c r="BG14" t="s">
        <v>58</v>
      </c>
      <c r="BH14" t="s">
        <v>58</v>
      </c>
      <c r="BI14" t="s">
        <v>58</v>
      </c>
      <c r="BJ14" t="s">
        <v>58</v>
      </c>
      <c r="BK14" t="s">
        <v>58</v>
      </c>
      <c r="BL14" t="s">
        <v>58</v>
      </c>
      <c r="BM14" t="s">
        <v>58</v>
      </c>
      <c r="BN14" t="s">
        <v>58</v>
      </c>
      <c r="BO14" t="s">
        <v>58</v>
      </c>
      <c r="BP14" t="s">
        <v>58</v>
      </c>
      <c r="BQ14" t="s">
        <v>58</v>
      </c>
      <c r="BR14" t="s">
        <v>58</v>
      </c>
      <c r="BS14" t="s">
        <v>58</v>
      </c>
      <c r="BT14" t="s">
        <v>58</v>
      </c>
      <c r="BU14" t="s">
        <v>58</v>
      </c>
      <c r="BV14" t="s">
        <v>58</v>
      </c>
      <c r="BW14" t="s">
        <v>58</v>
      </c>
      <c r="BX14" t="s">
        <v>58</v>
      </c>
      <c r="BY14" t="s">
        <v>58</v>
      </c>
      <c r="BZ14" t="s">
        <v>58</v>
      </c>
      <c r="CA14" t="s">
        <v>58</v>
      </c>
      <c r="CB14" t="s">
        <v>58</v>
      </c>
      <c r="CC14" t="s">
        <v>58</v>
      </c>
      <c r="CD14" t="s">
        <v>58</v>
      </c>
      <c r="CE14" t="s">
        <v>58</v>
      </c>
      <c r="CF14" t="s">
        <v>58</v>
      </c>
      <c r="CG14" t="s">
        <v>58</v>
      </c>
      <c r="CH14" t="s">
        <v>58</v>
      </c>
      <c r="CI14" t="s">
        <v>58</v>
      </c>
      <c r="CJ14" t="s">
        <v>58</v>
      </c>
      <c r="CK14" t="s">
        <v>58</v>
      </c>
      <c r="CL14" t="s">
        <v>58</v>
      </c>
      <c r="CM14" t="s">
        <v>58</v>
      </c>
      <c r="CN14" t="s">
        <v>58</v>
      </c>
      <c r="CO14" t="s">
        <v>58</v>
      </c>
      <c r="CP14" t="s">
        <v>58</v>
      </c>
      <c r="CQ14" t="s">
        <v>58</v>
      </c>
      <c r="CR14" t="s">
        <v>58</v>
      </c>
      <c r="CS14" t="s">
        <v>58</v>
      </c>
      <c r="CT14" t="s">
        <v>58</v>
      </c>
      <c r="CU14" t="s">
        <v>58</v>
      </c>
      <c r="CV14" t="s">
        <v>58</v>
      </c>
      <c r="CW14" t="s">
        <v>58</v>
      </c>
      <c r="CX14" t="s">
        <v>58</v>
      </c>
      <c r="CY14" t="s">
        <v>58</v>
      </c>
      <c r="CZ14" t="s">
        <v>58</v>
      </c>
      <c r="DA14" t="s">
        <v>58</v>
      </c>
      <c r="DB14" t="s">
        <v>58</v>
      </c>
      <c r="DC14" t="s">
        <v>58</v>
      </c>
      <c r="DD14" t="s">
        <v>58</v>
      </c>
      <c r="DE14" t="s">
        <v>58</v>
      </c>
      <c r="DF14" t="s">
        <v>58</v>
      </c>
      <c r="DG14" t="s">
        <v>58</v>
      </c>
      <c r="DH14" t="s">
        <v>58</v>
      </c>
      <c r="DI14" t="s">
        <v>58</v>
      </c>
      <c r="DJ14" t="s">
        <v>58</v>
      </c>
      <c r="DK14" t="s">
        <v>58</v>
      </c>
      <c r="DL14" t="s">
        <v>58</v>
      </c>
      <c r="DM14" t="s">
        <v>58</v>
      </c>
      <c r="DN14" t="s">
        <v>58</v>
      </c>
      <c r="DO14" t="s">
        <v>58</v>
      </c>
      <c r="DP14" t="s">
        <v>58</v>
      </c>
      <c r="DQ14" t="s">
        <v>58</v>
      </c>
      <c r="DR14" t="s">
        <v>58</v>
      </c>
      <c r="DS14" t="s">
        <v>58</v>
      </c>
      <c r="DT14" t="s">
        <v>58</v>
      </c>
      <c r="DU14" t="s">
        <v>58</v>
      </c>
      <c r="DV14" t="s">
        <v>58</v>
      </c>
      <c r="DW14" t="s">
        <v>58</v>
      </c>
      <c r="DX14" t="s">
        <v>58</v>
      </c>
      <c r="DY14" t="s">
        <v>58</v>
      </c>
      <c r="DZ14" t="s">
        <v>58</v>
      </c>
      <c r="EA14" t="s">
        <v>58</v>
      </c>
      <c r="EB14" t="s">
        <v>58</v>
      </c>
      <c r="EC14" t="s">
        <v>58</v>
      </c>
      <c r="ED14" t="s">
        <v>58</v>
      </c>
      <c r="EE14" t="s">
        <v>58</v>
      </c>
      <c r="EF14" t="s">
        <v>58</v>
      </c>
      <c r="EG14" t="s">
        <v>58</v>
      </c>
      <c r="EH14" t="s">
        <v>58</v>
      </c>
      <c r="EI14" t="s">
        <v>58</v>
      </c>
      <c r="EJ14" t="s">
        <v>58</v>
      </c>
      <c r="EK14" t="s">
        <v>58</v>
      </c>
      <c r="EL14" t="s">
        <v>58</v>
      </c>
      <c r="EM14" t="s">
        <v>58</v>
      </c>
      <c r="EN14" t="s">
        <v>58</v>
      </c>
      <c r="EO14" t="s">
        <v>58</v>
      </c>
      <c r="EP14" t="s">
        <v>58</v>
      </c>
      <c r="EQ14" t="s">
        <v>58</v>
      </c>
      <c r="ER14" t="s">
        <v>58</v>
      </c>
      <c r="ES14" t="s">
        <v>58</v>
      </c>
      <c r="ET14" t="s">
        <v>58</v>
      </c>
      <c r="EU14" t="s">
        <v>58</v>
      </c>
      <c r="EV14" t="s">
        <v>58</v>
      </c>
      <c r="EW14" t="s">
        <v>58</v>
      </c>
      <c r="EX14" t="s">
        <v>58</v>
      </c>
      <c r="EY14" t="s">
        <v>58</v>
      </c>
      <c r="EZ14" t="s">
        <v>58</v>
      </c>
      <c r="FA14" t="s">
        <v>58</v>
      </c>
      <c r="FB14" t="s">
        <v>58</v>
      </c>
      <c r="FC14" t="s">
        <v>58</v>
      </c>
      <c r="FD14" t="s">
        <v>58</v>
      </c>
      <c r="FE14" t="s">
        <v>58</v>
      </c>
      <c r="FF14" t="s">
        <v>58</v>
      </c>
      <c r="FG14" t="s">
        <v>58</v>
      </c>
      <c r="FH14" t="s">
        <v>58</v>
      </c>
      <c r="FI14" t="s">
        <v>58</v>
      </c>
      <c r="FJ14" t="s">
        <v>58</v>
      </c>
      <c r="FK14" t="s">
        <v>58</v>
      </c>
      <c r="FL14" t="s">
        <v>58</v>
      </c>
      <c r="FM14" t="s">
        <v>58</v>
      </c>
      <c r="FN14" t="s">
        <v>58</v>
      </c>
      <c r="FO14" t="s">
        <v>58</v>
      </c>
      <c r="FP14" t="s">
        <v>58</v>
      </c>
      <c r="FQ14" t="s">
        <v>58</v>
      </c>
      <c r="FR14" t="s">
        <v>58</v>
      </c>
      <c r="FS14" t="s">
        <v>58</v>
      </c>
      <c r="FT14" t="s">
        <v>58</v>
      </c>
      <c r="FU14" t="s">
        <v>58</v>
      </c>
      <c r="FV14" t="s">
        <v>58</v>
      </c>
      <c r="FW14" t="s">
        <v>2</v>
      </c>
    </row>
    <row r="15" spans="1:179" x14ac:dyDescent="0.25">
      <c r="A15">
        <v>1</v>
      </c>
      <c r="B15" t="s">
        <v>3</v>
      </c>
      <c r="G15" s="5"/>
      <c r="H15" s="5">
        <v>7034.3</v>
      </c>
      <c r="I15" s="5">
        <v>90837.29</v>
      </c>
      <c r="J15" s="5">
        <v>107196.45</v>
      </c>
      <c r="K15" s="5">
        <v>-62950.7</v>
      </c>
      <c r="L15" s="5">
        <v>-55267.54</v>
      </c>
      <c r="M15" s="5">
        <v>-140227.49</v>
      </c>
      <c r="N15" s="5">
        <v>-177865.55</v>
      </c>
      <c r="O15" s="5">
        <v>-118837</v>
      </c>
      <c r="P15" s="5">
        <v>-109425.23</v>
      </c>
      <c r="Q15" s="5">
        <v>-43821.53</v>
      </c>
      <c r="R15" s="5">
        <v>-39143.78</v>
      </c>
      <c r="S15" s="5">
        <v>-40979.25</v>
      </c>
      <c r="T15" s="5">
        <v>-65718.66</v>
      </c>
      <c r="U15" s="5">
        <v>-66254</v>
      </c>
      <c r="V15" s="5">
        <v>-70367.78</v>
      </c>
      <c r="W15" s="5">
        <v>8717.6299999999992</v>
      </c>
      <c r="X15" s="5">
        <v>7341.63</v>
      </c>
      <c r="Y15" s="5">
        <v>6986.66</v>
      </c>
      <c r="Z15" s="5">
        <v>58036.74</v>
      </c>
      <c r="AA15" s="5">
        <v>91642.51</v>
      </c>
      <c r="AB15" s="5">
        <v>91499.59</v>
      </c>
      <c r="AC15" s="5">
        <v>2491.7399999999998</v>
      </c>
      <c r="AD15" s="5">
        <v>3129.15</v>
      </c>
      <c r="AE15" s="5">
        <v>3346.61</v>
      </c>
      <c r="AF15" s="5">
        <v>8087.58</v>
      </c>
      <c r="AG15" s="5">
        <v>8130.67</v>
      </c>
      <c r="AH15" s="4">
        <v>8668.8799999999992</v>
      </c>
      <c r="AI15" s="5">
        <v>56604.2</v>
      </c>
      <c r="AJ15" s="5">
        <v>48493.65</v>
      </c>
      <c r="AK15" s="5">
        <v>52725.51</v>
      </c>
      <c r="AL15" s="5">
        <v>97254.36</v>
      </c>
      <c r="AM15" s="5">
        <v>132248.46</v>
      </c>
      <c r="AN15" s="5">
        <v>130595.51</v>
      </c>
      <c r="AO15" s="5">
        <v>49124</v>
      </c>
      <c r="AP15" s="5">
        <v>50253.33</v>
      </c>
      <c r="AQ15" s="5">
        <v>48765.1</v>
      </c>
      <c r="AR15" s="5">
        <v>52090.84</v>
      </c>
      <c r="AS15" s="5">
        <v>55502.43</v>
      </c>
      <c r="AT15" s="5">
        <v>53755.07</v>
      </c>
      <c r="AU15" s="5">
        <v>49429.05</v>
      </c>
      <c r="AV15" s="5">
        <v>45130.46</v>
      </c>
      <c r="AW15" s="5">
        <v>42768.89</v>
      </c>
      <c r="AX15" s="5">
        <v>88218.73</v>
      </c>
      <c r="AY15" s="4">
        <v>126925.17</v>
      </c>
      <c r="AZ15" s="5">
        <v>112265.8</v>
      </c>
      <c r="BA15" s="5">
        <v>42541.49</v>
      </c>
      <c r="BB15" s="4">
        <v>44542.77</v>
      </c>
      <c r="BC15" s="5">
        <v>44427.51</v>
      </c>
      <c r="BD15" s="5">
        <v>50005.95</v>
      </c>
      <c r="BE15" s="5">
        <v>48214.48</v>
      </c>
      <c r="BF15" s="5">
        <v>42820.17</v>
      </c>
      <c r="BG15" s="5">
        <v>48872.83</v>
      </c>
      <c r="BH15" s="5">
        <v>38813.26</v>
      </c>
      <c r="BI15" s="5">
        <v>40589.589999999997</v>
      </c>
      <c r="BJ15" s="5">
        <v>83137.279999999999</v>
      </c>
      <c r="BK15" s="5">
        <v>119404.59</v>
      </c>
      <c r="BL15" s="5">
        <v>105232</v>
      </c>
      <c r="BM15" s="5">
        <v>42092.15</v>
      </c>
      <c r="BN15" s="5">
        <v>40557.86</v>
      </c>
      <c r="BO15" s="5">
        <v>47078.64</v>
      </c>
      <c r="BP15" s="5">
        <v>52325.29</v>
      </c>
      <c r="BQ15" s="4">
        <v>50375.57</v>
      </c>
      <c r="BR15" s="5">
        <v>50875.23</v>
      </c>
      <c r="BS15" s="5">
        <v>22619</v>
      </c>
      <c r="BT15" s="5">
        <v>18835.099999999999</v>
      </c>
      <c r="BU15" s="5">
        <v>20283.2</v>
      </c>
      <c r="BV15" s="5">
        <v>64123.24</v>
      </c>
      <c r="BW15" s="5">
        <v>87876.160000000003</v>
      </c>
      <c r="BX15" s="5">
        <v>80975.289999999994</v>
      </c>
      <c r="BY15" s="5">
        <v>29228.15</v>
      </c>
      <c r="BZ15" s="5">
        <v>15946.79</v>
      </c>
      <c r="CA15" s="5">
        <v>16260.8</v>
      </c>
      <c r="CB15" s="5">
        <v>65404.66</v>
      </c>
      <c r="CC15" s="5">
        <v>63245.62</v>
      </c>
      <c r="CD15" s="5">
        <v>67580.160000000003</v>
      </c>
      <c r="CE15" s="5">
        <v>25480.32</v>
      </c>
      <c r="CF15" s="5">
        <v>22251.13</v>
      </c>
      <c r="CG15" s="5">
        <v>23960</v>
      </c>
      <c r="CH15" s="5">
        <v>24354.32</v>
      </c>
      <c r="CI15" s="5">
        <v>24890</v>
      </c>
      <c r="CJ15" s="5">
        <v>22933.65</v>
      </c>
      <c r="CK15" s="5">
        <v>25794</v>
      </c>
      <c r="CL15" s="5">
        <v>23252.62</v>
      </c>
      <c r="CM15" s="5">
        <v>24895</v>
      </c>
      <c r="CN15" s="5">
        <v>23051.67</v>
      </c>
      <c r="CO15" s="5">
        <v>23430.39</v>
      </c>
      <c r="CP15" s="5">
        <v>25036.47</v>
      </c>
      <c r="CQ15" s="5">
        <v>23728.57</v>
      </c>
      <c r="CR15" s="5">
        <v>21293.13</v>
      </c>
      <c r="CS15" s="5">
        <v>23453.13</v>
      </c>
      <c r="CT15" s="5">
        <v>21539.29</v>
      </c>
      <c r="CU15" s="4">
        <v>23176</v>
      </c>
      <c r="CV15" s="5">
        <v>22478.73</v>
      </c>
      <c r="CW15" s="5">
        <v>22901.64</v>
      </c>
      <c r="CX15" s="5">
        <v>22763.33</v>
      </c>
      <c r="CY15" s="5">
        <v>22078.21</v>
      </c>
      <c r="CZ15" s="5">
        <v>21464.62</v>
      </c>
      <c r="DA15" s="5">
        <v>22906.9</v>
      </c>
      <c r="DB15" s="5">
        <v>22226</v>
      </c>
      <c r="DC15" s="5">
        <v>22091.279999999999</v>
      </c>
      <c r="DD15" s="5">
        <v>19290.89</v>
      </c>
      <c r="DE15" s="5">
        <v>21836.78</v>
      </c>
      <c r="DF15" s="5">
        <v>20053.759999999998</v>
      </c>
      <c r="DG15" s="5">
        <v>22628.86</v>
      </c>
      <c r="DH15" s="5">
        <v>19879.82</v>
      </c>
      <c r="DI15" s="5">
        <v>21318.65</v>
      </c>
      <c r="DJ15" s="5">
        <v>21188.720000000001</v>
      </c>
      <c r="DK15" s="4">
        <v>20549.89</v>
      </c>
      <c r="DL15" s="5">
        <v>19977.669999999998</v>
      </c>
      <c r="DM15" s="5">
        <v>21318.89</v>
      </c>
      <c r="DN15" s="5">
        <v>20684.080000000002</v>
      </c>
      <c r="DO15" s="5">
        <v>21560.34</v>
      </c>
      <c r="DP15" s="5">
        <v>17950.68</v>
      </c>
      <c r="DQ15" s="5">
        <v>19327.419999999998</v>
      </c>
      <c r="DR15" s="4">
        <v>18658.52</v>
      </c>
      <c r="DS15" s="5">
        <v>21053.29</v>
      </c>
      <c r="DT15" s="4">
        <v>18494.66</v>
      </c>
      <c r="DU15" s="4">
        <v>19832.14</v>
      </c>
      <c r="DV15" s="5">
        <v>19710.18</v>
      </c>
      <c r="DW15" s="5">
        <v>19912.75</v>
      </c>
      <c r="DX15" s="5">
        <v>20349.84</v>
      </c>
      <c r="DY15" s="5">
        <v>19678.54</v>
      </c>
      <c r="DZ15" s="5">
        <v>20049.78</v>
      </c>
      <c r="FW15" s="5">
        <v>3395460.89</v>
      </c>
    </row>
    <row r="16" spans="1:179" x14ac:dyDescent="0.25">
      <c r="A16">
        <v>2</v>
      </c>
      <c r="B16" t="s">
        <v>55</v>
      </c>
      <c r="G16" s="5"/>
      <c r="H16" s="4">
        <v>-22948.89</v>
      </c>
      <c r="I16" s="5">
        <v>-11634.78</v>
      </c>
      <c r="J16" s="5">
        <v>-12439.83</v>
      </c>
      <c r="K16" s="5">
        <v>-3793.29</v>
      </c>
      <c r="L16" s="4">
        <v>-3317.41</v>
      </c>
      <c r="M16" s="5">
        <v>-3573.92</v>
      </c>
      <c r="N16" s="5">
        <v>-11463.24</v>
      </c>
      <c r="O16" s="5">
        <v>-11475.5</v>
      </c>
      <c r="P16" s="5">
        <v>-10484.39</v>
      </c>
      <c r="Q16" s="5">
        <v>-13167.11</v>
      </c>
      <c r="R16" s="5">
        <v>-11891.08</v>
      </c>
      <c r="S16" s="5">
        <v>-12743.32</v>
      </c>
      <c r="T16" s="5">
        <v>-10543.85</v>
      </c>
      <c r="U16" s="5">
        <v>-10888.94</v>
      </c>
      <c r="V16" s="5">
        <v>-11635.51</v>
      </c>
      <c r="W16" s="5">
        <v>48786.59</v>
      </c>
      <c r="X16" s="5">
        <v>42909.83</v>
      </c>
      <c r="Y16" s="5">
        <v>52005.59</v>
      </c>
      <c r="Z16" s="5">
        <v>47744.72</v>
      </c>
      <c r="AA16" s="5">
        <v>51305.49</v>
      </c>
      <c r="AB16" s="5">
        <v>50162.09</v>
      </c>
      <c r="AC16" s="5">
        <v>48355.34</v>
      </c>
      <c r="AD16" s="5">
        <v>44502.1</v>
      </c>
      <c r="AE16" s="5">
        <v>47448.53</v>
      </c>
      <c r="AF16" s="5">
        <v>44315</v>
      </c>
      <c r="AG16" s="5">
        <v>44952.5</v>
      </c>
      <c r="AH16" s="5">
        <v>47973.05</v>
      </c>
      <c r="AI16" s="5">
        <v>30503.63</v>
      </c>
      <c r="AJ16" s="5">
        <v>27086.720000000001</v>
      </c>
      <c r="AK16" s="5">
        <v>32173.439999999999</v>
      </c>
      <c r="AL16" s="5">
        <v>29357.919999999998</v>
      </c>
      <c r="AM16" s="5">
        <v>31394.38</v>
      </c>
      <c r="AN16" s="4">
        <v>30774.63</v>
      </c>
      <c r="AO16" s="5">
        <v>30193</v>
      </c>
      <c r="AP16" s="5">
        <v>29105.87</v>
      </c>
      <c r="AQ16" s="5">
        <v>28240.58</v>
      </c>
      <c r="AR16" s="5">
        <v>27545.72</v>
      </c>
      <c r="AS16" s="5">
        <v>29403.94</v>
      </c>
      <c r="AT16" s="5">
        <v>28655.88</v>
      </c>
      <c r="AU16" s="5">
        <v>-3944.08</v>
      </c>
      <c r="AV16" s="5">
        <v>-2841.87</v>
      </c>
      <c r="AW16" s="5">
        <v>-2281.6799999999998</v>
      </c>
      <c r="AX16" s="5">
        <v>-2106</v>
      </c>
      <c r="AY16" s="5">
        <v>-2176.8000000000002</v>
      </c>
      <c r="AZ16" s="5">
        <v>-2330.5</v>
      </c>
      <c r="BA16" s="5">
        <v>-3130.37</v>
      </c>
      <c r="BB16" s="4">
        <v>-4286.2</v>
      </c>
      <c r="BC16" s="5">
        <v>-4165.4799999999996</v>
      </c>
      <c r="BD16" s="5">
        <v>-4135.1000000000004</v>
      </c>
      <c r="BE16" s="5">
        <v>-9970.16</v>
      </c>
      <c r="BF16" s="5">
        <v>-9960.74</v>
      </c>
      <c r="BG16" s="5">
        <v>-9897.2900000000009</v>
      </c>
      <c r="BH16" s="5">
        <v>-7760.8</v>
      </c>
      <c r="BI16" s="4">
        <v>-7800</v>
      </c>
      <c r="BJ16" s="5">
        <v>-7483.53</v>
      </c>
      <c r="BK16" s="5">
        <v>-8195.09</v>
      </c>
      <c r="BL16" s="5">
        <v>-7566.89</v>
      </c>
      <c r="BM16" s="5">
        <v>-8864.6299999999992</v>
      </c>
      <c r="BN16" s="5">
        <v>-9366.74</v>
      </c>
      <c r="BO16" s="5">
        <v>-9561.7999999999993</v>
      </c>
      <c r="BP16" s="5">
        <v>-9595.9500000000007</v>
      </c>
      <c r="BQ16" s="5">
        <v>-9148.27</v>
      </c>
      <c r="BR16" s="5">
        <v>-9104.52</v>
      </c>
      <c r="BS16" s="5">
        <v>-8998.25</v>
      </c>
      <c r="BT16" s="4">
        <v>-7138.68</v>
      </c>
      <c r="BU16" s="5">
        <v>-7242.64</v>
      </c>
      <c r="BV16" s="5">
        <v>-6946.61</v>
      </c>
      <c r="BW16" s="5">
        <v>-7599.49</v>
      </c>
      <c r="BX16" s="5">
        <v>-5540.82</v>
      </c>
      <c r="BY16" s="5">
        <v>-6586.43</v>
      </c>
      <c r="BZ16" s="5">
        <v>-7260.88</v>
      </c>
      <c r="CA16" s="5">
        <v>-7415.76</v>
      </c>
      <c r="CB16" s="5">
        <v>-7352.58</v>
      </c>
      <c r="CC16" s="5">
        <v>-6948.33</v>
      </c>
      <c r="CD16" s="5">
        <v>-7045.43</v>
      </c>
      <c r="CE16" s="5">
        <v>-38440.06</v>
      </c>
      <c r="CF16" s="5">
        <v>-33146.51</v>
      </c>
      <c r="CG16" s="5">
        <v>-35300.410000000003</v>
      </c>
      <c r="CH16" s="5">
        <v>-35495.32</v>
      </c>
      <c r="CI16" s="4">
        <v>-36737.85</v>
      </c>
      <c r="CJ16" s="5">
        <v>-33818.9</v>
      </c>
      <c r="CK16" s="5">
        <v>-38341.67</v>
      </c>
      <c r="CL16" s="5">
        <v>-35819.43</v>
      </c>
      <c r="CM16" s="5">
        <v>-38355.14</v>
      </c>
      <c r="CN16" s="5">
        <v>-35313.69</v>
      </c>
      <c r="CO16" s="5">
        <v>-35709</v>
      </c>
      <c r="CP16" s="5">
        <v>-37777.730000000003</v>
      </c>
      <c r="CQ16" s="5">
        <v>-35782</v>
      </c>
      <c r="CR16" s="4">
        <v>-31732.76</v>
      </c>
      <c r="CS16" s="5">
        <v>-34260.19</v>
      </c>
      <c r="CT16" s="5">
        <v>-31694.75</v>
      </c>
      <c r="CU16" s="5">
        <v>-34212.75</v>
      </c>
      <c r="CV16" s="5">
        <v>-32866.5</v>
      </c>
      <c r="CW16" s="5">
        <v>-34234.629999999997</v>
      </c>
      <c r="CX16" s="5">
        <v>-35049.67</v>
      </c>
      <c r="CY16" s="5">
        <v>-34008.85</v>
      </c>
      <c r="CZ16" s="5">
        <v>-32852.629999999997</v>
      </c>
      <c r="DA16" s="5">
        <v>-34781.74</v>
      </c>
      <c r="DB16" s="5">
        <v>-33612</v>
      </c>
      <c r="DC16" s="5">
        <v>-33301.379999999997</v>
      </c>
      <c r="DD16" s="5">
        <v>-28771.5</v>
      </c>
      <c r="DE16" s="5">
        <v>-31922</v>
      </c>
      <c r="DF16" s="4">
        <v>-29522.46</v>
      </c>
      <c r="DG16" s="5">
        <v>-33138.6</v>
      </c>
      <c r="DH16" s="5">
        <v>-29327.69</v>
      </c>
      <c r="DI16" s="5">
        <v>-31878.44</v>
      </c>
      <c r="DJ16" s="5">
        <v>-32617.16</v>
      </c>
      <c r="DK16" s="5">
        <v>-31646.63</v>
      </c>
      <c r="DL16" s="5">
        <v>-30556.7</v>
      </c>
      <c r="DM16" s="5">
        <v>-32343.7</v>
      </c>
      <c r="DN16" s="5">
        <v>-31264</v>
      </c>
      <c r="DO16" s="5">
        <v>-23376.71</v>
      </c>
      <c r="DP16" s="4">
        <v>-19299.05</v>
      </c>
      <c r="DQ16" s="5">
        <v>-20463.61</v>
      </c>
      <c r="DR16" s="5">
        <v>-19708</v>
      </c>
      <c r="DS16" s="5">
        <v>-22075.64</v>
      </c>
      <c r="DT16" s="5">
        <v>-19590.38</v>
      </c>
      <c r="DU16" s="5">
        <v>-21400.95</v>
      </c>
      <c r="DV16" s="5">
        <v>-22119.439999999999</v>
      </c>
      <c r="DW16" s="5">
        <v>-21464.5</v>
      </c>
      <c r="DX16" s="5">
        <v>-21680.25</v>
      </c>
      <c r="DY16" s="5">
        <v>-20840.509999999998</v>
      </c>
      <c r="DZ16" s="5">
        <v>-21057.5</v>
      </c>
      <c r="EA16" s="5">
        <v>-17564.29</v>
      </c>
      <c r="EB16" s="5">
        <v>-14524.84</v>
      </c>
      <c r="EC16" s="5">
        <v>-15319</v>
      </c>
      <c r="ED16" s="5">
        <v>-14744.5</v>
      </c>
      <c r="EE16" s="5">
        <v>-16488.29</v>
      </c>
      <c r="EF16" s="4">
        <v>-14668.22</v>
      </c>
      <c r="EG16" s="5">
        <v>-16710</v>
      </c>
      <c r="EH16" s="4">
        <v>-15960.79</v>
      </c>
      <c r="EI16" s="5">
        <v>-16277.11</v>
      </c>
      <c r="EJ16" s="5">
        <v>-16382.81</v>
      </c>
      <c r="EK16" s="5">
        <v>-15729.13</v>
      </c>
      <c r="EL16" s="5">
        <v>-15868.76</v>
      </c>
      <c r="EM16" s="5">
        <v>-16360.46</v>
      </c>
      <c r="EN16" s="5">
        <v>-13930.74</v>
      </c>
      <c r="EO16" s="5">
        <v>-14285.14</v>
      </c>
      <c r="EP16" s="5">
        <v>-14250.51</v>
      </c>
      <c r="EQ16" s="5">
        <v>-14866.92</v>
      </c>
      <c r="ER16" s="4">
        <v>-13669.88</v>
      </c>
      <c r="ES16" s="4">
        <v>-15573</v>
      </c>
      <c r="ET16" s="5">
        <v>-14855.51</v>
      </c>
      <c r="EU16" s="5">
        <v>-15892.66</v>
      </c>
      <c r="EV16" s="4">
        <v>-14530.77</v>
      </c>
      <c r="EW16" s="5">
        <v>-14629.2</v>
      </c>
      <c r="EX16" s="5">
        <v>-15401.19</v>
      </c>
      <c r="EY16" s="4">
        <v>-14630.76</v>
      </c>
      <c r="EZ16" s="5">
        <v>-12611.11</v>
      </c>
      <c r="FA16" s="5">
        <v>-13808.73</v>
      </c>
      <c r="FB16" s="5">
        <v>-12819.21</v>
      </c>
      <c r="FC16" s="5">
        <v>-13858.42</v>
      </c>
      <c r="FD16" s="5">
        <v>-13224.86</v>
      </c>
      <c r="FE16" s="4">
        <v>-13974.82</v>
      </c>
      <c r="FF16" s="5">
        <v>-13824.36</v>
      </c>
      <c r="FG16" s="4">
        <v>-14784.53</v>
      </c>
      <c r="FH16" s="5">
        <v>-13513.51</v>
      </c>
      <c r="FI16" s="5">
        <v>-13606</v>
      </c>
      <c r="FJ16" s="5">
        <v>-14331.22</v>
      </c>
      <c r="FK16" s="5">
        <v>-13634.52</v>
      </c>
      <c r="FL16" s="5">
        <v>-11748.89</v>
      </c>
      <c r="FM16" s="5">
        <v>-12879.27</v>
      </c>
      <c r="FN16" s="5">
        <v>-11952.13</v>
      </c>
      <c r="FO16" s="5">
        <v>-12916.27</v>
      </c>
      <c r="FP16" s="5">
        <v>-12327.77</v>
      </c>
      <c r="FQ16" s="5">
        <v>-13019.93</v>
      </c>
      <c r="FR16" s="5">
        <v>-13505.6</v>
      </c>
      <c r="FS16" s="4">
        <v>-13107.49</v>
      </c>
      <c r="FT16" s="5">
        <v>-12564.76</v>
      </c>
      <c r="FU16" s="5">
        <v>-10101.5</v>
      </c>
      <c r="FV16" s="5">
        <v>-9794.5400000000009</v>
      </c>
      <c r="FW16" s="4">
        <v>-1628589.75</v>
      </c>
    </row>
    <row r="17" spans="1:179" x14ac:dyDescent="0.25">
      <c r="A17">
        <v>3</v>
      </c>
      <c r="B17" t="s">
        <v>4</v>
      </c>
      <c r="G17" s="5"/>
      <c r="H17" s="5">
        <v>89814.83</v>
      </c>
      <c r="I17" s="5">
        <v>154051.47</v>
      </c>
      <c r="J17" s="5">
        <v>162245.07</v>
      </c>
      <c r="K17" s="5">
        <v>26849</v>
      </c>
      <c r="L17" s="5">
        <v>22337.54</v>
      </c>
      <c r="M17" s="4">
        <v>27680.61</v>
      </c>
      <c r="N17" s="5">
        <v>28138.95</v>
      </c>
      <c r="O17" s="5">
        <v>26582.2</v>
      </c>
      <c r="P17" s="5">
        <v>23063.7</v>
      </c>
      <c r="Q17" s="5">
        <v>82088.179999999993</v>
      </c>
      <c r="R17" s="4">
        <v>58822.48</v>
      </c>
      <c r="S17" s="5">
        <v>63631.71</v>
      </c>
      <c r="T17" s="5">
        <v>10157.530000000001</v>
      </c>
      <c r="U17" s="5">
        <v>15054.27</v>
      </c>
      <c r="V17" s="5">
        <v>22092</v>
      </c>
      <c r="W17" s="4">
        <v>-65265</v>
      </c>
      <c r="X17" s="4">
        <v>-58062.65</v>
      </c>
      <c r="Y17" s="5">
        <v>-66649</v>
      </c>
      <c r="Z17" s="5">
        <v>-56613.05</v>
      </c>
      <c r="AA17" s="5">
        <v>-62408.88</v>
      </c>
      <c r="AB17" s="5">
        <v>-61410.79</v>
      </c>
      <c r="AC17" s="5">
        <v>-48982.86</v>
      </c>
      <c r="AD17" s="5">
        <v>-41124</v>
      </c>
      <c r="AE17" s="5">
        <v>-44050.5</v>
      </c>
      <c r="AF17" s="5">
        <v>-37538</v>
      </c>
      <c r="AG17" s="5">
        <v>-27939.15</v>
      </c>
      <c r="AH17" s="5">
        <v>-25725.43</v>
      </c>
      <c r="AI17" s="5">
        <v>-37840</v>
      </c>
      <c r="AJ17" s="5">
        <v>-32811</v>
      </c>
      <c r="AK17" s="4">
        <v>-34108.17</v>
      </c>
      <c r="AL17" s="5">
        <v>-32867.25</v>
      </c>
      <c r="AM17" s="5">
        <v>-35928.239999999998</v>
      </c>
      <c r="AN17" s="5">
        <v>-35657.49</v>
      </c>
      <c r="AO17" s="5">
        <v>-38788.559999999998</v>
      </c>
      <c r="AP17" s="5">
        <v>-38299.07</v>
      </c>
      <c r="AQ17" s="5">
        <v>-26945</v>
      </c>
      <c r="AR17" s="5">
        <v>-25189</v>
      </c>
      <c r="AS17" s="5">
        <v>-25533.33</v>
      </c>
      <c r="AT17" s="5">
        <v>-21883.06</v>
      </c>
      <c r="AU17" s="5">
        <v>-15466.44</v>
      </c>
      <c r="AV17" s="5">
        <v>-14137.33</v>
      </c>
      <c r="AW17" s="5">
        <v>-14550.11</v>
      </c>
      <c r="AX17" s="5">
        <v>-8336.33</v>
      </c>
      <c r="AY17" s="4">
        <v>-9410.49</v>
      </c>
      <c r="AZ17" s="4">
        <v>-8034.08</v>
      </c>
      <c r="BA17" s="5">
        <v>-8365.39</v>
      </c>
      <c r="BB17" s="5">
        <v>-7813.51</v>
      </c>
      <c r="BC17" s="5">
        <v>-7580.72</v>
      </c>
      <c r="BD17" s="5">
        <v>-7749.29</v>
      </c>
      <c r="BE17" s="5">
        <v>-7252.92</v>
      </c>
      <c r="BF17" s="4">
        <v>-7389.6</v>
      </c>
      <c r="BG17" s="5">
        <v>-7959.72</v>
      </c>
      <c r="BH17" s="5">
        <v>-6627.26</v>
      </c>
      <c r="BI17" s="5">
        <v>-7135.66</v>
      </c>
      <c r="BJ17" s="5">
        <v>-6888.73</v>
      </c>
      <c r="BK17" s="5">
        <v>-7772.83</v>
      </c>
      <c r="BL17" s="5">
        <v>-7048.32</v>
      </c>
      <c r="BM17" s="5">
        <v>-6192.56</v>
      </c>
      <c r="BN17" s="5">
        <v>-5581.72</v>
      </c>
      <c r="BO17" s="5">
        <v>-5691.15</v>
      </c>
      <c r="BP17" s="5">
        <v>-5816.34</v>
      </c>
      <c r="BQ17" s="5">
        <v>-5624.78</v>
      </c>
      <c r="BR17" s="5">
        <v>-5731.18</v>
      </c>
      <c r="BS17" s="5">
        <v>5975</v>
      </c>
      <c r="BT17" s="5">
        <v>4975.4799999999996</v>
      </c>
      <c r="BU17" s="5">
        <v>5143.6899999999996</v>
      </c>
      <c r="BV17" s="5">
        <v>5446.61</v>
      </c>
      <c r="BW17" s="5">
        <v>5566.86</v>
      </c>
      <c r="BX17" s="5">
        <v>5129.7</v>
      </c>
      <c r="BY17" s="5">
        <v>5769.94</v>
      </c>
      <c r="BZ17" s="5">
        <v>5201.87</v>
      </c>
      <c r="CA17" s="5">
        <v>5304.3</v>
      </c>
      <c r="CB17" s="5">
        <v>5420.76</v>
      </c>
      <c r="CC17" s="5">
        <v>5241.82</v>
      </c>
      <c r="CD17" s="5">
        <v>5601.07</v>
      </c>
      <c r="CE17" s="5">
        <v>10616.8</v>
      </c>
      <c r="CF17" s="5">
        <v>9271.31</v>
      </c>
      <c r="CG17" s="4">
        <v>9783.65</v>
      </c>
      <c r="CH17" s="5">
        <v>10147.629999999999</v>
      </c>
      <c r="CI17" s="5">
        <v>10370.84</v>
      </c>
      <c r="CJ17" s="5">
        <v>9555.69</v>
      </c>
      <c r="CK17" s="5">
        <v>10747.49</v>
      </c>
      <c r="CL17" s="5">
        <v>9688.59</v>
      </c>
      <c r="CM17" s="5">
        <v>10372.92</v>
      </c>
      <c r="CN17" s="5">
        <v>9604.86</v>
      </c>
      <c r="CO17" s="5">
        <v>9762.66</v>
      </c>
      <c r="CP17" s="4">
        <v>10431.86</v>
      </c>
      <c r="CQ17" s="5">
        <v>9886.91</v>
      </c>
      <c r="CR17" s="5">
        <v>8872.14</v>
      </c>
      <c r="CS17" s="5">
        <v>9576.7000000000007</v>
      </c>
      <c r="CT17" s="5">
        <v>8974.7000000000007</v>
      </c>
      <c r="CU17" s="5">
        <v>9656.65</v>
      </c>
      <c r="CV17" s="5">
        <v>9178.81</v>
      </c>
      <c r="CW17" s="5">
        <v>9542.35</v>
      </c>
      <c r="CX17" s="5">
        <v>9484.7199999999993</v>
      </c>
      <c r="CY17" s="5">
        <v>9199.25</v>
      </c>
      <c r="CZ17" s="5">
        <v>8943.59</v>
      </c>
      <c r="DA17" s="5">
        <v>9544.5400000000009</v>
      </c>
      <c r="DB17" s="5">
        <v>9260.84</v>
      </c>
      <c r="DC17" s="5">
        <v>9204.7000000000007</v>
      </c>
      <c r="DD17" s="5">
        <v>8037.87</v>
      </c>
      <c r="DE17" s="5">
        <v>9098.66</v>
      </c>
      <c r="DF17" s="5">
        <v>8355.73</v>
      </c>
      <c r="DG17" s="5">
        <v>9428.69</v>
      </c>
      <c r="DH17" s="5">
        <v>8283.26</v>
      </c>
      <c r="DI17" s="4">
        <v>8882.77</v>
      </c>
      <c r="DJ17" s="5">
        <v>8828.6299999999992</v>
      </c>
      <c r="DK17" s="5">
        <v>8562.4599999999991</v>
      </c>
      <c r="DL17" s="5">
        <v>8324</v>
      </c>
      <c r="DM17" s="5">
        <v>8882.8700000000008</v>
      </c>
      <c r="DN17" s="5">
        <v>8618.3700000000008</v>
      </c>
      <c r="DO17" s="5">
        <v>8983.48</v>
      </c>
      <c r="DP17" s="5">
        <v>7479.45</v>
      </c>
      <c r="DQ17" s="5">
        <v>8053.09</v>
      </c>
      <c r="DR17" s="5">
        <v>7774.38</v>
      </c>
      <c r="DS17" s="5">
        <v>8772.2000000000007</v>
      </c>
      <c r="DT17" s="5">
        <v>7706.11</v>
      </c>
      <c r="DU17" s="5">
        <v>8263.39</v>
      </c>
      <c r="DV17" s="5">
        <v>8212.57</v>
      </c>
      <c r="DW17" s="5">
        <v>7965.1</v>
      </c>
      <c r="DX17" s="5">
        <v>8139.94</v>
      </c>
      <c r="DY17" s="5">
        <v>7871.42</v>
      </c>
      <c r="DZ17" s="5">
        <v>8019.91</v>
      </c>
      <c r="FW17" s="5">
        <v>135835.31</v>
      </c>
    </row>
    <row r="18" spans="1:179" x14ac:dyDescent="0.25">
      <c r="A18">
        <v>4</v>
      </c>
      <c r="B18" t="s">
        <v>68</v>
      </c>
      <c r="H18" s="5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4"/>
      <c r="AQ18" s="5"/>
      <c r="AR18" s="5"/>
      <c r="AS18" s="5"/>
      <c r="AT18" s="5"/>
      <c r="AU18" s="5"/>
      <c r="AV18" s="5"/>
      <c r="AW18" s="5"/>
      <c r="AX18" s="5"/>
      <c r="AY18" s="5"/>
      <c r="AZ18" s="4"/>
      <c r="BA18" s="5"/>
      <c r="BB18" s="5"/>
      <c r="BC18" s="5"/>
      <c r="BD18" s="5"/>
      <c r="BE18" s="5"/>
      <c r="BF18" s="5"/>
      <c r="BS18" s="4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4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4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FW18" s="5"/>
    </row>
    <row r="19" spans="1:179" x14ac:dyDescent="0.25">
      <c r="A19">
        <v>5</v>
      </c>
      <c r="B19" t="s">
        <v>6</v>
      </c>
      <c r="H19" s="5">
        <v>8121.28</v>
      </c>
      <c r="I19">
        <v>299.52</v>
      </c>
      <c r="J19" s="5">
        <v>-1134.1099999999999</v>
      </c>
      <c r="K19" s="4">
        <v>78828.100000000006</v>
      </c>
      <c r="L19" s="5">
        <v>67697.77</v>
      </c>
      <c r="M19" s="5">
        <v>71756.13</v>
      </c>
      <c r="N19" s="5">
        <v>110042.23</v>
      </c>
      <c r="O19" s="5">
        <v>110577.74</v>
      </c>
      <c r="P19" s="5">
        <v>100176.1</v>
      </c>
      <c r="Q19" s="5">
        <v>121489.4</v>
      </c>
      <c r="R19" s="5">
        <v>108114.88</v>
      </c>
      <c r="S19" s="5">
        <v>118378.18</v>
      </c>
      <c r="T19" s="5">
        <v>109403.81</v>
      </c>
      <c r="U19" s="5">
        <v>113613.47</v>
      </c>
      <c r="V19" s="5">
        <v>124957.35</v>
      </c>
      <c r="W19" s="5">
        <v>-16523.650000000001</v>
      </c>
      <c r="X19" s="4">
        <v>-15953.41</v>
      </c>
      <c r="Y19" s="5">
        <v>-18125.86</v>
      </c>
      <c r="Z19">
        <v>939.33</v>
      </c>
      <c r="AA19">
        <v>58.6</v>
      </c>
      <c r="AB19">
        <v>-544</v>
      </c>
      <c r="AC19">
        <v>-840.32</v>
      </c>
      <c r="AD19" s="5">
        <v>-1319.06</v>
      </c>
      <c r="AE19" s="5">
        <v>-1407.29</v>
      </c>
      <c r="AF19">
        <v>138.91</v>
      </c>
      <c r="AG19" s="5">
        <v>1213</v>
      </c>
      <c r="AH19" s="5">
        <v>1898.08</v>
      </c>
      <c r="AI19" s="5">
        <v>-4903.8599999999997</v>
      </c>
      <c r="AJ19" s="5">
        <v>-4761.51</v>
      </c>
      <c r="AK19" s="4">
        <v>-5683.07</v>
      </c>
      <c r="AL19" s="5">
        <v>-5488.55</v>
      </c>
      <c r="AM19" s="5">
        <v>-6799.58</v>
      </c>
      <c r="AN19" s="5">
        <v>-7159.91</v>
      </c>
      <c r="AO19" s="5">
        <v>-6751.57</v>
      </c>
      <c r="AP19" s="5">
        <v>-6983.08</v>
      </c>
      <c r="AQ19" s="5">
        <v>-6988.3</v>
      </c>
      <c r="AR19" s="5">
        <v>-5467.58</v>
      </c>
      <c r="AS19" s="4">
        <v>-4806.16</v>
      </c>
      <c r="AT19" s="5">
        <v>-3031.79</v>
      </c>
      <c r="AU19" s="5">
        <v>-9305.89</v>
      </c>
      <c r="AV19" s="5">
        <v>-8811.64</v>
      </c>
      <c r="AW19" s="5">
        <v>-9226.25</v>
      </c>
      <c r="AX19" s="4">
        <v>-2512.39</v>
      </c>
      <c r="AY19" s="5">
        <v>-3193.95</v>
      </c>
      <c r="AZ19" s="5">
        <v>-2794.21</v>
      </c>
      <c r="BA19" s="5">
        <v>-2256.21</v>
      </c>
      <c r="BB19" s="5">
        <v>-2243.2600000000002</v>
      </c>
      <c r="BC19" s="5">
        <v>-2130.79</v>
      </c>
      <c r="BD19" s="5">
        <v>-2144.16</v>
      </c>
      <c r="BE19" s="4">
        <v>-2082.37</v>
      </c>
      <c r="BF19" s="5">
        <v>-2093.54</v>
      </c>
      <c r="BG19" s="5">
        <v>4216.49</v>
      </c>
      <c r="BH19" s="5">
        <v>3538</v>
      </c>
      <c r="BI19" s="5">
        <v>3818.26</v>
      </c>
      <c r="BJ19" s="5">
        <v>3655.84</v>
      </c>
      <c r="BK19" s="5">
        <v>4042.07</v>
      </c>
      <c r="BL19" s="5">
        <v>3562.68</v>
      </c>
      <c r="BM19" s="5">
        <v>3968.26</v>
      </c>
      <c r="BN19" s="5">
        <v>3614.06</v>
      </c>
      <c r="BO19" s="5">
        <v>3707.55</v>
      </c>
      <c r="BP19" s="5">
        <v>3820.79</v>
      </c>
      <c r="BQ19" s="5">
        <v>3686.87</v>
      </c>
      <c r="BR19" s="5">
        <v>3782.76</v>
      </c>
      <c r="BS19" s="5">
        <v>3918.1</v>
      </c>
      <c r="BT19" s="5">
        <v>3289.23</v>
      </c>
      <c r="BU19" s="5">
        <v>3550.73</v>
      </c>
      <c r="BV19" s="5">
        <v>3774.92</v>
      </c>
      <c r="BW19" s="5">
        <v>3816.38</v>
      </c>
      <c r="BX19" s="5">
        <v>3511.15</v>
      </c>
      <c r="BY19" s="5">
        <v>3915</v>
      </c>
      <c r="BZ19" s="5">
        <v>3587.37</v>
      </c>
      <c r="CA19" s="5">
        <v>3686.89</v>
      </c>
      <c r="CB19" s="5">
        <v>3799.29</v>
      </c>
      <c r="CC19" s="5">
        <v>3667.13</v>
      </c>
      <c r="CD19" s="5">
        <v>3932.09</v>
      </c>
      <c r="CE19" s="5">
        <v>-1563.24</v>
      </c>
      <c r="CF19" s="5">
        <v>-1358.34</v>
      </c>
      <c r="CG19" s="5">
        <v>-1456.91</v>
      </c>
      <c r="CH19" s="5">
        <v>-1521.15</v>
      </c>
      <c r="CI19" s="4">
        <v>-1589.41</v>
      </c>
      <c r="CJ19" s="5">
        <v>-1472.83</v>
      </c>
      <c r="CK19" s="5">
        <v>-1681.44</v>
      </c>
      <c r="CL19" s="5">
        <v>-1491.53</v>
      </c>
      <c r="CM19" s="5">
        <v>-1583.6</v>
      </c>
      <c r="CN19" s="5">
        <v>-1416.57</v>
      </c>
      <c r="CO19" s="5">
        <v>-1459.06</v>
      </c>
      <c r="CP19" s="5">
        <v>-1548.38</v>
      </c>
      <c r="CQ19" s="5">
        <v>-1455.77</v>
      </c>
      <c r="CR19" s="5">
        <v>-1298.06</v>
      </c>
      <c r="CS19" s="5">
        <v>-1438.87</v>
      </c>
      <c r="CT19" s="5">
        <v>-1333.55</v>
      </c>
      <c r="CU19" s="5">
        <v>-1480</v>
      </c>
      <c r="CV19" s="5">
        <v>-1456.11</v>
      </c>
      <c r="CW19" s="5">
        <v>-1481.57</v>
      </c>
      <c r="CX19" s="5">
        <v>-1472.6</v>
      </c>
      <c r="CY19" s="5">
        <v>-1393.3</v>
      </c>
      <c r="CZ19" s="5">
        <v>-1319</v>
      </c>
      <c r="DA19" s="4">
        <v>-1438</v>
      </c>
      <c r="DB19" s="5">
        <v>-1363.58</v>
      </c>
      <c r="DC19" s="5">
        <v>-1355.32</v>
      </c>
      <c r="DD19" s="5">
        <v>-1177.6400000000001</v>
      </c>
      <c r="DE19" s="5">
        <v>-1339.7</v>
      </c>
      <c r="DF19" s="5">
        <v>-1241.58</v>
      </c>
      <c r="DG19" s="5">
        <v>-1456.24</v>
      </c>
      <c r="DH19" s="5">
        <v>-1276.73</v>
      </c>
      <c r="FW19" s="5">
        <v>1121178.3600000001</v>
      </c>
    </row>
    <row r="20" spans="1:179" x14ac:dyDescent="0.25">
      <c r="A20">
        <v>6</v>
      </c>
      <c r="B20" t="s">
        <v>56</v>
      </c>
      <c r="H20" s="5">
        <v>40409.699999999997</v>
      </c>
      <c r="I20" s="5">
        <v>36709.1</v>
      </c>
      <c r="J20" s="5">
        <v>29115</v>
      </c>
      <c r="K20">
        <v>923.06</v>
      </c>
      <c r="L20" s="5">
        <v>2087.64</v>
      </c>
      <c r="M20" s="5">
        <v>4973.83</v>
      </c>
      <c r="N20" s="5">
        <v>6559.61</v>
      </c>
      <c r="O20" s="5">
        <v>6613.1</v>
      </c>
      <c r="P20" s="5">
        <v>-2353.6799999999998</v>
      </c>
      <c r="Q20" s="5">
        <v>9103.2000000000007</v>
      </c>
      <c r="R20" s="5">
        <v>7341.29</v>
      </c>
      <c r="S20" s="5">
        <v>8872.4599999999991</v>
      </c>
      <c r="T20" s="5">
        <v>12043.82</v>
      </c>
      <c r="U20" s="5">
        <v>11286.49</v>
      </c>
      <c r="V20" s="5">
        <v>10831.07</v>
      </c>
      <c r="W20" s="5">
        <v>-21703.83</v>
      </c>
      <c r="X20" s="5">
        <v>-16240.91</v>
      </c>
      <c r="Y20" s="5">
        <v>-17002.169999999998</v>
      </c>
      <c r="Z20" s="5">
        <v>-15594.47</v>
      </c>
      <c r="AA20" s="5">
        <v>-16875.580000000002</v>
      </c>
      <c r="AB20" s="5">
        <v>-16289.72</v>
      </c>
      <c r="AC20" s="5">
        <v>-7940.7</v>
      </c>
      <c r="AD20" s="5">
        <v>-7565.93</v>
      </c>
      <c r="AE20" s="5">
        <v>-8045.31</v>
      </c>
      <c r="AF20" s="5">
        <v>-7452.71</v>
      </c>
      <c r="AG20" s="5">
        <v>-7578.17</v>
      </c>
      <c r="AH20" s="5">
        <v>-8100.32</v>
      </c>
      <c r="AI20" s="5">
        <v>6303.55</v>
      </c>
      <c r="AJ20" s="5">
        <v>5604.73</v>
      </c>
      <c r="AK20" s="5">
        <v>6263.89</v>
      </c>
      <c r="AL20" s="5">
        <v>5780.54</v>
      </c>
      <c r="AM20" s="5">
        <v>6139.72</v>
      </c>
      <c r="AN20" s="5">
        <v>6037.57</v>
      </c>
      <c r="AO20" s="5">
        <v>6126.34</v>
      </c>
      <c r="AP20" s="4">
        <v>6037.86</v>
      </c>
      <c r="AQ20" s="5">
        <v>5910.72</v>
      </c>
      <c r="AR20" s="5">
        <v>5748.75</v>
      </c>
      <c r="AS20" s="5">
        <v>6137.06</v>
      </c>
      <c r="AT20" s="5">
        <v>5957.11</v>
      </c>
      <c r="AU20" s="5">
        <v>5896.52</v>
      </c>
      <c r="AV20" s="5">
        <v>5678.29</v>
      </c>
      <c r="AW20" s="5">
        <v>5572</v>
      </c>
      <c r="AX20" s="5">
        <v>5405.39</v>
      </c>
      <c r="AY20" s="5">
        <v>6021</v>
      </c>
      <c r="AZ20" s="4">
        <v>5362.72</v>
      </c>
      <c r="BA20" s="5">
        <v>5727.45</v>
      </c>
      <c r="BB20" s="5">
        <v>5644.43</v>
      </c>
      <c r="BC20" s="5">
        <v>5525.18</v>
      </c>
      <c r="BD20" s="5">
        <v>5647.81</v>
      </c>
      <c r="BE20" s="5">
        <v>5462.43</v>
      </c>
      <c r="BF20" s="5">
        <v>5565.32</v>
      </c>
      <c r="BG20">
        <v>-643.55999999999995</v>
      </c>
      <c r="BH20">
        <v>-450.1</v>
      </c>
      <c r="BI20">
        <v>-553.86</v>
      </c>
      <c r="BJ20">
        <v>-512.52</v>
      </c>
      <c r="BK20">
        <v>-653.6</v>
      </c>
      <c r="BL20">
        <v>-507.81</v>
      </c>
      <c r="BM20">
        <v>-596.27</v>
      </c>
      <c r="BN20">
        <v>-581.9</v>
      </c>
      <c r="BO20">
        <v>-547.73</v>
      </c>
      <c r="BP20">
        <v>-559.76</v>
      </c>
      <c r="BQ20">
        <v>-541.33000000000004</v>
      </c>
      <c r="BR20">
        <v>-551.36</v>
      </c>
      <c r="BS20" s="4">
        <v>-12549.08</v>
      </c>
      <c r="BT20" s="5">
        <v>-10369.94</v>
      </c>
      <c r="BU20" s="5">
        <v>-11231.67</v>
      </c>
      <c r="BV20" s="5">
        <v>-11395.77</v>
      </c>
      <c r="BW20" s="5">
        <v>-11714.13</v>
      </c>
      <c r="BX20" s="5">
        <v>-10732.24</v>
      </c>
      <c r="BY20" s="5">
        <v>-12095.19</v>
      </c>
      <c r="BZ20" s="5">
        <v>-10946</v>
      </c>
      <c r="CA20" s="5">
        <v>-11119.2</v>
      </c>
      <c r="CB20" s="5">
        <v>-11363.23</v>
      </c>
      <c r="CC20" s="5">
        <v>-10988.12</v>
      </c>
      <c r="CD20" s="5">
        <v>-11741.09</v>
      </c>
      <c r="CE20" s="5">
        <v>-5840.59</v>
      </c>
      <c r="CF20" s="5">
        <v>-5026</v>
      </c>
      <c r="CG20" s="5">
        <v>-5472.17</v>
      </c>
      <c r="CH20" s="5">
        <v>-5541.8</v>
      </c>
      <c r="CI20" s="5">
        <v>-5726.08</v>
      </c>
      <c r="CJ20" s="5">
        <v>-5218.3500000000004</v>
      </c>
      <c r="CK20" s="4">
        <v>-5890.94</v>
      </c>
      <c r="CL20" s="5">
        <v>-5349.09</v>
      </c>
      <c r="CM20" s="5">
        <v>-5685.82</v>
      </c>
      <c r="CN20" s="5">
        <v>-5264.63</v>
      </c>
      <c r="CO20" s="5">
        <v>-5351.12</v>
      </c>
      <c r="CP20" s="5">
        <v>-5717.83</v>
      </c>
      <c r="CQ20" s="5">
        <v>-5439</v>
      </c>
      <c r="CR20" s="5">
        <v>-4809.6400000000003</v>
      </c>
      <c r="CS20" s="5">
        <v>-5356.32</v>
      </c>
      <c r="CT20" s="5">
        <v>-4901.24</v>
      </c>
      <c r="CU20" s="5">
        <v>-5331.84</v>
      </c>
      <c r="CV20" s="5">
        <v>-5114.92</v>
      </c>
      <c r="CW20" s="5">
        <v>-5230.37</v>
      </c>
      <c r="CX20" s="5">
        <v>-5236.72</v>
      </c>
      <c r="CY20" s="5">
        <v>-5042.32</v>
      </c>
      <c r="CZ20" s="5">
        <v>-4902.18</v>
      </c>
      <c r="DA20" s="5">
        <v>-5231.76</v>
      </c>
      <c r="DB20" s="4">
        <v>-5287.91</v>
      </c>
      <c r="DC20" s="5">
        <v>-5063.8500000000004</v>
      </c>
      <c r="DD20" s="5">
        <v>-4357.45</v>
      </c>
      <c r="DE20" s="5">
        <v>-4987.18</v>
      </c>
      <c r="DF20" s="5">
        <v>-4563.22</v>
      </c>
      <c r="DG20" s="5">
        <v>-5206.09</v>
      </c>
      <c r="DH20" s="5">
        <v>-4523.5600000000004</v>
      </c>
      <c r="DI20" s="5">
        <v>-4857.5600000000004</v>
      </c>
      <c r="DJ20" s="5">
        <v>-4874.49</v>
      </c>
      <c r="DK20" s="5">
        <v>-4693.28</v>
      </c>
      <c r="DL20" s="5">
        <v>-4562.68</v>
      </c>
      <c r="DM20" s="5">
        <v>-4868.91</v>
      </c>
      <c r="DN20" s="5">
        <v>-4309.18</v>
      </c>
      <c r="FW20" s="5">
        <v>-154099.29</v>
      </c>
    </row>
    <row r="21" spans="1:179" x14ac:dyDescent="0.25">
      <c r="A21">
        <v>7</v>
      </c>
      <c r="B21" t="s">
        <v>5</v>
      </c>
      <c r="H21">
        <v>9.92</v>
      </c>
      <c r="K21" s="5">
        <v>7992.14</v>
      </c>
      <c r="L21" s="5">
        <v>6981.72</v>
      </c>
      <c r="M21" s="5">
        <v>7521.06</v>
      </c>
      <c r="FW21" s="5">
        <v>22504.84</v>
      </c>
    </row>
    <row r="22" spans="1:179" x14ac:dyDescent="0.25">
      <c r="B22" t="s">
        <v>8</v>
      </c>
      <c r="G22" s="5"/>
      <c r="H22" s="5">
        <v>122441.14</v>
      </c>
      <c r="I22" s="5">
        <v>270262.59999999998</v>
      </c>
      <c r="J22" s="4">
        <v>284982.59000000003</v>
      </c>
      <c r="K22" s="5">
        <v>47848.33</v>
      </c>
      <c r="L22" s="5">
        <v>40519.730000000003</v>
      </c>
      <c r="M22" s="5">
        <v>-31869.79</v>
      </c>
      <c r="N22" s="5">
        <v>-44588</v>
      </c>
      <c r="O22" s="5">
        <v>13460.5</v>
      </c>
      <c r="P22">
        <v>976.5</v>
      </c>
      <c r="Q22" s="5">
        <v>155692.13</v>
      </c>
      <c r="R22" s="5">
        <v>123243.78</v>
      </c>
      <c r="S22" s="5">
        <v>137159.78</v>
      </c>
      <c r="T22" s="5">
        <v>55342.64</v>
      </c>
      <c r="U22" s="5">
        <v>62811.27</v>
      </c>
      <c r="V22" s="5">
        <v>75877.179999999993</v>
      </c>
      <c r="W22" s="5">
        <v>-45988.3</v>
      </c>
      <c r="X22" s="5">
        <v>-40005.519999999997</v>
      </c>
      <c r="Y22" s="5">
        <v>-42784.77</v>
      </c>
      <c r="Z22" s="5">
        <v>34513.26</v>
      </c>
      <c r="AA22" s="5">
        <v>63722.15</v>
      </c>
      <c r="AB22" s="5">
        <v>63417.15</v>
      </c>
      <c r="AC22" s="5">
        <v>-6916.79</v>
      </c>
      <c r="AD22" s="5">
        <v>-2377.75</v>
      </c>
      <c r="AE22" s="5">
        <v>-2708</v>
      </c>
      <c r="AF22" s="5">
        <v>7550.79</v>
      </c>
      <c r="AG22" s="5">
        <v>18778.84</v>
      </c>
      <c r="AH22" s="5">
        <v>24714.26</v>
      </c>
      <c r="AI22" s="5">
        <v>50667.5</v>
      </c>
      <c r="AJ22" s="5">
        <v>43612.63</v>
      </c>
      <c r="AK22" s="5">
        <v>51371.61</v>
      </c>
      <c r="AL22" s="5">
        <v>94037</v>
      </c>
      <c r="AM22" s="5">
        <v>127054.75</v>
      </c>
      <c r="AN22" s="5">
        <v>124590.31</v>
      </c>
      <c r="AO22" s="5">
        <v>39903.25</v>
      </c>
      <c r="AP22" s="5">
        <v>40114.910000000003</v>
      </c>
      <c r="AQ22" s="5">
        <v>48983</v>
      </c>
      <c r="AR22" s="5">
        <v>54728.78</v>
      </c>
      <c r="AS22" s="5">
        <v>60704</v>
      </c>
      <c r="AT22" s="5">
        <v>63453.22</v>
      </c>
      <c r="AU22" s="5">
        <v>26609.15</v>
      </c>
      <c r="AV22" s="5">
        <v>25017.9</v>
      </c>
      <c r="AW22" s="5">
        <v>22282.87</v>
      </c>
      <c r="AX22" s="5">
        <v>80669.36</v>
      </c>
      <c r="AY22" s="5">
        <v>118165</v>
      </c>
      <c r="AZ22" s="5">
        <v>104469.74</v>
      </c>
      <c r="BA22" s="5">
        <v>34517</v>
      </c>
      <c r="BB22" s="5">
        <v>35844.239999999998</v>
      </c>
      <c r="BC22" s="5">
        <v>36075.699999999997</v>
      </c>
      <c r="BD22" s="5">
        <v>41625.21</v>
      </c>
      <c r="BE22" s="5">
        <v>34371.449999999997</v>
      </c>
      <c r="BF22" s="4">
        <v>28941.599999999999</v>
      </c>
      <c r="BG22" s="5">
        <v>34588.76</v>
      </c>
      <c r="BH22" s="5">
        <v>27513.1</v>
      </c>
      <c r="BI22" s="5">
        <v>28918.36</v>
      </c>
      <c r="BJ22" s="5">
        <v>71908.33</v>
      </c>
      <c r="BK22" s="5">
        <v>106825.13</v>
      </c>
      <c r="BL22" s="5">
        <v>93671.7</v>
      </c>
      <c r="BM22" s="5">
        <v>30406.95</v>
      </c>
      <c r="BN22" s="5">
        <v>28641.57</v>
      </c>
      <c r="BO22" s="5">
        <v>34985.51</v>
      </c>
      <c r="BP22" s="5">
        <v>40174</v>
      </c>
      <c r="BQ22" s="5">
        <v>38748.06</v>
      </c>
      <c r="BR22" s="5">
        <v>39270.94</v>
      </c>
      <c r="BS22" s="5">
        <v>10964.85</v>
      </c>
      <c r="BT22" s="5">
        <v>9591.19</v>
      </c>
      <c r="BU22" s="5">
        <v>10503.3</v>
      </c>
      <c r="BV22" s="5">
        <v>55002.400000000001</v>
      </c>
      <c r="BW22" s="5">
        <v>77945.78</v>
      </c>
      <c r="BX22" s="5">
        <v>73343.08</v>
      </c>
      <c r="BY22" s="5">
        <v>20231.439999999999</v>
      </c>
      <c r="BZ22" s="5">
        <v>6529.16</v>
      </c>
      <c r="CA22" s="5">
        <v>6717</v>
      </c>
      <c r="CB22" s="5">
        <v>55908.91</v>
      </c>
      <c r="CC22" s="5">
        <v>54218.11</v>
      </c>
      <c r="CD22" s="5">
        <v>58326.8</v>
      </c>
      <c r="CE22" s="5">
        <v>-9746.77</v>
      </c>
      <c r="CF22" s="5">
        <v>-8008.45</v>
      </c>
      <c r="CG22" s="5">
        <v>-8485.8700000000008</v>
      </c>
      <c r="CH22" s="5">
        <v>-8056.32</v>
      </c>
      <c r="CI22" s="4">
        <v>-8792.48</v>
      </c>
      <c r="CJ22" s="5">
        <v>-8020.75</v>
      </c>
      <c r="CK22" s="5">
        <v>-9372.58</v>
      </c>
      <c r="CL22" s="5">
        <v>-9718.84</v>
      </c>
      <c r="CM22" s="5">
        <v>-10356.620000000001</v>
      </c>
      <c r="CN22" s="5">
        <v>-9338.36</v>
      </c>
      <c r="CO22" s="4">
        <v>-9326.15</v>
      </c>
      <c r="CP22" s="5">
        <v>-9575.61</v>
      </c>
      <c r="CQ22" s="5">
        <v>-9061.33</v>
      </c>
      <c r="CR22" s="5">
        <v>-7675.19</v>
      </c>
      <c r="CS22" s="5">
        <v>-8025.55</v>
      </c>
      <c r="CT22" s="5">
        <v>-7415.54</v>
      </c>
      <c r="CU22" s="4">
        <v>-8192</v>
      </c>
      <c r="CV22" s="5">
        <v>-7780</v>
      </c>
      <c r="CW22" s="5">
        <v>-8502.58</v>
      </c>
      <c r="CX22" s="5">
        <v>-9510.9500000000007</v>
      </c>
      <c r="CY22" s="5">
        <v>-9167</v>
      </c>
      <c r="CZ22" s="5">
        <v>-8665.65</v>
      </c>
      <c r="DA22" s="4">
        <v>-9000</v>
      </c>
      <c r="DB22" s="5">
        <v>-8776.61</v>
      </c>
      <c r="DC22" s="5">
        <v>-8424.58</v>
      </c>
      <c r="DD22" s="5">
        <v>-6977.83</v>
      </c>
      <c r="DE22" s="5">
        <v>-7313.46</v>
      </c>
      <c r="DF22" s="5">
        <v>-6917.75</v>
      </c>
      <c r="DG22" s="5">
        <v>-7743.37</v>
      </c>
      <c r="DH22" s="5">
        <v>-6964.9</v>
      </c>
      <c r="DI22" s="4">
        <v>-6534.57</v>
      </c>
      <c r="DJ22" s="5">
        <v>-7474.3</v>
      </c>
      <c r="DK22" s="5">
        <v>-7227.57</v>
      </c>
      <c r="DL22" s="5">
        <v>-6817.68</v>
      </c>
      <c r="DM22" s="5">
        <v>-7010.84</v>
      </c>
      <c r="DN22" s="5">
        <v>-6270.7</v>
      </c>
      <c r="DO22" s="5">
        <v>7167.12</v>
      </c>
      <c r="DP22" s="5">
        <v>6131.07</v>
      </c>
      <c r="DQ22" s="5">
        <v>6916.9</v>
      </c>
      <c r="DR22" s="5">
        <v>6724.85</v>
      </c>
      <c r="DS22" s="5">
        <v>7749.85</v>
      </c>
      <c r="DT22" s="5">
        <v>6610.39</v>
      </c>
      <c r="DU22" s="5">
        <v>6694.59</v>
      </c>
      <c r="DV22" s="4">
        <v>5803.31</v>
      </c>
      <c r="DW22" s="5">
        <v>6413.35</v>
      </c>
      <c r="DX22" s="4">
        <v>6809.53</v>
      </c>
      <c r="DY22" s="5">
        <v>6709.44</v>
      </c>
      <c r="DZ22" s="5">
        <v>7012.19</v>
      </c>
      <c r="EA22" s="5">
        <v>-17564.29</v>
      </c>
      <c r="EB22" s="5">
        <v>-14524.84</v>
      </c>
      <c r="EC22" s="5">
        <v>-15319</v>
      </c>
      <c r="ED22" s="5">
        <v>-14744.5</v>
      </c>
      <c r="EE22" s="5">
        <v>-16488.29</v>
      </c>
      <c r="EF22" s="4">
        <v>-14668.22</v>
      </c>
      <c r="EG22" s="5">
        <v>-16710</v>
      </c>
      <c r="EH22" s="4">
        <v>-15960.79</v>
      </c>
      <c r="EI22" s="5">
        <v>-16277.11</v>
      </c>
      <c r="EJ22" s="5">
        <v>-16382.81</v>
      </c>
      <c r="EK22" s="5">
        <v>-15729.13</v>
      </c>
      <c r="EL22" s="5">
        <v>-15868.76</v>
      </c>
      <c r="EM22" s="5">
        <v>-16360.46</v>
      </c>
      <c r="EN22" s="5">
        <v>-13930.74</v>
      </c>
      <c r="EO22" s="5">
        <v>-14285.14</v>
      </c>
      <c r="EP22" s="5">
        <v>-14250.51</v>
      </c>
      <c r="EQ22" s="5">
        <v>-14866.92</v>
      </c>
      <c r="ER22" s="4">
        <v>-13669.88</v>
      </c>
      <c r="ES22" s="4">
        <v>-15573</v>
      </c>
      <c r="ET22" s="5">
        <v>-14855.51</v>
      </c>
      <c r="EU22" s="5">
        <v>-15892.66</v>
      </c>
      <c r="EV22" s="4">
        <v>-14530.77</v>
      </c>
      <c r="EW22" s="5">
        <v>-14629.2</v>
      </c>
      <c r="EX22" s="5">
        <v>-15401.19</v>
      </c>
      <c r="EY22" s="4">
        <v>-14630.76</v>
      </c>
      <c r="EZ22" s="5">
        <v>-12611.11</v>
      </c>
      <c r="FA22" s="5">
        <v>-13808.73</v>
      </c>
      <c r="FB22" s="5">
        <v>-12819.21</v>
      </c>
      <c r="FC22" s="5">
        <v>-13858.42</v>
      </c>
      <c r="FD22" s="5">
        <v>-13224.86</v>
      </c>
      <c r="FE22" s="4">
        <v>-13974.82</v>
      </c>
      <c r="FF22" s="5">
        <v>-13824.36</v>
      </c>
      <c r="FG22" s="4">
        <v>-14784.53</v>
      </c>
      <c r="FH22" s="5">
        <v>-13513.51</v>
      </c>
      <c r="FI22" s="5">
        <v>-13606</v>
      </c>
      <c r="FJ22" s="5">
        <v>-14331.22</v>
      </c>
      <c r="FK22" s="5">
        <v>-13634.52</v>
      </c>
      <c r="FL22" s="5">
        <v>-11748.89</v>
      </c>
      <c r="FM22" s="5">
        <v>-12879.27</v>
      </c>
      <c r="FN22" s="5">
        <v>-11952.13</v>
      </c>
      <c r="FO22" s="5">
        <v>-12916.27</v>
      </c>
      <c r="FP22" s="5">
        <v>-12327.77</v>
      </c>
      <c r="FQ22" s="5">
        <v>-13019.93</v>
      </c>
      <c r="FR22" s="5">
        <v>-13505.6</v>
      </c>
      <c r="FS22" s="4">
        <v>-13107.49</v>
      </c>
      <c r="FT22" s="5">
        <v>-12564.76</v>
      </c>
      <c r="FU22" s="5">
        <v>-10101.5</v>
      </c>
      <c r="FV22" s="5">
        <v>-9794.5400000000009</v>
      </c>
      <c r="FW22" s="5">
        <v>2892290.36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West Power Position</vt:lpstr>
      <vt:lpstr>West position</vt:lpstr>
      <vt:lpstr>nr_west_pow_pos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cp:lastPrinted>2000-07-15T01:45:08Z</cp:lastPrinted>
  <dcterms:created xsi:type="dcterms:W3CDTF">2000-05-01T18:32:32Z</dcterms:created>
  <dcterms:modified xsi:type="dcterms:W3CDTF">2023-09-10T15:13:13Z</dcterms:modified>
</cp:coreProperties>
</file>