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 activeTab="1"/>
  </bookViews>
  <sheets>
    <sheet name="Aug 00" sheetId="1" r:id="rId1"/>
    <sheet name="Sep 00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B6" i="1" l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Z6" i="1"/>
  <c r="B8" i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AZ8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Z10" i="1"/>
  <c r="B12" i="1"/>
  <c r="D12" i="1"/>
  <c r="F12" i="1"/>
  <c r="H12" i="1"/>
  <c r="J12" i="1"/>
  <c r="L12" i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Z12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Z14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AI4" i="2"/>
  <c r="C6" i="2"/>
  <c r="E6" i="2"/>
  <c r="G6" i="2"/>
  <c r="I6" i="2"/>
  <c r="K6" i="2"/>
  <c r="M6" i="2"/>
  <c r="O6" i="2"/>
  <c r="Q6" i="2"/>
  <c r="S6" i="2"/>
  <c r="U6" i="2"/>
  <c r="W6" i="2"/>
  <c r="Y6" i="2"/>
  <c r="AA6" i="2"/>
  <c r="AC6" i="2"/>
  <c r="AE6" i="2"/>
  <c r="AI6" i="2"/>
  <c r="C8" i="2"/>
  <c r="E8" i="2"/>
  <c r="G8" i="2"/>
  <c r="K8" i="2"/>
  <c r="S8" i="2"/>
  <c r="Y8" i="2"/>
  <c r="AA8" i="2"/>
  <c r="AE8" i="2"/>
  <c r="AI8" i="2"/>
  <c r="C10" i="2"/>
  <c r="E10" i="2"/>
  <c r="G10" i="2"/>
  <c r="I10" i="2"/>
  <c r="K10" i="2"/>
  <c r="M10" i="2"/>
  <c r="O10" i="2"/>
  <c r="Q10" i="2"/>
  <c r="S10" i="2"/>
  <c r="U10" i="2"/>
  <c r="W10" i="2"/>
  <c r="Y10" i="2"/>
  <c r="AA10" i="2"/>
  <c r="AC10" i="2"/>
  <c r="AE10" i="2"/>
  <c r="AI10" i="2"/>
  <c r="C12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I12" i="2"/>
  <c r="C14" i="2"/>
  <c r="E14" i="2"/>
  <c r="G14" i="2"/>
  <c r="K14" i="2"/>
  <c r="M14" i="2"/>
  <c r="O14" i="2"/>
  <c r="Q14" i="2"/>
  <c r="S14" i="2"/>
  <c r="U14" i="2"/>
  <c r="W14" i="2"/>
  <c r="Y14" i="2"/>
  <c r="AA14" i="2"/>
  <c r="AC14" i="2"/>
  <c r="AE14" i="2"/>
  <c r="AI14" i="2"/>
  <c r="C16" i="2"/>
  <c r="E16" i="2"/>
  <c r="G16" i="2"/>
  <c r="I16" i="2"/>
  <c r="K16" i="2"/>
  <c r="M16" i="2"/>
  <c r="O16" i="2"/>
  <c r="Q16" i="2"/>
  <c r="S16" i="2"/>
  <c r="U16" i="2"/>
  <c r="W16" i="2"/>
  <c r="Y16" i="2"/>
  <c r="AA16" i="2"/>
  <c r="AC16" i="2"/>
  <c r="AE16" i="2"/>
  <c r="AG16" i="2"/>
  <c r="AI16" i="2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<sst xmlns="http://schemas.openxmlformats.org/spreadsheetml/2006/main" count="22" uniqueCount="12">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</sst>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3.2" x14ac:dyDescent="0.25"/>
  <cols>
    <col min="1" max="1" width="10.109375" bestFit="1" customWidth="1"/>
    <col min="2" max="2" width="11.33203125" bestFit="1" customWidth="1"/>
    <col min="3" max="3" width="2" customWidth="1"/>
    <col min="4" max="4" width="10.33203125" bestFit="1" customWidth="1"/>
    <col min="5" max="5" width="0.6640625" customWidth="1"/>
    <col min="6" max="6" width="10.33203125" customWidth="1"/>
    <col min="7" max="7" width="0.88671875" customWidth="1"/>
    <col min="8" max="8" width="10.33203125" customWidth="1"/>
    <col min="9" max="9" width="0.88671875" customWidth="1"/>
    <col min="10" max="10" width="10.33203125" customWidth="1"/>
    <col min="11" max="11" width="0.88671875" customWidth="1"/>
    <col min="12" max="12" width="11.44140625" customWidth="1"/>
    <col min="13" max="13" width="1" customWidth="1"/>
    <col min="14" max="14" width="11.44140625" customWidth="1"/>
    <col min="15" max="15" width="1" customWidth="1"/>
    <col min="16" max="16" width="12.33203125" customWidth="1"/>
    <col min="17" max="17" width="1" customWidth="1"/>
    <col min="18" max="18" width="12.33203125" customWidth="1"/>
    <col min="19" max="19" width="0.88671875" customWidth="1"/>
    <col min="20" max="20" width="12.33203125" customWidth="1"/>
    <col min="21" max="21" width="0.88671875" customWidth="1"/>
    <col min="22" max="22" width="12.33203125" customWidth="1"/>
    <col min="23" max="23" width="0.88671875" customWidth="1"/>
    <col min="24" max="24" width="12.33203125" customWidth="1"/>
    <col min="25" max="25" width="0.6640625" customWidth="1"/>
    <col min="26" max="26" width="12.33203125" customWidth="1"/>
    <col min="27" max="27" width="0.6640625" customWidth="1"/>
    <col min="28" max="28" width="12.33203125" customWidth="1"/>
    <col min="29" max="29" width="0.88671875" customWidth="1"/>
    <col min="30" max="30" width="13.109375" customWidth="1"/>
    <col min="31" max="31" width="0.6640625" customWidth="1"/>
    <col min="32" max="32" width="13.6640625" customWidth="1"/>
    <col min="33" max="33" width="0.44140625" customWidth="1"/>
    <col min="34" max="34" width="13.6640625" customWidth="1"/>
    <col min="35" max="35" width="0.44140625" customWidth="1"/>
    <col min="36" max="36" width="13.6640625" customWidth="1"/>
    <col min="37" max="37" width="0.5546875" customWidth="1"/>
    <col min="38" max="38" width="13.6640625" customWidth="1"/>
    <col min="39" max="39" width="0.5546875" customWidth="1"/>
    <col min="40" max="40" width="13.6640625" customWidth="1"/>
    <col min="41" max="41" width="0.5546875" customWidth="1"/>
    <col min="42" max="42" width="13.6640625" customWidth="1"/>
    <col min="43" max="43" width="0.5546875" customWidth="1"/>
    <col min="44" max="44" width="13.6640625" customWidth="1"/>
    <col min="45" max="45" width="0.6640625" customWidth="1"/>
    <col min="46" max="46" width="13.6640625" customWidth="1"/>
    <col min="47" max="47" width="0.5546875" customWidth="1"/>
    <col min="48" max="48" width="11.88671875" bestFit="1" customWidth="1"/>
    <col min="49" max="49" width="1" customWidth="1"/>
    <col min="50" max="50" width="12.5546875" customWidth="1"/>
    <col min="51" max="51" width="1.44140625" customWidth="1"/>
    <col min="52" max="52" width="12.88671875" customWidth="1"/>
  </cols>
  <sheetData>
    <row r="3" spans="1:53" x14ac:dyDescent="0.25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5">
      <c r="AX5" s="3"/>
    </row>
    <row r="6" spans="1:53" x14ac:dyDescent="0.25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5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5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5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5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5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5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5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5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5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8" thickBot="1" x14ac:dyDescent="0.3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8" thickTop="1" x14ac:dyDescent="0.25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5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5">
      <c r="AX21" s="1"/>
      <c r="AY21" s="1"/>
      <c r="AZ21" s="1"/>
      <c r="BA21" s="1"/>
    </row>
    <row r="22" spans="1:53" x14ac:dyDescent="0.25">
      <c r="AX22" s="1"/>
      <c r="AY22" s="1"/>
      <c r="AZ22" s="1"/>
      <c r="BA22" s="1"/>
    </row>
    <row r="23" spans="1:53" x14ac:dyDescent="0.25">
      <c r="AX23" s="1"/>
      <c r="AY23" s="1"/>
      <c r="AZ23" s="1"/>
      <c r="BA23" s="1"/>
    </row>
    <row r="24" spans="1:53" x14ac:dyDescent="0.25">
      <c r="AX24" s="1"/>
      <c r="AY24" s="1"/>
      <c r="AZ24" s="1"/>
      <c r="BA24" s="1"/>
    </row>
    <row r="25" spans="1:53" x14ac:dyDescent="0.25">
      <c r="AX25" s="1"/>
      <c r="AY25" s="1"/>
      <c r="AZ25" s="1"/>
      <c r="BA25" s="1"/>
    </row>
    <row r="26" spans="1:53" x14ac:dyDescent="0.25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J26"/>
  <sheetViews>
    <sheetView tabSelected="1" workbookViewId="0">
      <selection activeCell="AG22" sqref="AG22"/>
    </sheetView>
  </sheetViews>
  <sheetFormatPr defaultRowHeight="13.2" x14ac:dyDescent="0.25"/>
  <cols>
    <col min="1" max="1" width="11.109375" bestFit="1" customWidth="1"/>
    <col min="2" max="2" width="0.6640625" customWidth="1"/>
    <col min="3" max="3" width="13.6640625" customWidth="1"/>
    <col min="4" max="4" width="0.44140625" customWidth="1"/>
    <col min="5" max="5" width="13.44140625" customWidth="1"/>
    <col min="6" max="6" width="0.5546875" customWidth="1"/>
    <col min="7" max="7" width="13.44140625" customWidth="1"/>
    <col min="8" max="8" width="0.5546875" customWidth="1"/>
    <col min="9" max="9" width="13.44140625" customWidth="1"/>
    <col min="10" max="10" width="0.5546875" customWidth="1"/>
    <col min="11" max="11" width="13.44140625" customWidth="1"/>
    <col min="12" max="12" width="0.88671875" customWidth="1"/>
    <col min="13" max="13" width="13.44140625" customWidth="1"/>
    <col min="14" max="14" width="0.88671875" customWidth="1"/>
    <col min="15" max="15" width="13.44140625" customWidth="1"/>
    <col min="16" max="16" width="0.88671875" customWidth="1"/>
    <col min="17" max="17" width="13.44140625" customWidth="1"/>
    <col min="18" max="18" width="0.88671875" customWidth="1"/>
    <col min="19" max="19" width="12.109375" customWidth="1"/>
    <col min="20" max="20" width="0.88671875" customWidth="1"/>
    <col min="21" max="21" width="12.109375" customWidth="1"/>
    <col min="22" max="22" width="0.6640625" customWidth="1"/>
    <col min="23" max="23" width="12.109375" customWidth="1"/>
    <col min="24" max="24" width="0.6640625" customWidth="1"/>
    <col min="25" max="25" width="12.109375" customWidth="1"/>
    <col min="26" max="26" width="0.6640625" customWidth="1"/>
    <col min="27" max="27" width="12.109375" customWidth="1"/>
    <col min="28" max="28" width="0.6640625" customWidth="1"/>
    <col min="29" max="29" width="12.109375" customWidth="1"/>
    <col min="30" max="30" width="0.6640625" customWidth="1"/>
    <col min="31" max="31" width="11.88671875" customWidth="1"/>
    <col min="32" max="32" width="1" customWidth="1"/>
    <col min="33" max="33" width="12.5546875" customWidth="1"/>
    <col min="34" max="34" width="1.44140625" customWidth="1"/>
    <col min="35" max="35" width="12.88671875" customWidth="1"/>
  </cols>
  <sheetData>
    <row r="3" spans="1:36" x14ac:dyDescent="0.25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6">
        <v>36787</v>
      </c>
      <c r="X3" s="8"/>
      <c r="Y3" s="6">
        <v>36788</v>
      </c>
      <c r="Z3" s="8"/>
      <c r="AA3" s="6">
        <v>36789</v>
      </c>
      <c r="AB3" s="8"/>
      <c r="AC3" s="6">
        <v>36790</v>
      </c>
      <c r="AD3" s="8"/>
      <c r="AE3" s="7" t="s">
        <v>5</v>
      </c>
      <c r="AF3" s="8"/>
      <c r="AG3" s="7" t="s">
        <v>6</v>
      </c>
      <c r="AH3" s="8"/>
      <c r="AI3" s="7" t="s">
        <v>8</v>
      </c>
    </row>
    <row r="4" spans="1:36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7" t="s">
        <v>10</v>
      </c>
      <c r="AH4" s="8"/>
      <c r="AI4" s="10">
        <f ca="1">TODAY()</f>
        <v>36790</v>
      </c>
    </row>
    <row r="5" spans="1:36" x14ac:dyDescent="0.25">
      <c r="AG5" s="3"/>
    </row>
    <row r="6" spans="1:36" x14ac:dyDescent="0.25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1">
        <f>68932+2371081+53</f>
        <v>2440066</v>
      </c>
      <c r="Y6" s="1">
        <f>3261+3975137-3958</f>
        <v>3974440</v>
      </c>
      <c r="AA6" s="1">
        <f>11436-832787+11220</f>
        <v>-810131</v>
      </c>
      <c r="AC6" s="1">
        <f>-3290+6870271+18884</f>
        <v>6885865</v>
      </c>
      <c r="AE6" s="2">
        <f>SUM(B6:AC6)</f>
        <v>-23932024</v>
      </c>
      <c r="AG6" s="1">
        <v>34601336</v>
      </c>
      <c r="AH6" s="1"/>
      <c r="AI6" s="1">
        <f>AG6+AE6</f>
        <v>10669312</v>
      </c>
      <c r="AJ6" s="1"/>
    </row>
    <row r="7" spans="1:36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W7" s="1"/>
      <c r="Y7" s="1"/>
      <c r="AA7" s="1"/>
      <c r="AC7" s="1"/>
      <c r="AG7" s="1"/>
      <c r="AH7" s="1"/>
      <c r="AI7" s="1"/>
      <c r="AJ7" s="1"/>
    </row>
    <row r="8" spans="1:36" x14ac:dyDescent="0.25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1">
        <v>267337</v>
      </c>
      <c r="Y8" s="1">
        <f>-22581+275535</f>
        <v>252954</v>
      </c>
      <c r="AA8" s="1">
        <f>22582-31269</f>
        <v>-8687</v>
      </c>
      <c r="AC8" s="1">
        <v>443016</v>
      </c>
      <c r="AE8" s="2">
        <f>SUM(B8:AC8)</f>
        <v>-826705</v>
      </c>
      <c r="AG8" s="1">
        <v>5263447</v>
      </c>
      <c r="AH8" s="1"/>
      <c r="AI8" s="1">
        <f>AG8+AE8</f>
        <v>4436742</v>
      </c>
      <c r="AJ8" s="1"/>
    </row>
    <row r="9" spans="1:36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W9" s="1"/>
      <c r="Y9" s="1"/>
      <c r="AA9" s="1"/>
      <c r="AC9" s="1"/>
      <c r="AG9" s="1"/>
      <c r="AH9" s="1"/>
      <c r="AI9" s="1"/>
      <c r="AJ9" s="1"/>
    </row>
    <row r="10" spans="1:36" x14ac:dyDescent="0.25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1">
        <f>453085+21030</f>
        <v>474115</v>
      </c>
      <c r="Y10" s="1">
        <f>945009-11420</f>
        <v>933589</v>
      </c>
      <c r="AA10" s="1">
        <f>-68135+27973</f>
        <v>-40162</v>
      </c>
      <c r="AC10" s="1">
        <f>727024+47128</f>
        <v>774152</v>
      </c>
      <c r="AE10" s="2">
        <f>SUM(B10:AC10)</f>
        <v>-4839548</v>
      </c>
      <c r="AG10" s="1">
        <v>13810919</v>
      </c>
      <c r="AH10" s="1"/>
      <c r="AI10" s="1">
        <f>AG10+AE10</f>
        <v>8971371</v>
      </c>
      <c r="AJ10" s="1"/>
    </row>
    <row r="11" spans="1:36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W11" s="1"/>
      <c r="Y11" s="1"/>
      <c r="AA11" s="1"/>
      <c r="AC11" s="1"/>
      <c r="AG11" s="1"/>
      <c r="AH11" s="1"/>
      <c r="AI11" s="1"/>
      <c r="AJ11" s="1"/>
    </row>
    <row r="12" spans="1:36" x14ac:dyDescent="0.25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1">
        <f>41265+175416</f>
        <v>216681</v>
      </c>
      <c r="Y12" s="1">
        <f>78872+301160</f>
        <v>380032</v>
      </c>
      <c r="AA12" s="1">
        <f>-42534-19330</f>
        <v>-61864</v>
      </c>
      <c r="AC12" s="1">
        <f>32181+121442-37132</f>
        <v>116491</v>
      </c>
      <c r="AE12" s="2">
        <f>SUM(B12:AC12)</f>
        <v>-515232</v>
      </c>
      <c r="AG12" s="1">
        <v>3171259</v>
      </c>
      <c r="AH12" s="1"/>
      <c r="AI12" s="1">
        <f>AG12+AE12</f>
        <v>2656027</v>
      </c>
      <c r="AJ12" s="1"/>
    </row>
    <row r="13" spans="1:36" x14ac:dyDescent="0.25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1"/>
      <c r="Y13" s="1"/>
      <c r="AA13" s="1"/>
      <c r="AC13" s="1"/>
      <c r="AE13" s="2"/>
      <c r="AG13" s="1"/>
      <c r="AH13" s="1"/>
      <c r="AI13" s="1"/>
      <c r="AJ13" s="1"/>
    </row>
    <row r="14" spans="1:36" x14ac:dyDescent="0.25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1">
        <f>59491+9975</f>
        <v>69466</v>
      </c>
      <c r="Y14" s="1">
        <f>235484+11475</f>
        <v>246959</v>
      </c>
      <c r="AA14" s="1">
        <f>-16309-13500</f>
        <v>-29809</v>
      </c>
      <c r="AC14" s="1">
        <f>311684-8475</f>
        <v>303209</v>
      </c>
      <c r="AE14" s="2">
        <f>SUM(B14:AC14)</f>
        <v>-2512519</v>
      </c>
      <c r="AG14" s="1">
        <v>5682608</v>
      </c>
      <c r="AH14" s="1"/>
      <c r="AI14" s="1">
        <f>AG14+AE14</f>
        <v>3170089</v>
      </c>
      <c r="AJ14" s="1"/>
    </row>
    <row r="15" spans="1:36" x14ac:dyDescent="0.25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1"/>
      <c r="Y15" s="1"/>
      <c r="AA15" s="1"/>
      <c r="AC15" s="1"/>
      <c r="AE15" s="2"/>
      <c r="AG15" s="1"/>
      <c r="AH15" s="1"/>
      <c r="AI15" s="1"/>
      <c r="AJ15" s="1"/>
    </row>
    <row r="16" spans="1:36" ht="13.8" thickBot="1" x14ac:dyDescent="0.3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4">
        <f>SUM(W5:W14)</f>
        <v>3467665</v>
      </c>
      <c r="Y16" s="4">
        <f>SUM(Y5:Y14)</f>
        <v>5787974</v>
      </c>
      <c r="AA16" s="4">
        <f>SUM(AA5:AA14)</f>
        <v>-950653</v>
      </c>
      <c r="AC16" s="4">
        <f>SUM(AC5:AC14)</f>
        <v>8522733</v>
      </c>
      <c r="AE16" s="5">
        <f>SUM(B16:AC16)</f>
        <v>-32626028</v>
      </c>
      <c r="AG16" s="4">
        <f>SUM(AG6:AG14)</f>
        <v>62529569</v>
      </c>
      <c r="AH16" s="1"/>
      <c r="AI16" s="4">
        <f>SUM(AI6:AI14)</f>
        <v>29903541</v>
      </c>
      <c r="AJ16" s="1"/>
    </row>
    <row r="17" spans="1:36" ht="13.8" thickTop="1" x14ac:dyDescent="0.25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W17" s="1"/>
      <c r="Y17" s="1"/>
      <c r="AA17" s="1"/>
      <c r="AC17" s="1"/>
      <c r="AG17" s="1"/>
      <c r="AH17" s="1"/>
      <c r="AI17" s="1"/>
      <c r="AJ17" s="1"/>
    </row>
    <row r="18" spans="1:3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W18" s="1"/>
      <c r="Y18" s="1"/>
      <c r="AA18" s="1"/>
      <c r="AC18" s="1"/>
      <c r="AG18" s="1"/>
      <c r="AH18" s="1"/>
      <c r="AI18" s="1"/>
      <c r="AJ18" s="1"/>
    </row>
    <row r="19" spans="1:3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W19" s="1"/>
      <c r="Y19" s="1"/>
      <c r="AA19" s="1"/>
      <c r="AC19" s="1"/>
      <c r="AG19" s="1"/>
      <c r="AH19" s="1"/>
      <c r="AI19" s="1"/>
      <c r="AJ19" s="1"/>
    </row>
    <row r="20" spans="1:3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W20" s="1"/>
      <c r="Y20" s="1"/>
      <c r="AA20" s="1"/>
      <c r="AC20" s="1"/>
      <c r="AG20" s="1"/>
      <c r="AH20" s="1"/>
      <c r="AI20" s="1"/>
      <c r="AJ20" s="1"/>
    </row>
    <row r="21" spans="1:36" x14ac:dyDescent="0.25">
      <c r="AG21" s="1"/>
      <c r="AH21" s="1"/>
      <c r="AI21" s="1"/>
      <c r="AJ21" s="1"/>
    </row>
    <row r="22" spans="1:36" x14ac:dyDescent="0.25">
      <c r="AG22" s="1"/>
      <c r="AH22" s="1"/>
      <c r="AI22" s="1"/>
      <c r="AJ22" s="1"/>
    </row>
    <row r="23" spans="1:36" x14ac:dyDescent="0.25">
      <c r="AG23" s="1"/>
      <c r="AH23" s="1"/>
      <c r="AI23" s="1"/>
      <c r="AJ23" s="1"/>
    </row>
    <row r="24" spans="1:36" x14ac:dyDescent="0.25">
      <c r="AG24" s="1"/>
      <c r="AH24" s="1"/>
      <c r="AI24" s="1"/>
      <c r="AJ24" s="1"/>
    </row>
    <row r="25" spans="1:36" x14ac:dyDescent="0.25">
      <c r="AG25" s="1"/>
      <c r="AH25" s="1"/>
      <c r="AI25" s="1"/>
      <c r="AJ25" s="1"/>
    </row>
    <row r="26" spans="1:36" x14ac:dyDescent="0.25">
      <c r="AG26" s="1"/>
      <c r="AH26" s="1"/>
      <c r="AI26" s="1"/>
      <c r="AJ26" s="1"/>
    </row>
  </sheetData>
  <pageMargins left="0.39" right="0.49" top="1" bottom="1" header="0.5" footer="0.5"/>
  <pageSetup scale="5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2000-09-18T22:48:14Z</cp:lastPrinted>
  <dcterms:created xsi:type="dcterms:W3CDTF">2000-08-03T14:07:25Z</dcterms:created>
  <dcterms:modified xsi:type="dcterms:W3CDTF">2023-09-10T15:13:29Z</dcterms:modified>
</cp:coreProperties>
</file>