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68" windowHeight="8472" activeTab="1"/>
  </bookViews>
  <sheets>
    <sheet name="Orig" sheetId="1" r:id="rId1"/>
    <sheet name="P&amp;L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4" i="1" l="1"/>
  <c r="B6" i="1"/>
  <c r="C6" i="1"/>
  <c r="D6" i="1"/>
  <c r="E6" i="1"/>
  <c r="G6" i="1"/>
  <c r="H6" i="1"/>
  <c r="E11" i="1"/>
  <c r="E12" i="1"/>
  <c r="B6" i="2"/>
  <c r="D6" i="2"/>
  <c r="F6" i="2"/>
  <c r="D7" i="2"/>
  <c r="F7" i="2"/>
  <c r="D8" i="2"/>
  <c r="F8" i="2"/>
  <c r="B10" i="2"/>
  <c r="D10" i="2"/>
  <c r="F10" i="2"/>
  <c r="B16" i="2"/>
  <c r="D16" i="2"/>
  <c r="F16" i="2"/>
  <c r="D17" i="2"/>
  <c r="F17" i="2"/>
  <c r="D18" i="2"/>
  <c r="F18" i="2"/>
  <c r="B20" i="2"/>
  <c r="D20" i="2"/>
  <c r="F20" i="2"/>
</calcChain>
</file>

<file path=xl/sharedStrings.xml><?xml version="1.0" encoding="utf-8"?>
<sst xmlns="http://schemas.openxmlformats.org/spreadsheetml/2006/main" count="36" uniqueCount="25">
  <si>
    <t>QUARTER 1 ORIGINATION</t>
  </si>
  <si>
    <t>Jan</t>
  </si>
  <si>
    <t>Feb</t>
  </si>
  <si>
    <t>Mar</t>
  </si>
  <si>
    <t>Total</t>
  </si>
  <si>
    <t>Marketing Transactions transferred from John</t>
  </si>
  <si>
    <t>BlueRange Orig with Credit</t>
  </si>
  <si>
    <t>BlueRange Writeoff/Recovery</t>
  </si>
  <si>
    <t>Options</t>
  </si>
  <si>
    <t>Alberta</t>
  </si>
  <si>
    <t>As Originally</t>
  </si>
  <si>
    <t>Orig to be</t>
  </si>
  <si>
    <t>Reported</t>
  </si>
  <si>
    <t>Granted</t>
  </si>
  <si>
    <t>January</t>
  </si>
  <si>
    <t>February</t>
  </si>
  <si>
    <t>March</t>
  </si>
  <si>
    <t>CANADIAN DOLLARS</t>
  </si>
  <si>
    <t>US DOLLARS</t>
  </si>
  <si>
    <t>Adjusted</t>
  </si>
  <si>
    <t>P&amp;L</t>
  </si>
  <si>
    <t>FX Rate</t>
  </si>
  <si>
    <t>MTD Avg</t>
  </si>
  <si>
    <t>Excluded because Amounts did not flow through the DPR:</t>
  </si>
  <si>
    <t xml:space="preserve">CANADA'S TERM BOOK P&amp;L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</si>
</sst>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7" formatCode="_(* #,##0.00000_);_(* \(#,##0.00000\);_(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  <font>
      <b/>
      <i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41" fontId="3" fillId="0" borderId="0" xfId="0" applyNumberFormat="1" applyFont="1"/>
    <xf numFmtId="41" fontId="0" fillId="0" borderId="0" xfId="0" applyNumberFormat="1"/>
    <xf numFmtId="41" fontId="4" fillId="0" borderId="0" xfId="0" applyNumberFormat="1" applyFont="1" applyAlignment="1">
      <alignment horizontal="center"/>
    </xf>
    <xf numFmtId="41" fontId="0" fillId="0" borderId="1" xfId="0" applyNumberFormat="1" applyBorder="1"/>
    <xf numFmtId="41" fontId="5" fillId="0" borderId="0" xfId="0" applyNumberFormat="1" applyFont="1"/>
    <xf numFmtId="41" fontId="4" fillId="2" borderId="0" xfId="0" applyNumberFormat="1" applyFont="1" applyFill="1" applyAlignment="1">
      <alignment horizontal="center"/>
    </xf>
    <xf numFmtId="164" fontId="0" fillId="0" borderId="0" xfId="1" applyNumberFormat="1" applyFont="1"/>
    <xf numFmtId="0" fontId="5" fillId="0" borderId="0" xfId="0" applyFont="1" applyAlignment="1">
      <alignment horizontal="center"/>
    </xf>
    <xf numFmtId="164" fontId="6" fillId="0" borderId="0" xfId="1" applyNumberFormat="1" applyFont="1" applyAlignment="1">
      <alignment horizontal="center"/>
    </xf>
    <xf numFmtId="164" fontId="0" fillId="0" borderId="1" xfId="1" applyNumberFormat="1" applyFont="1" applyBorder="1"/>
    <xf numFmtId="0" fontId="0" fillId="0" borderId="0" xfId="0" applyAlignment="1">
      <alignment horizontal="center"/>
    </xf>
    <xf numFmtId="164" fontId="2" fillId="2" borderId="1" xfId="1" applyNumberFormat="1" applyFont="1" applyFill="1" applyBorder="1"/>
    <xf numFmtId="0" fontId="0" fillId="2" borderId="1" xfId="0" applyFill="1" applyBorder="1"/>
    <xf numFmtId="0" fontId="2" fillId="2" borderId="1" xfId="0" applyFont="1" applyFill="1" applyBorder="1"/>
    <xf numFmtId="167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2"/>
  <sheetViews>
    <sheetView workbookViewId="0">
      <selection activeCell="A20" sqref="A20"/>
    </sheetView>
  </sheetViews>
  <sheetFormatPr defaultColWidth="9.109375" defaultRowHeight="13.2" x14ac:dyDescent="0.25"/>
  <cols>
    <col min="1" max="1" width="39.5546875" style="3" customWidth="1"/>
    <col min="2" max="2" width="11.88671875" style="3" bestFit="1" customWidth="1"/>
    <col min="3" max="4" width="10.33203125" style="3" bestFit="1" customWidth="1"/>
    <col min="5" max="5" width="12.33203125" style="3" customWidth="1"/>
    <col min="6" max="6" width="1.109375" style="3" customWidth="1"/>
    <col min="7" max="7" width="9.109375" style="3"/>
    <col min="8" max="8" width="11.33203125" style="3" bestFit="1" customWidth="1"/>
    <col min="9" max="16384" width="9.109375" style="3"/>
  </cols>
  <sheetData>
    <row r="1" spans="1:8" ht="15.6" x14ac:dyDescent="0.3">
      <c r="A1" s="2" t="s">
        <v>0</v>
      </c>
    </row>
    <row r="2" spans="1:8" x14ac:dyDescent="0.25">
      <c r="B2" s="7" t="s">
        <v>1</v>
      </c>
      <c r="C2" s="7" t="s">
        <v>2</v>
      </c>
      <c r="D2" s="7" t="s">
        <v>3</v>
      </c>
      <c r="E2" s="7" t="s">
        <v>4</v>
      </c>
      <c r="G2" s="7" t="s">
        <v>8</v>
      </c>
      <c r="H2" s="7" t="s">
        <v>9</v>
      </c>
    </row>
    <row r="3" spans="1:8" ht="6.75" customHeight="1" x14ac:dyDescent="0.25">
      <c r="B3" s="4"/>
      <c r="C3" s="4"/>
      <c r="D3" s="4"/>
      <c r="E3" s="4"/>
    </row>
    <row r="4" spans="1:8" x14ac:dyDescent="0.25">
      <c r="A4" s="3" t="s">
        <v>5</v>
      </c>
      <c r="B4" s="3">
        <v>2290855</v>
      </c>
      <c r="C4" s="3">
        <v>2288744</v>
      </c>
      <c r="D4" s="3">
        <v>1392731</v>
      </c>
      <c r="E4" s="3">
        <f>SUM(B4:D4)</f>
        <v>5972330</v>
      </c>
    </row>
    <row r="6" spans="1:8" x14ac:dyDescent="0.25">
      <c r="B6" s="5">
        <f>SUM(B4:B4)</f>
        <v>2290855</v>
      </c>
      <c r="C6" s="5">
        <f>SUM(C4:C4)</f>
        <v>2288744</v>
      </c>
      <c r="D6" s="5">
        <f>SUM(D4:D4)</f>
        <v>1392731</v>
      </c>
      <c r="E6" s="5">
        <f>SUM(E4:E4)</f>
        <v>5972330</v>
      </c>
      <c r="G6" s="5">
        <f>-3000+62780+32415</f>
        <v>92195</v>
      </c>
      <c r="H6" s="5">
        <f>+E6-G6</f>
        <v>5880135</v>
      </c>
    </row>
    <row r="8" spans="1:8" x14ac:dyDescent="0.25">
      <c r="A8" s="6"/>
    </row>
    <row r="10" spans="1:8" x14ac:dyDescent="0.25">
      <c r="A10" s="3" t="s">
        <v>23</v>
      </c>
    </row>
    <row r="11" spans="1:8" x14ac:dyDescent="0.25">
      <c r="A11" s="3" t="s">
        <v>6</v>
      </c>
      <c r="B11" s="3">
        <v>26625000</v>
      </c>
      <c r="E11" s="3">
        <f>SUM(B11:D11)</f>
        <v>26625000</v>
      </c>
    </row>
    <row r="12" spans="1:8" x14ac:dyDescent="0.25">
      <c r="A12" s="3" t="s">
        <v>7</v>
      </c>
      <c r="B12" s="3">
        <v>-16598410</v>
      </c>
      <c r="D12" s="3">
        <v>25854</v>
      </c>
      <c r="E12" s="3">
        <f>SUM(B12:D12)</f>
        <v>-16572556</v>
      </c>
    </row>
  </sheetData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0"/>
  <sheetViews>
    <sheetView tabSelected="1" workbookViewId="0">
      <selection activeCell="I8" sqref="I8"/>
    </sheetView>
  </sheetViews>
  <sheetFormatPr defaultRowHeight="13.2" x14ac:dyDescent="0.25"/>
  <cols>
    <col min="2" max="2" width="14.33203125" customWidth="1"/>
    <col min="3" max="3" width="1.109375" customWidth="1"/>
    <col min="4" max="4" width="13.6640625" customWidth="1"/>
    <col min="5" max="5" width="1.33203125" customWidth="1"/>
    <col min="6" max="6" width="12.33203125" customWidth="1"/>
    <col min="7" max="7" width="1.33203125" customWidth="1"/>
    <col min="8" max="8" width="12.5546875" customWidth="1"/>
    <col min="9" max="9" width="11.33203125" bestFit="1" customWidth="1"/>
  </cols>
  <sheetData>
    <row r="1" spans="1:9" ht="15.6" x14ac:dyDescent="0.3">
      <c r="A1" s="1" t="s">
        <v>24</v>
      </c>
      <c r="B1" s="8"/>
    </row>
    <row r="2" spans="1:9" x14ac:dyDescent="0.25">
      <c r="B2" s="8"/>
    </row>
    <row r="3" spans="1:9" x14ac:dyDescent="0.25">
      <c r="B3" s="13" t="s">
        <v>17</v>
      </c>
      <c r="C3" s="14"/>
      <c r="D3" s="14"/>
      <c r="E3" s="14"/>
      <c r="F3" s="14"/>
    </row>
    <row r="4" spans="1:9" x14ac:dyDescent="0.25">
      <c r="B4" s="9" t="s">
        <v>10</v>
      </c>
      <c r="D4" s="9" t="s">
        <v>11</v>
      </c>
      <c r="F4" s="9" t="s">
        <v>19</v>
      </c>
    </row>
    <row r="5" spans="1:9" x14ac:dyDescent="0.25">
      <c r="B5" s="10" t="s">
        <v>12</v>
      </c>
      <c r="D5" s="10" t="s">
        <v>13</v>
      </c>
      <c r="F5" s="10" t="s">
        <v>20</v>
      </c>
    </row>
    <row r="6" spans="1:9" x14ac:dyDescent="0.25">
      <c r="A6" t="s">
        <v>14</v>
      </c>
      <c r="B6" s="8">
        <f>5711354-2618</f>
        <v>5708736</v>
      </c>
      <c r="D6" s="3">
        <f>+Orig!B6</f>
        <v>2290855</v>
      </c>
      <c r="F6" s="3">
        <f>+B6-D6</f>
        <v>3417881</v>
      </c>
    </row>
    <row r="7" spans="1:9" x14ac:dyDescent="0.25">
      <c r="A7" t="s">
        <v>15</v>
      </c>
      <c r="B7" s="8">
        <v>11329236</v>
      </c>
      <c r="D7" s="3">
        <f>+Orig!C6</f>
        <v>2288744</v>
      </c>
      <c r="F7" s="3">
        <f>+B7-D7</f>
        <v>9040492</v>
      </c>
    </row>
    <row r="8" spans="1:9" x14ac:dyDescent="0.25">
      <c r="A8" t="s">
        <v>16</v>
      </c>
      <c r="B8" s="8">
        <v>5595626</v>
      </c>
      <c r="D8" s="3">
        <f>+Orig!D6</f>
        <v>1392731</v>
      </c>
      <c r="F8" s="3">
        <f>+B8-D8</f>
        <v>4202895</v>
      </c>
    </row>
    <row r="9" spans="1:9" x14ac:dyDescent="0.25">
      <c r="B9" s="8"/>
      <c r="D9" s="3"/>
    </row>
    <row r="10" spans="1:9" x14ac:dyDescent="0.25">
      <c r="A10" t="s">
        <v>4</v>
      </c>
      <c r="B10" s="11">
        <f>SUM(B6:B9)</f>
        <v>22633598</v>
      </c>
      <c r="D10" s="11">
        <f>SUM(D6:D9)</f>
        <v>5972330</v>
      </c>
      <c r="F10" s="11">
        <f>SUM(F6:F9)</f>
        <v>16661268</v>
      </c>
    </row>
    <row r="13" spans="1:9" x14ac:dyDescent="0.25">
      <c r="B13" s="13" t="s">
        <v>18</v>
      </c>
      <c r="C13" s="15"/>
      <c r="D13" s="15"/>
      <c r="E13" s="15"/>
      <c r="F13" s="15"/>
    </row>
    <row r="14" spans="1:9" x14ac:dyDescent="0.25">
      <c r="B14" s="9" t="s">
        <v>10</v>
      </c>
      <c r="D14" s="9" t="s">
        <v>11</v>
      </c>
      <c r="F14" s="9" t="s">
        <v>19</v>
      </c>
      <c r="H14" s="9" t="s">
        <v>22</v>
      </c>
    </row>
    <row r="15" spans="1:9" x14ac:dyDescent="0.25">
      <c r="B15" s="10" t="s">
        <v>12</v>
      </c>
      <c r="D15" s="10" t="s">
        <v>13</v>
      </c>
      <c r="F15" s="10" t="s">
        <v>20</v>
      </c>
      <c r="H15" s="10" t="s">
        <v>21</v>
      </c>
    </row>
    <row r="16" spans="1:9" x14ac:dyDescent="0.25">
      <c r="A16" t="s">
        <v>14</v>
      </c>
      <c r="B16" s="8">
        <f>3935965.61020347-1804</f>
        <v>3934161.6102034701</v>
      </c>
      <c r="D16" s="3">
        <f>+D6/H16</f>
        <v>1578735.0024464705</v>
      </c>
      <c r="F16" s="3">
        <f>+B16-D16</f>
        <v>2355426.6077569993</v>
      </c>
      <c r="H16" s="12">
        <v>1.4510700000000001</v>
      </c>
      <c r="I16" s="16"/>
    </row>
    <row r="17" spans="1:9" x14ac:dyDescent="0.25">
      <c r="A17" t="s">
        <v>15</v>
      </c>
      <c r="B17" s="8">
        <v>7817002.5803059218</v>
      </c>
      <c r="D17" s="3">
        <f>+D7/H17</f>
        <v>1579195.6172247482</v>
      </c>
      <c r="F17" s="3">
        <f>+B17-D17</f>
        <v>6237806.9630811736</v>
      </c>
      <c r="H17" s="12">
        <v>1.4493100000000001</v>
      </c>
      <c r="I17" s="16"/>
    </row>
    <row r="18" spans="1:9" x14ac:dyDescent="0.25">
      <c r="A18" t="s">
        <v>16</v>
      </c>
      <c r="B18" s="8">
        <v>3830834.5691690356</v>
      </c>
      <c r="D18" s="3">
        <f>+D8/H18</f>
        <v>953481.25530574797</v>
      </c>
      <c r="F18" s="3">
        <f>+B18-D18</f>
        <v>2877353.3138632877</v>
      </c>
      <c r="H18" s="12">
        <v>1.46068</v>
      </c>
      <c r="I18" s="16"/>
    </row>
    <row r="20" spans="1:9" x14ac:dyDescent="0.25">
      <c r="A20" t="s">
        <v>4</v>
      </c>
      <c r="B20" s="11">
        <f>SUM(B16:B19)</f>
        <v>15581998.759678427</v>
      </c>
      <c r="D20" s="11">
        <f>SUM(D16:D19)</f>
        <v>4111411.874976967</v>
      </c>
      <c r="F20" s="11">
        <f>SUM(F16:F19)</f>
        <v>11470586.884701461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</vt:lpstr>
      <vt:lpstr>P&amp;L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kreeve1</dc:creator>
  <cp:lastModifiedBy>Havlíček Jan</cp:lastModifiedBy>
  <cp:lastPrinted>2000-06-21T21:40:59Z</cp:lastPrinted>
  <dcterms:created xsi:type="dcterms:W3CDTF">2000-06-21T20:00:48Z</dcterms:created>
  <dcterms:modified xsi:type="dcterms:W3CDTF">2023-09-10T15:14:31Z</dcterms:modified>
</cp:coreProperties>
</file>