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728" windowWidth="9660" windowHeight="7308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<sst xmlns="http://schemas.openxmlformats.org/spreadsheetml/2006/main" count="370" uniqueCount="135">
  <si>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</si>
  <si>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</si>
  <si>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</si>
  <si>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</si>
  <si>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</si>
  <si>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</si>
  <si>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</si>
  <si>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</si>
  <si>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</si>
  <si>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</si>
  <si>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</si>
  <si>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</si>
  <si>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</si>
  <si>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</si>
  <si>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</si>
  <si>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</si>
  <si>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</si>
  <si>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</si>
  <si>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</si>
  <si>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</si>
  <si>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</si>
  <si>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</si>
  <si>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</si>
  <si>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</si>
  <si>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</si>
  <si>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</si>
  <si>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</si>
  <si>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</si>
  <si>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</si>
  <si>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</si>
  <si>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</si>
  <si>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</si>
  <si>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</si>
  <si>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</si>
  <si>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</si>
  <si>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</si>
  <si>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</si>
  <si>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</si>
  <si>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</si>
  <si>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</si>
  <si>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</si>
  <si>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</si>
  <si>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</si>
  <si>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</si>
  <si>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</si>
  <si>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</si>
  <si>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</si>
  <si>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</si>
  <si>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</si>
  <si>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</si>
  <si>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</si>
  <si>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</si>
  <si>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</si>
  <si>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</si>
  <si>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</si>
  <si>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</si>
  <si>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</si>
  <si>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</si>
  <si>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</si>
  <si>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</si>
  <si>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</si>
  <si>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</si>
  <si>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</si>
  <si>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</si>
  <si>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</si>
  <si>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</si>
  <si>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</si>
  <si>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</si>
  <si>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</si>
  <si>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</si>
  <si>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</si>
  <si>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</si>
  <si>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</si>
  <si>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</si>
  <si>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</si>
  <si>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</si>
  <si>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</si>
  <si>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</si>
  <si>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</si>
  <si>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</si>
  <si>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</si>
  <si>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</si>
  <si>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</si>
  <si>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</si>
  <si>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</si>
  <si>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</si>
  <si>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</si>
  <si>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</si>
  <si>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</si>
  <si>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</si>
  <si>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</si>
  <si>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</si>
  <si>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</si>
  <si>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</si>
  <si>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</si>
  <si>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</si>
  <si>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</si>
  <si>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</si>
  <si>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</si>
  <si>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</si>
  <si>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</si>
  <si>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</si>
  <si>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</si>
  <si>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</si>
  <si>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</si>
  <si>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</si>
  <si>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</si>
  <si>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</si>
  <si>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101-38-2020</t>
  </si>
  <si>
    <t>Vice President</t>
  </si>
  <si>
    <t>EB4674</t>
  </si>
  <si>
    <t>Jordan</t>
  </si>
  <si>
    <t>Mintz</t>
  </si>
  <si>
    <t>Lydia Reeves 3-9716</t>
  </si>
  <si>
    <t>5-413</t>
  </si>
  <si>
    <t>L</t>
  </si>
  <si>
    <t>52003500</t>
  </si>
  <si>
    <t>00105572</t>
  </si>
  <si>
    <t>52503500</t>
  </si>
  <si>
    <t>Tony Mandola's Restaurant-Business Meeting</t>
  </si>
  <si>
    <t>Wes Colwell-Mng.Dir(ENA)</t>
  </si>
  <si>
    <t>The MET-Business Discussions</t>
  </si>
  <si>
    <t>Beth Perlman-VP(ENA Technology)</t>
  </si>
  <si>
    <t>B</t>
  </si>
  <si>
    <t>The MET-Business Discussions w/Interns</t>
  </si>
  <si>
    <t>GTE Wireless for June</t>
  </si>
  <si>
    <t>Lanette Earnest-Mgr.(ENA)</t>
  </si>
  <si>
    <t>La Griglia-Business Discussions w/Interns</t>
  </si>
  <si>
    <t>Jeff Blumenthal-Mgr.(ENA),Doug Maziur-Intern,</t>
  </si>
  <si>
    <t>Ray Alimohammad-Intern</t>
  </si>
  <si>
    <t>Care Express River Oaks-Recruting Lunch</t>
  </si>
  <si>
    <t>Bob McNamara-Associate w/Andrews &amp; Kurth</t>
  </si>
  <si>
    <t>Michelle Sandner-Intern,James Harrison-Intern,</t>
  </si>
  <si>
    <t>Ann Wang-Intern,Todd Lady-Intern</t>
  </si>
  <si>
    <t>Jim Ginty-VP(EBS)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</si>
</sst>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10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4" fontId="9" fillId="0" borderId="11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327.47000000000003</v>
      </c>
      <c r="B3" s="351" t="str">
        <f>'Short Form'!A29</f>
        <v>52003500</v>
      </c>
      <c r="C3" s="293" t="str">
        <f>'Short Form'!B29</f>
        <v>5-413</v>
      </c>
      <c r="D3" s="390" t="str">
        <f>'Short Form'!C29</f>
        <v>00105572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112.48</v>
      </c>
      <c r="B5" s="293" t="str">
        <f>'Short Form'!A44</f>
        <v>52503500</v>
      </c>
      <c r="C5" s="293" t="str">
        <f>'Short Form'!B44</f>
        <v>5-413</v>
      </c>
      <c r="D5" s="390" t="str">
        <f>'Short Form'!C44</f>
        <v>00105572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0</v>
      </c>
      <c r="B7" s="293">
        <f>'Travel Form'!B49</f>
        <v>0</v>
      </c>
      <c r="C7" s="293">
        <f>'Travel Form'!C49</f>
        <v>0</v>
      </c>
      <c r="D7" s="390">
        <f>'Travel Form'!D49:G49</f>
        <v>0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1">
        <f>'Meals and Ent Sup'!D50</f>
        <v>0</v>
      </c>
      <c r="E14" s="391"/>
      <c r="F14" s="391"/>
      <c r="G14" s="391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91">
        <f>'Misc. Exp. Sup'!D49</f>
        <v>0</v>
      </c>
      <c r="E19" s="391"/>
      <c r="F19" s="391"/>
      <c r="G19" s="391"/>
      <c r="H19" s="391">
        <f>'Misc. Exp. Sup'!H49</f>
        <v>0</v>
      </c>
      <c r="I19" s="391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1">
        <f>'Travel Sup (2)'!D49</f>
        <v>0</v>
      </c>
      <c r="E25" s="391"/>
      <c r="F25" s="391"/>
      <c r="G25" s="391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1">
        <f>'Travel Sup (2)'!D51</f>
        <v>0</v>
      </c>
      <c r="E27" s="391"/>
      <c r="F27" s="391"/>
      <c r="G27" s="391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1">
        <f>'Travel Sup (2)'!D52</f>
        <v>0</v>
      </c>
      <c r="E28" s="391"/>
      <c r="F28" s="391"/>
      <c r="G28" s="391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1">
        <f>'Travel Sup (2)'!D53</f>
        <v>0</v>
      </c>
      <c r="E29" s="391"/>
      <c r="F29" s="391"/>
      <c r="G29" s="391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1">
        <f>'Travel Sup (2)'!D54</f>
        <v>0</v>
      </c>
      <c r="E30" s="391"/>
      <c r="F30" s="391"/>
      <c r="G30" s="391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1">
        <f>'Meals and Ent Sup (2)'!D49</f>
        <v>0</v>
      </c>
      <c r="E31" s="391">
        <f>'Meals and Ent Sup (2)'!E49</f>
        <v>0</v>
      </c>
      <c r="F31" s="391">
        <f>'Meals and Ent Sup (2)'!F49</f>
        <v>0</v>
      </c>
      <c r="G31" s="391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1">
        <f>'Meals and Ent Sup (2)'!D50</f>
        <v>0</v>
      </c>
      <c r="E32" s="391">
        <f>'Meals and Ent Sup (2)'!E50</f>
        <v>0</v>
      </c>
      <c r="F32" s="391">
        <f>'Meals and Ent Sup (2)'!F50</f>
        <v>0</v>
      </c>
      <c r="G32" s="391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1">
        <f>'Meals and Ent Sup (2)'!D51</f>
        <v>0</v>
      </c>
      <c r="E33" s="391">
        <f>'Meals and Ent Sup (2)'!E51</f>
        <v>0</v>
      </c>
      <c r="F33" s="391">
        <f>'Meals and Ent Sup (2)'!F51</f>
        <v>0</v>
      </c>
      <c r="G33" s="391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1">
        <f>'Meals and Ent Sup (2)'!D52</f>
        <v>0</v>
      </c>
      <c r="E34" s="391">
        <f>'Meals and Ent Sup (2)'!E52</f>
        <v>0</v>
      </c>
      <c r="F34" s="391">
        <f>'Meals and Ent Sup (2)'!F52</f>
        <v>0</v>
      </c>
      <c r="G34" s="391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1">
        <f>'Meals and Ent Sup (2)'!D53</f>
        <v>0</v>
      </c>
      <c r="E35" s="391">
        <f>'Meals and Ent Sup (2)'!E53</f>
        <v>0</v>
      </c>
      <c r="F35" s="391">
        <f>'Meals and Ent Sup (2)'!F53</f>
        <v>0</v>
      </c>
      <c r="G35" s="391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1">
        <f>'Meals and Ent Sup (2)'!D54</f>
        <v>0</v>
      </c>
      <c r="E36" s="391">
        <f>'Meals and Ent Sup (2)'!E54</f>
        <v>0</v>
      </c>
      <c r="F36" s="391">
        <f>'Meals and Ent Sup (2)'!F54</f>
        <v>0</v>
      </c>
      <c r="G36" s="391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5">
        <f>'Misc. Exp. Sup (2)'!D49</f>
        <v>0</v>
      </c>
      <c r="E37" s="395"/>
      <c r="F37" s="395"/>
      <c r="G37" s="395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1">
        <f>'Misc. Exp. Sup (2)'!D50</f>
        <v>0</v>
      </c>
      <c r="E38" s="391">
        <f>'Misc. Exp. Sup (2)'!F50</f>
        <v>0</v>
      </c>
      <c r="F38" s="391">
        <f>'Misc. Exp. Sup (2)'!G50</f>
        <v>0</v>
      </c>
      <c r="G38" s="391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5">
        <f>'Misc. Exp. Sup (2)'!D51</f>
        <v>0</v>
      </c>
      <c r="E39" s="395"/>
      <c r="F39" s="395"/>
      <c r="G39" s="395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1">
        <f>'Misc. Exp. Sup (2)'!D52</f>
        <v>0</v>
      </c>
      <c r="E40" s="391">
        <f>'Misc. Exp. Sup (2)'!F52</f>
        <v>0</v>
      </c>
      <c r="F40" s="391">
        <f>'Misc. Exp. Sup (2)'!G52</f>
        <v>0</v>
      </c>
      <c r="G40" s="391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5">
        <f>'Misc. Exp. Sup (2)'!D53</f>
        <v>0</v>
      </c>
      <c r="E41" s="395"/>
      <c r="F41" s="395"/>
      <c r="G41" s="395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1">
        <f>'Misc. Exp. Sup (2)'!D54</f>
        <v>0</v>
      </c>
      <c r="E42" s="391">
        <f>'Misc. Exp. Sup (2)'!F54</f>
        <v>0</v>
      </c>
      <c r="F42" s="391">
        <f>'Misc. Exp. Sup (2)'!G54</f>
        <v>0</v>
      </c>
      <c r="G42" s="391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439.95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zoomScale="75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>
        <v>36735</v>
      </c>
      <c r="P2" s="261">
        <f ca="1">TODAY()</f>
        <v>36740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1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112</v>
      </c>
      <c r="B6" s="121"/>
      <c r="C6" s="121"/>
      <c r="D6"/>
      <c r="E6" s="290" t="s">
        <v>111</v>
      </c>
      <c r="F6" s="121"/>
      <c r="G6" s="121"/>
      <c r="H6" s="174" t="s">
        <v>109</v>
      </c>
      <c r="I6" s="121"/>
      <c r="J6" s="176"/>
      <c r="K6" s="114" t="s">
        <v>108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114</v>
      </c>
      <c r="B8" s="291"/>
      <c r="C8" s="291"/>
      <c r="D8" s="173"/>
      <c r="E8" s="191" t="s">
        <v>110</v>
      </c>
      <c r="F8" s="172"/>
      <c r="G8" s="192"/>
      <c r="H8" s="172"/>
      <c r="I8" s="172"/>
      <c r="J8" s="190"/>
      <c r="K8" s="270" t="s">
        <v>113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>
        <v>36682</v>
      </c>
      <c r="B14" s="135" t="s">
        <v>115</v>
      </c>
      <c r="C14" s="126" t="s">
        <v>119</v>
      </c>
      <c r="D14" s="155"/>
      <c r="E14" s="155"/>
      <c r="F14" s="156"/>
      <c r="G14" s="157"/>
      <c r="H14" s="265" t="s">
        <v>120</v>
      </c>
      <c r="I14" s="262"/>
      <c r="J14" s="263"/>
      <c r="K14" s="263"/>
      <c r="L14" s="259">
        <v>53.93</v>
      </c>
      <c r="M14" s="196"/>
      <c r="N14" s="189">
        <f>IF(M14=" ",L14*1,L14*M14)</f>
        <v>53.93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>
        <v>36691</v>
      </c>
      <c r="B15" s="135" t="s">
        <v>115</v>
      </c>
      <c r="C15" s="126" t="s">
        <v>121</v>
      </c>
      <c r="D15" s="155"/>
      <c r="E15" s="155"/>
      <c r="F15" s="156"/>
      <c r="G15" s="157"/>
      <c r="H15" s="265" t="s">
        <v>122</v>
      </c>
      <c r="I15" s="262"/>
      <c r="J15" s="263"/>
      <c r="K15" s="263"/>
      <c r="L15" s="259">
        <v>27.83</v>
      </c>
      <c r="M15" s="196"/>
      <c r="N15" s="189">
        <f>IF(M15=" ",L15*1,L15*M15)</f>
        <v>27.83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>
        <v>36696</v>
      </c>
      <c r="B16" s="135" t="s">
        <v>123</v>
      </c>
      <c r="C16" s="126" t="s">
        <v>124</v>
      </c>
      <c r="D16" s="155"/>
      <c r="E16" s="155"/>
      <c r="F16" s="156"/>
      <c r="G16" s="157"/>
      <c r="H16" s="265" t="s">
        <v>132</v>
      </c>
      <c r="I16" s="262"/>
      <c r="J16" s="263"/>
      <c r="K16" s="263"/>
      <c r="L16" s="259">
        <v>45.79</v>
      </c>
      <c r="M16" s="196"/>
      <c r="N16" s="189">
        <f t="shared" ref="N16:N26" si="0">IF(M16=" ",L16*1,L16*M16)</f>
        <v>45.79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D17" s="155"/>
      <c r="E17" s="155"/>
      <c r="F17" s="156"/>
      <c r="G17" s="157"/>
      <c r="H17" s="265" t="s">
        <v>133</v>
      </c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>
        <v>36696</v>
      </c>
      <c r="B18" s="135" t="s">
        <v>115</v>
      </c>
      <c r="C18" s="126" t="s">
        <v>121</v>
      </c>
      <c r="D18" s="155"/>
      <c r="E18" s="155"/>
      <c r="F18" s="156"/>
      <c r="G18" s="157"/>
      <c r="H18" s="266" t="s">
        <v>134</v>
      </c>
      <c r="I18" s="262"/>
      <c r="J18" s="263"/>
      <c r="K18" s="263"/>
      <c r="L18" s="259">
        <v>23.34</v>
      </c>
      <c r="M18" s="196"/>
      <c r="N18" s="189">
        <f>IF(M18=" ",L18*1,L18*M18)</f>
        <v>23.34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>
        <v>36703</v>
      </c>
      <c r="B19" s="135" t="s">
        <v>115</v>
      </c>
      <c r="C19" s="126" t="s">
        <v>121</v>
      </c>
      <c r="D19" s="155"/>
      <c r="E19" s="155"/>
      <c r="F19" s="156"/>
      <c r="G19" s="157"/>
      <c r="H19" s="265" t="s">
        <v>126</v>
      </c>
      <c r="I19" s="262"/>
      <c r="J19" s="263"/>
      <c r="K19" s="263"/>
      <c r="L19" s="259">
        <v>30.33</v>
      </c>
      <c r="M19" s="196"/>
      <c r="N19" s="189">
        <f>IF(M19=" ",L19*1,L19*M19)</f>
        <v>30.33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>
        <v>36731</v>
      </c>
      <c r="B20" s="135" t="s">
        <v>115</v>
      </c>
      <c r="C20" s="126" t="s">
        <v>127</v>
      </c>
      <c r="D20" s="155"/>
      <c r="E20" s="155"/>
      <c r="F20" s="156"/>
      <c r="G20" s="157"/>
      <c r="H20" s="265" t="s">
        <v>128</v>
      </c>
      <c r="I20" s="262"/>
      <c r="J20" s="263"/>
      <c r="K20" s="263"/>
      <c r="L20" s="259">
        <v>128.71</v>
      </c>
      <c r="M20" s="196"/>
      <c r="N20" s="189">
        <f t="shared" si="0"/>
        <v>128.71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 t="s">
        <v>129</v>
      </c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>
        <v>36732</v>
      </c>
      <c r="B22" s="135" t="s">
        <v>115</v>
      </c>
      <c r="C22" s="126" t="s">
        <v>130</v>
      </c>
      <c r="D22" s="155"/>
      <c r="E22" s="155"/>
      <c r="F22" s="156"/>
      <c r="G22" s="157"/>
      <c r="H22" s="265" t="s">
        <v>131</v>
      </c>
      <c r="I22" s="262"/>
      <c r="J22" s="263"/>
      <c r="K22" s="263"/>
      <c r="L22" s="259">
        <v>17.54</v>
      </c>
      <c r="M22" s="196"/>
      <c r="N22" s="189">
        <f t="shared" si="0"/>
        <v>17.54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327.47000000000003</v>
      </c>
    </row>
    <row r="28" spans="1:64" ht="24" customHeight="1" x14ac:dyDescent="0.25">
      <c r="A28" s="310" t="s">
        <v>97</v>
      </c>
      <c r="B28" s="310" t="s">
        <v>100</v>
      </c>
      <c r="C28" s="334"/>
      <c r="D28" s="404" t="s">
        <v>102</v>
      </c>
      <c r="E28" s="405"/>
      <c r="F28" s="335"/>
      <c r="G28" s="399" t="s">
        <v>103</v>
      </c>
      <c r="H28" s="400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 t="s">
        <v>116</v>
      </c>
      <c r="B29" s="299" t="s">
        <v>114</v>
      </c>
      <c r="C29" s="401" t="s">
        <v>117</v>
      </c>
      <c r="D29" s="402"/>
      <c r="E29" s="402"/>
      <c r="F29" s="403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327.47000000000003</v>
      </c>
    </row>
    <row r="30" spans="1:64" ht="24" customHeight="1" x14ac:dyDescent="0.25">
      <c r="A30" s="376"/>
      <c r="B30" s="376"/>
      <c r="C30" s="396"/>
      <c r="D30" s="397"/>
      <c r="E30" s="397"/>
      <c r="F30" s="398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>
        <v>36704</v>
      </c>
      <c r="B34" s="129" t="s">
        <v>125</v>
      </c>
      <c r="C34" s="155"/>
      <c r="D34" s="155"/>
      <c r="E34" s="155"/>
      <c r="F34" s="155"/>
      <c r="G34" s="155"/>
      <c r="H34" s="155"/>
      <c r="I34" s="155"/>
      <c r="J34" s="155"/>
      <c r="K34" s="155"/>
      <c r="L34" s="389">
        <v>112.48</v>
      </c>
      <c r="M34" s="196"/>
      <c r="N34" s="189">
        <f t="shared" ref="N34:N41" si="1">IF(M34=" ",L34*1,L34*M34)</f>
        <v>112.48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112.48</v>
      </c>
    </row>
    <row r="43" spans="1:64" ht="24" customHeight="1" x14ac:dyDescent="0.25">
      <c r="A43" s="310" t="s">
        <v>97</v>
      </c>
      <c r="B43" s="310" t="s">
        <v>100</v>
      </c>
      <c r="C43" s="334"/>
      <c r="D43" s="404" t="s">
        <v>102</v>
      </c>
      <c r="E43" s="405"/>
      <c r="F43" s="335"/>
      <c r="G43" s="399" t="s">
        <v>103</v>
      </c>
      <c r="H43" s="400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5">
      <c r="A44" s="299" t="s">
        <v>118</v>
      </c>
      <c r="B44" s="299" t="s">
        <v>114</v>
      </c>
      <c r="C44" s="396" t="s">
        <v>117</v>
      </c>
      <c r="D44" s="397"/>
      <c r="E44" s="397"/>
      <c r="F44" s="398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112.48</v>
      </c>
    </row>
    <row r="45" spans="1:64" ht="24.75" customHeight="1" x14ac:dyDescent="0.25">
      <c r="A45" s="41"/>
      <c r="B45" s="377"/>
      <c r="C45" s="396"/>
      <c r="D45" s="397"/>
      <c r="E45" s="397"/>
      <c r="F45" s="398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0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439.95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439.95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Mintz</v>
      </c>
      <c r="B62" s="250" t="str">
        <f>IF(ISBLANK($E$6),TRIM(" "),$E$6)</f>
        <v>Jordan</v>
      </c>
      <c r="C62" s="295" t="str">
        <f>TEXT(IF(ISBLANK($N$2),"      ",$N$2),"000000")</f>
        <v>036735</v>
      </c>
      <c r="D62" s="110" t="str">
        <f>TEXT($K$6,"###-##-####")</f>
        <v>101-38-2020</v>
      </c>
      <c r="E62" s="251" t="str">
        <f>TEXT($N$52,"######0.00")</f>
        <v>439.95</v>
      </c>
      <c r="F62" s="286" t="s">
        <v>61</v>
      </c>
      <c r="G62" s="286" t="s">
        <v>62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5-413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 t="str">
        <f>IF(VALUE('Short Form'!H62)&lt;&gt;0,2,"")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Mintz</v>
      </c>
      <c r="B5" s="121"/>
      <c r="C5" s="121"/>
      <c r="D5" s="121"/>
      <c r="E5" s="253" t="str">
        <f>'Short Form'!E6</f>
        <v>Jordan</v>
      </c>
      <c r="F5" s="121"/>
      <c r="G5" s="121"/>
      <c r="H5" s="178" t="str">
        <f>'Short Form'!H6</f>
        <v>Vice President</v>
      </c>
      <c r="I5" s="177"/>
      <c r="J5" s="179"/>
      <c r="K5" s="116" t="str">
        <f>'Short Form'!K6</f>
        <v>101-38-2020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60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Mintz</v>
      </c>
      <c r="B5" s="121"/>
      <c r="C5" s="121"/>
      <c r="D5" s="121"/>
      <c r="E5" s="254" t="str">
        <f>'Short Form'!E6</f>
        <v>Jordan</v>
      </c>
      <c r="F5" s="121"/>
      <c r="G5" s="121"/>
      <c r="H5" s="178" t="str">
        <f>'Short Form'!H6</f>
        <v>Vice President</v>
      </c>
      <c r="I5" s="121"/>
      <c r="J5" s="121"/>
      <c r="K5" s="19"/>
      <c r="L5" s="144" t="str">
        <f>'Short Form'!K6</f>
        <v>101-38-2020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Mintz</v>
      </c>
      <c r="B5" s="121"/>
      <c r="C5" s="121"/>
      <c r="D5" s="121"/>
      <c r="E5" s="253" t="str">
        <f>'Short Form'!E6</f>
        <v>Jordan</v>
      </c>
      <c r="F5" s="172"/>
      <c r="G5" s="121"/>
      <c r="H5" s="178" t="str">
        <f>'Short Form'!H6</f>
        <v>Vice President</v>
      </c>
      <c r="I5" s="177"/>
      <c r="J5" s="179"/>
      <c r="K5" s="116" t="str">
        <f>'Short Form'!K6</f>
        <v>101-38-2020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Mintz</v>
      </c>
      <c r="B5" s="121"/>
      <c r="C5" s="121"/>
      <c r="D5" s="121"/>
      <c r="E5" s="253" t="str">
        <f>'Short Form'!E6</f>
        <v>Jordan</v>
      </c>
      <c r="F5" s="121"/>
      <c r="G5" s="121"/>
      <c r="H5" s="178" t="str">
        <f>'Short Form'!H6</f>
        <v>Vice President</v>
      </c>
      <c r="I5" s="177"/>
      <c r="J5" s="179"/>
      <c r="K5" s="116" t="str">
        <f>'Short Form'!K6</f>
        <v>101-38-2020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Mintz</v>
      </c>
      <c r="B5" s="121"/>
      <c r="C5" s="121"/>
      <c r="D5" s="121"/>
      <c r="E5" s="254" t="str">
        <f>'Short Form'!E6</f>
        <v>Jordan</v>
      </c>
      <c r="F5" s="121"/>
      <c r="G5" s="121"/>
      <c r="H5" s="178" t="str">
        <f>'Short Form'!H6</f>
        <v>Vice President</v>
      </c>
      <c r="I5" s="121"/>
      <c r="J5" s="121"/>
      <c r="K5" s="19"/>
      <c r="L5" s="144" t="str">
        <f>'Short Form'!K6</f>
        <v>101-38-2020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Mintz</v>
      </c>
      <c r="B5" s="121"/>
      <c r="C5" s="121"/>
      <c r="D5" s="121"/>
      <c r="E5" s="253" t="str">
        <f>'Short Form'!E6</f>
        <v>Jordan</v>
      </c>
      <c r="F5" s="172"/>
      <c r="G5" s="121"/>
      <c r="H5" s="178" t="str">
        <f>'Short Form'!H6</f>
        <v>Vice President</v>
      </c>
      <c r="I5" s="177"/>
      <c r="J5" s="179"/>
      <c r="K5" s="116" t="str">
        <f>'Short Form'!K6</f>
        <v>101-38-2020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2000-07-20T21:42:04Z</cp:lastPrinted>
  <dcterms:created xsi:type="dcterms:W3CDTF">1997-11-03T17:34:07Z</dcterms:created>
  <dcterms:modified xsi:type="dcterms:W3CDTF">2023-09-10T15:15:24Z</dcterms:modified>
</cp:coreProperties>
</file>