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CheyenneHub" sheetId="62498" r:id="rId1"/>
  </sheets>
  <definedNames>
    <definedName name="_xlnm.Print_Titles" localSheetId="0">CheyenneHub!$1:$1</definedName>
  </definedNames>
  <calcPr calcId="0" fullCalcOnLoad="1"/>
</workbook>
</file>

<file path=xl/calcChain.xml><?xml version="1.0" encoding="utf-8"?>
<calcChain xmlns="http://schemas.openxmlformats.org/spreadsheetml/2006/main">
  <c r="F2" i="62498" l="1"/>
  <c r="I2" i="62498"/>
  <c r="J2" i="62498"/>
  <c r="K2" i="62498"/>
  <c r="F3" i="62498"/>
  <c r="I3" i="62498"/>
  <c r="J3" i="62498"/>
  <c r="K3" i="62498"/>
  <c r="F4" i="62498"/>
  <c r="I4" i="62498"/>
  <c r="J4" i="62498"/>
  <c r="K4" i="62498"/>
  <c r="F5" i="62498"/>
  <c r="I5" i="62498"/>
  <c r="J5" i="62498"/>
  <c r="K5" i="62498"/>
  <c r="F6" i="62498"/>
  <c r="I6" i="62498"/>
  <c r="J6" i="62498"/>
  <c r="K6" i="62498"/>
  <c r="F7" i="62498"/>
  <c r="I7" i="62498"/>
  <c r="J7" i="62498"/>
  <c r="K7" i="62498"/>
  <c r="F8" i="62498"/>
  <c r="I8" i="62498"/>
  <c r="J8" i="62498"/>
  <c r="K8" i="62498"/>
  <c r="F9" i="62498"/>
  <c r="I9" i="62498"/>
  <c r="J9" i="62498"/>
  <c r="K9" i="62498"/>
  <c r="F10" i="62498"/>
  <c r="I10" i="62498"/>
  <c r="J10" i="62498"/>
  <c r="K10" i="62498"/>
  <c r="F11" i="62498"/>
  <c r="I11" i="62498"/>
  <c r="J11" i="62498"/>
  <c r="K11" i="62498"/>
  <c r="F12" i="62498"/>
  <c r="I12" i="62498"/>
  <c r="J12" i="62498"/>
  <c r="K12" i="62498"/>
  <c r="F13" i="62498"/>
  <c r="I13" i="62498"/>
  <c r="J13" i="62498"/>
  <c r="K13" i="62498"/>
  <c r="F14" i="62498"/>
  <c r="I14" i="62498"/>
  <c r="J14" i="62498"/>
  <c r="K14" i="62498"/>
  <c r="F15" i="62498"/>
  <c r="I15" i="62498"/>
  <c r="J15" i="62498"/>
  <c r="K15" i="62498"/>
  <c r="F16" i="62498"/>
  <c r="I16" i="62498"/>
  <c r="J16" i="62498"/>
  <c r="K16" i="62498"/>
  <c r="F17" i="62498"/>
  <c r="I17" i="62498"/>
  <c r="J17" i="62498"/>
  <c r="K17" i="62498"/>
  <c r="F18" i="62498"/>
  <c r="I18" i="62498"/>
  <c r="J18" i="62498"/>
  <c r="K18" i="62498"/>
  <c r="F19" i="62498"/>
  <c r="I19" i="62498"/>
  <c r="J19" i="62498"/>
  <c r="K19" i="62498"/>
  <c r="B20" i="62498"/>
  <c r="F20" i="62498"/>
  <c r="I20" i="62498"/>
  <c r="K20" i="62498"/>
</calcChain>
</file>

<file path=xl/sharedStrings.xml><?xml version="1.0" encoding="utf-8"?>
<sst xmlns="http://schemas.openxmlformats.org/spreadsheetml/2006/main" count="65" uniqueCount="37">
  <si>
    <t>COUNTERPARTY</t>
  </si>
  <si>
    <t>Flow Date</t>
  </si>
  <si>
    <t>Location</t>
  </si>
  <si>
    <t>Trade Date</t>
  </si>
  <si>
    <t>Daily QTY</t>
  </si>
  <si>
    <t>TOTAL QTY</t>
  </si>
  <si>
    <t>Fixed Price</t>
  </si>
  <si>
    <t>WACOG</t>
  </si>
  <si>
    <t>VOLUME</t>
  </si>
  <si>
    <t>Price</t>
  </si>
  <si>
    <t>Total $</t>
  </si>
  <si>
    <t>Aquila Energy Marketing Corporation</t>
  </si>
  <si>
    <t>Reliant Energy Services, Inc.</t>
  </si>
  <si>
    <t>e prime, inc.</t>
  </si>
  <si>
    <t>ONEOK Energy Marketing and Trading Company, L.P.</t>
  </si>
  <si>
    <t>El Paso Merchant Energy, L.P.</t>
  </si>
  <si>
    <t>Barrett Resources Corporation</t>
  </si>
  <si>
    <t>HS Energy Services, Inc.</t>
  </si>
  <si>
    <t>04/24/2001 09:41AM</t>
  </si>
  <si>
    <t>04/24/2001 09:57AM</t>
  </si>
  <si>
    <t>04/24/2001 10:00AM</t>
  </si>
  <si>
    <t>04/24/2001 10:37AM</t>
  </si>
  <si>
    <t>04/24/2001 11:06AM</t>
  </si>
  <si>
    <t>04/24/2001 11:57AM</t>
  </si>
  <si>
    <t>04/24/2001 12:08PM</t>
  </si>
  <si>
    <t>04/24/2001 12:19PM</t>
  </si>
  <si>
    <t>04/24/2001 01:41PM</t>
  </si>
  <si>
    <t>04/24/2001 02:07PM</t>
  </si>
  <si>
    <t>04/25/2001 09:13AM</t>
  </si>
  <si>
    <t>04/25/2001 09:56AM</t>
  </si>
  <si>
    <t>04/25/2001 12:42PM</t>
  </si>
  <si>
    <t>04/25/2001 02:12PM</t>
  </si>
  <si>
    <t>04/26/2001 08:18AM</t>
  </si>
  <si>
    <t>04/26/2001 09:38AM</t>
  </si>
  <si>
    <t>04/26/2001 11:12AM</t>
  </si>
  <si>
    <t>04/26/2001 11:31AM</t>
  </si>
  <si>
    <t>CHEYENNE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</si>
</sst>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* #,##0.000_);_(* \(#,##0.000\);_(* &quot;-&quot;??_);_(@_)"/>
    <numFmt numFmtId="168" formatCode="_(* #,##0.0000_);_(* \(#,##0.0000\);_(* &quot;-&quot;??_);_(@_)"/>
    <numFmt numFmtId="174" formatCode="_(&quot;$&quot;* #,##0.000_);_(&quot;$&quot;* \(#,##0.000\);_(&quot;$&quot;* &quot;-&quot;??_);_(@_)"/>
    <numFmt numFmtId="180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167" fontId="2" fillId="0" borderId="0" xfId="1" applyNumberFormat="1" applyFont="1" applyBorder="1" applyAlignment="1">
      <alignment horizontal="center"/>
    </xf>
    <xf numFmtId="0" fontId="0" fillId="0" borderId="0" xfId="0" applyFill="1"/>
    <xf numFmtId="17" fontId="0" fillId="0" borderId="0" xfId="0" applyNumberFormat="1" applyFill="1"/>
    <xf numFmtId="165" fontId="1" fillId="0" borderId="0" xfId="1" applyNumberFormat="1" applyFill="1"/>
    <xf numFmtId="0" fontId="0" fillId="0" borderId="1" xfId="0" applyBorder="1"/>
    <xf numFmtId="0" fontId="0" fillId="0" borderId="1" xfId="0" applyFill="1" applyBorder="1"/>
    <xf numFmtId="17" fontId="0" fillId="0" borderId="1" xfId="0" applyNumberFormat="1" applyFill="1" applyBorder="1"/>
    <xf numFmtId="165" fontId="1" fillId="0" borderId="1" xfId="1" applyNumberFormat="1" applyFill="1" applyBorder="1"/>
    <xf numFmtId="168" fontId="0" fillId="0" borderId="1" xfId="0" applyNumberFormat="1" applyBorder="1"/>
    <xf numFmtId="0" fontId="4" fillId="0" borderId="0" xfId="0" applyFont="1" applyAlignment="1">
      <alignment horizontal="center"/>
    </xf>
    <xf numFmtId="22" fontId="0" fillId="0" borderId="0" xfId="0" applyNumberFormat="1" applyFill="1" applyAlignment="1">
      <alignment horizontal="right"/>
    </xf>
    <xf numFmtId="165" fontId="1" fillId="0" borderId="1" xfId="1" applyNumberFormat="1" applyBorder="1"/>
    <xf numFmtId="168" fontId="0" fillId="0" borderId="0" xfId="0" applyNumberFormat="1"/>
    <xf numFmtId="165" fontId="0" fillId="0" borderId="0" xfId="0" applyNumberFormat="1"/>
    <xf numFmtId="167" fontId="1" fillId="0" borderId="0" xfId="1" applyNumberFormat="1" applyFill="1" applyAlignment="1">
      <alignment horizontal="right"/>
    </xf>
    <xf numFmtId="165" fontId="1" fillId="0" borderId="0" xfId="1" applyNumberFormat="1"/>
    <xf numFmtId="180" fontId="0" fillId="0" borderId="0" xfId="0" applyNumberFormat="1"/>
    <xf numFmtId="174" fontId="4" fillId="0" borderId="0" xfId="2" applyNumberFormat="1" applyFont="1" applyFill="1"/>
    <xf numFmtId="165" fontId="3" fillId="0" borderId="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167" fontId="5" fillId="0" borderId="0" xfId="1" applyNumberFormat="1" applyFont="1" applyAlignment="1">
      <alignment horizontal="center"/>
    </xf>
    <xf numFmtId="180" fontId="1" fillId="0" borderId="0" xfId="2" applyNumberFormat="1"/>
    <xf numFmtId="180" fontId="1" fillId="0" borderId="1" xfId="2" applyNumberFormat="1" applyBorder="1"/>
    <xf numFmtId="167" fontId="1" fillId="0" borderId="1" xfId="1" applyNumberFormat="1" applyFill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tabSelected="1" workbookViewId="0"/>
  </sheetViews>
  <sheetFormatPr defaultRowHeight="13.2" x14ac:dyDescent="0.25"/>
  <cols>
    <col min="1" max="1" width="46" bestFit="1" customWidth="1"/>
    <col min="2" max="2" width="18.109375" bestFit="1" customWidth="1"/>
    <col min="3" max="3" width="11" bestFit="1" customWidth="1"/>
    <col min="4" max="4" width="29.109375" bestFit="1" customWidth="1"/>
    <col min="5" max="5" width="11" bestFit="1" customWidth="1"/>
    <col min="6" max="6" width="14.44140625" customWidth="1"/>
    <col min="7" max="7" width="12.5546875" bestFit="1" customWidth="1"/>
    <col min="8" max="8" width="5.44140625" customWidth="1"/>
    <col min="9" max="9" width="11.33203125" bestFit="1" customWidth="1"/>
    <col min="11" max="11" width="14.88671875" bestFit="1" customWidth="1"/>
    <col min="12" max="12" width="10.33203125" customWidth="1"/>
  </cols>
  <sheetData>
    <row r="1" spans="1:11" ht="13.8" x14ac:dyDescent="0.25">
      <c r="A1" s="21" t="s">
        <v>0</v>
      </c>
      <c r="B1" s="22" t="s">
        <v>3</v>
      </c>
      <c r="C1" s="23" t="s">
        <v>1</v>
      </c>
      <c r="D1" s="21" t="s">
        <v>2</v>
      </c>
      <c r="E1" s="24" t="s">
        <v>4</v>
      </c>
      <c r="F1" s="24" t="s">
        <v>5</v>
      </c>
      <c r="G1" s="25" t="s">
        <v>6</v>
      </c>
      <c r="H1" s="1"/>
      <c r="I1" s="19" t="s">
        <v>8</v>
      </c>
      <c r="J1" s="20" t="s">
        <v>9</v>
      </c>
      <c r="K1" s="20" t="s">
        <v>10</v>
      </c>
    </row>
    <row r="2" spans="1:11" x14ac:dyDescent="0.25">
      <c r="A2" s="2" t="s">
        <v>12</v>
      </c>
      <c r="B2" s="11" t="s">
        <v>18</v>
      </c>
      <c r="C2" s="3">
        <v>37012</v>
      </c>
      <c r="D2" s="2" t="s">
        <v>36</v>
      </c>
      <c r="E2" s="4">
        <v>5000</v>
      </c>
      <c r="F2" s="4">
        <f t="shared" ref="F2:F19" si="0">+E2*31</f>
        <v>155000</v>
      </c>
      <c r="G2" s="15">
        <v>4.0999999999999996</v>
      </c>
      <c r="H2" s="1"/>
      <c r="I2" s="16">
        <f>ABS(F2)</f>
        <v>155000</v>
      </c>
      <c r="J2" s="13">
        <f>G2</f>
        <v>4.0999999999999996</v>
      </c>
      <c r="K2" s="26">
        <f>I2*J2</f>
        <v>635500</v>
      </c>
    </row>
    <row r="3" spans="1:11" x14ac:dyDescent="0.25">
      <c r="A3" t="s">
        <v>12</v>
      </c>
      <c r="B3" t="s">
        <v>19</v>
      </c>
      <c r="C3" s="3">
        <v>37012</v>
      </c>
      <c r="D3" s="2" t="s">
        <v>36</v>
      </c>
      <c r="E3" s="4">
        <v>5000</v>
      </c>
      <c r="F3" s="4">
        <f t="shared" si="0"/>
        <v>155000</v>
      </c>
      <c r="G3" s="15">
        <v>4.09</v>
      </c>
      <c r="I3" s="16">
        <f t="shared" ref="I3:I19" si="1">ABS(F3)</f>
        <v>155000</v>
      </c>
      <c r="J3" s="13">
        <f t="shared" ref="J3:J19" si="2">G3</f>
        <v>4.09</v>
      </c>
      <c r="K3" s="26">
        <f t="shared" ref="K3:K19" si="3">I3*J3</f>
        <v>633950</v>
      </c>
    </row>
    <row r="4" spans="1:11" x14ac:dyDescent="0.25">
      <c r="A4" t="s">
        <v>12</v>
      </c>
      <c r="B4" t="s">
        <v>20</v>
      </c>
      <c r="C4" s="3">
        <v>37012</v>
      </c>
      <c r="D4" s="2" t="s">
        <v>36</v>
      </c>
      <c r="E4" s="4">
        <v>5000</v>
      </c>
      <c r="F4" s="4">
        <f t="shared" si="0"/>
        <v>155000</v>
      </c>
      <c r="G4" s="15">
        <v>4.07</v>
      </c>
      <c r="I4" s="16">
        <f t="shared" si="1"/>
        <v>155000</v>
      </c>
      <c r="J4" s="13">
        <f t="shared" si="2"/>
        <v>4.07</v>
      </c>
      <c r="K4" s="26">
        <f t="shared" si="3"/>
        <v>630850</v>
      </c>
    </row>
    <row r="5" spans="1:11" x14ac:dyDescent="0.25">
      <c r="A5" t="s">
        <v>12</v>
      </c>
      <c r="B5" t="s">
        <v>21</v>
      </c>
      <c r="C5" s="3">
        <v>37012</v>
      </c>
      <c r="D5" s="2" t="s">
        <v>36</v>
      </c>
      <c r="E5" s="4">
        <v>5000</v>
      </c>
      <c r="F5" s="4">
        <f t="shared" si="0"/>
        <v>155000</v>
      </c>
      <c r="G5" s="15">
        <v>4.04</v>
      </c>
      <c r="I5" s="16">
        <f t="shared" si="1"/>
        <v>155000</v>
      </c>
      <c r="J5" s="13">
        <f t="shared" si="2"/>
        <v>4.04</v>
      </c>
      <c r="K5" s="26">
        <f t="shared" si="3"/>
        <v>626200</v>
      </c>
    </row>
    <row r="6" spans="1:11" x14ac:dyDescent="0.25">
      <c r="A6" t="s">
        <v>17</v>
      </c>
      <c r="B6" t="s">
        <v>22</v>
      </c>
      <c r="C6" s="3">
        <v>37012</v>
      </c>
      <c r="D6" s="2" t="s">
        <v>36</v>
      </c>
      <c r="E6" s="4">
        <v>5000</v>
      </c>
      <c r="F6" s="4">
        <f t="shared" si="0"/>
        <v>155000</v>
      </c>
      <c r="G6" s="15">
        <v>4.0750000000000002</v>
      </c>
      <c r="I6" s="16">
        <f t="shared" si="1"/>
        <v>155000</v>
      </c>
      <c r="J6" s="13">
        <f t="shared" si="2"/>
        <v>4.0750000000000002</v>
      </c>
      <c r="K6" s="26">
        <f t="shared" si="3"/>
        <v>631625</v>
      </c>
    </row>
    <row r="7" spans="1:11" x14ac:dyDescent="0.25">
      <c r="A7" t="s">
        <v>17</v>
      </c>
      <c r="B7" t="s">
        <v>23</v>
      </c>
      <c r="C7" s="3">
        <v>37012</v>
      </c>
      <c r="D7" s="2" t="s">
        <v>36</v>
      </c>
      <c r="E7" s="4">
        <v>5000</v>
      </c>
      <c r="F7" s="4">
        <f t="shared" si="0"/>
        <v>155000</v>
      </c>
      <c r="G7" s="15">
        <v>4.0199999999999996</v>
      </c>
      <c r="I7" s="16">
        <f t="shared" si="1"/>
        <v>155000</v>
      </c>
      <c r="J7" s="13">
        <f t="shared" si="2"/>
        <v>4.0199999999999996</v>
      </c>
      <c r="K7" s="26">
        <f t="shared" si="3"/>
        <v>623099.99999999988</v>
      </c>
    </row>
    <row r="8" spans="1:11" x14ac:dyDescent="0.25">
      <c r="A8" t="s">
        <v>17</v>
      </c>
      <c r="B8" t="s">
        <v>24</v>
      </c>
      <c r="C8" s="3">
        <v>37012</v>
      </c>
      <c r="D8" s="2" t="s">
        <v>36</v>
      </c>
      <c r="E8" s="4">
        <v>5000</v>
      </c>
      <c r="F8" s="4">
        <f t="shared" si="0"/>
        <v>155000</v>
      </c>
      <c r="G8" s="15">
        <v>4.03</v>
      </c>
      <c r="I8" s="16">
        <f t="shared" si="1"/>
        <v>155000</v>
      </c>
      <c r="J8" s="13">
        <f t="shared" si="2"/>
        <v>4.03</v>
      </c>
      <c r="K8" s="26">
        <f t="shared" si="3"/>
        <v>624650</v>
      </c>
    </row>
    <row r="9" spans="1:11" x14ac:dyDescent="0.25">
      <c r="A9" t="s">
        <v>12</v>
      </c>
      <c r="B9" t="s">
        <v>25</v>
      </c>
      <c r="C9" s="3">
        <v>37012</v>
      </c>
      <c r="D9" s="2" t="s">
        <v>36</v>
      </c>
      <c r="E9" s="4">
        <v>5000</v>
      </c>
      <c r="F9" s="4">
        <f t="shared" si="0"/>
        <v>155000</v>
      </c>
      <c r="G9" s="15">
        <v>4.0199999999999996</v>
      </c>
      <c r="I9" s="16">
        <f t="shared" si="1"/>
        <v>155000</v>
      </c>
      <c r="J9" s="13">
        <f t="shared" si="2"/>
        <v>4.0199999999999996</v>
      </c>
      <c r="K9" s="26">
        <f t="shared" si="3"/>
        <v>623099.99999999988</v>
      </c>
    </row>
    <row r="10" spans="1:11" x14ac:dyDescent="0.25">
      <c r="A10" t="s">
        <v>12</v>
      </c>
      <c r="B10" t="s">
        <v>26</v>
      </c>
      <c r="C10" s="3">
        <v>37012</v>
      </c>
      <c r="D10" s="2" t="s">
        <v>36</v>
      </c>
      <c r="E10" s="4">
        <v>5000</v>
      </c>
      <c r="F10" s="4">
        <f t="shared" si="0"/>
        <v>155000</v>
      </c>
      <c r="G10" s="15">
        <v>4.01</v>
      </c>
      <c r="I10" s="16">
        <f t="shared" si="1"/>
        <v>155000</v>
      </c>
      <c r="J10" s="13">
        <f t="shared" si="2"/>
        <v>4.01</v>
      </c>
      <c r="K10" s="26">
        <f t="shared" si="3"/>
        <v>621550</v>
      </c>
    </row>
    <row r="11" spans="1:11" x14ac:dyDescent="0.25">
      <c r="A11" t="s">
        <v>16</v>
      </c>
      <c r="B11" t="s">
        <v>27</v>
      </c>
      <c r="C11" s="3">
        <v>37012</v>
      </c>
      <c r="D11" s="2" t="s">
        <v>36</v>
      </c>
      <c r="E11" s="4">
        <v>5000</v>
      </c>
      <c r="F11" s="4">
        <f t="shared" si="0"/>
        <v>155000</v>
      </c>
      <c r="G11" s="15">
        <v>4.05</v>
      </c>
      <c r="I11" s="16">
        <f t="shared" si="1"/>
        <v>155000</v>
      </c>
      <c r="J11" s="13">
        <f t="shared" si="2"/>
        <v>4.05</v>
      </c>
      <c r="K11" s="26">
        <f t="shared" si="3"/>
        <v>627750</v>
      </c>
    </row>
    <row r="12" spans="1:11" x14ac:dyDescent="0.25">
      <c r="A12" t="s">
        <v>14</v>
      </c>
      <c r="B12" t="s">
        <v>28</v>
      </c>
      <c r="C12" s="3">
        <v>37012</v>
      </c>
      <c r="D12" s="2" t="s">
        <v>36</v>
      </c>
      <c r="E12" s="4">
        <v>5000</v>
      </c>
      <c r="F12" s="4">
        <f t="shared" si="0"/>
        <v>155000</v>
      </c>
      <c r="G12" s="15">
        <v>3.9950000000000001</v>
      </c>
      <c r="I12" s="16">
        <f t="shared" si="1"/>
        <v>155000</v>
      </c>
      <c r="J12" s="13">
        <f t="shared" si="2"/>
        <v>3.9950000000000001</v>
      </c>
      <c r="K12" s="26">
        <f t="shared" si="3"/>
        <v>619225</v>
      </c>
    </row>
    <row r="13" spans="1:11" x14ac:dyDescent="0.25">
      <c r="A13" t="s">
        <v>17</v>
      </c>
      <c r="B13" t="s">
        <v>29</v>
      </c>
      <c r="C13" s="3">
        <v>37012</v>
      </c>
      <c r="D13" s="2" t="s">
        <v>36</v>
      </c>
      <c r="E13" s="4">
        <v>5000</v>
      </c>
      <c r="F13" s="4">
        <f t="shared" si="0"/>
        <v>155000</v>
      </c>
      <c r="G13" s="15">
        <v>3.9950000000000001</v>
      </c>
      <c r="I13" s="16">
        <f t="shared" si="1"/>
        <v>155000</v>
      </c>
      <c r="J13" s="13">
        <f t="shared" si="2"/>
        <v>3.9950000000000001</v>
      </c>
      <c r="K13" s="26">
        <f t="shared" si="3"/>
        <v>619225</v>
      </c>
    </row>
    <row r="14" spans="1:11" x14ac:dyDescent="0.25">
      <c r="A14" t="s">
        <v>13</v>
      </c>
      <c r="B14" t="s">
        <v>30</v>
      </c>
      <c r="C14" s="3">
        <v>37012</v>
      </c>
      <c r="D14" s="2" t="s">
        <v>36</v>
      </c>
      <c r="E14" s="4">
        <v>5000</v>
      </c>
      <c r="F14" s="4">
        <f t="shared" si="0"/>
        <v>155000</v>
      </c>
      <c r="G14" s="15">
        <v>3.9950000000000001</v>
      </c>
      <c r="I14" s="16">
        <f t="shared" si="1"/>
        <v>155000</v>
      </c>
      <c r="J14" s="13">
        <f t="shared" si="2"/>
        <v>3.9950000000000001</v>
      </c>
      <c r="K14" s="26">
        <f t="shared" si="3"/>
        <v>619225</v>
      </c>
    </row>
    <row r="15" spans="1:11" x14ac:dyDescent="0.25">
      <c r="A15" t="s">
        <v>11</v>
      </c>
      <c r="B15" t="s">
        <v>31</v>
      </c>
      <c r="C15" s="3">
        <v>37012</v>
      </c>
      <c r="D15" s="2" t="s">
        <v>36</v>
      </c>
      <c r="E15" s="4">
        <v>5000</v>
      </c>
      <c r="F15" s="4">
        <f t="shared" si="0"/>
        <v>155000</v>
      </c>
      <c r="G15" s="15">
        <v>3.9950000000000001</v>
      </c>
      <c r="I15" s="16">
        <f t="shared" si="1"/>
        <v>155000</v>
      </c>
      <c r="J15" s="13">
        <f t="shared" si="2"/>
        <v>3.9950000000000001</v>
      </c>
      <c r="K15" s="26">
        <f t="shared" si="3"/>
        <v>619225</v>
      </c>
    </row>
    <row r="16" spans="1:11" x14ac:dyDescent="0.25">
      <c r="A16" t="s">
        <v>11</v>
      </c>
      <c r="B16" t="s">
        <v>32</v>
      </c>
      <c r="C16" s="3">
        <v>37012</v>
      </c>
      <c r="D16" s="2" t="s">
        <v>36</v>
      </c>
      <c r="E16" s="4">
        <v>5000</v>
      </c>
      <c r="F16" s="4">
        <f t="shared" si="0"/>
        <v>155000</v>
      </c>
      <c r="G16" s="15">
        <v>4.04</v>
      </c>
      <c r="I16" s="16">
        <f t="shared" si="1"/>
        <v>155000</v>
      </c>
      <c r="J16" s="13">
        <f t="shared" si="2"/>
        <v>4.04</v>
      </c>
      <c r="K16" s="26">
        <f t="shared" si="3"/>
        <v>626200</v>
      </c>
    </row>
    <row r="17" spans="1:11" x14ac:dyDescent="0.25">
      <c r="A17" t="s">
        <v>17</v>
      </c>
      <c r="B17" t="s">
        <v>33</v>
      </c>
      <c r="C17" s="3">
        <v>37012</v>
      </c>
      <c r="D17" s="2" t="s">
        <v>36</v>
      </c>
      <c r="E17" s="4">
        <v>5000</v>
      </c>
      <c r="F17" s="4">
        <f t="shared" si="0"/>
        <v>155000</v>
      </c>
      <c r="G17" s="15">
        <v>4.01</v>
      </c>
      <c r="I17" s="16">
        <f t="shared" si="1"/>
        <v>155000</v>
      </c>
      <c r="J17" s="13">
        <f t="shared" si="2"/>
        <v>4.01</v>
      </c>
      <c r="K17" s="26">
        <f t="shared" si="3"/>
        <v>621550</v>
      </c>
    </row>
    <row r="18" spans="1:11" x14ac:dyDescent="0.25">
      <c r="A18" t="s">
        <v>11</v>
      </c>
      <c r="B18" t="s">
        <v>34</v>
      </c>
      <c r="C18" s="3">
        <v>37012</v>
      </c>
      <c r="D18" s="2" t="s">
        <v>36</v>
      </c>
      <c r="E18" s="4">
        <v>5000</v>
      </c>
      <c r="F18" s="4">
        <f t="shared" si="0"/>
        <v>155000</v>
      </c>
      <c r="G18" s="15">
        <v>4.0599999999999996</v>
      </c>
      <c r="I18" s="16">
        <f t="shared" si="1"/>
        <v>155000</v>
      </c>
      <c r="J18" s="13">
        <f t="shared" si="2"/>
        <v>4.0599999999999996</v>
      </c>
      <c r="K18" s="26">
        <f t="shared" si="3"/>
        <v>629299.99999999988</v>
      </c>
    </row>
    <row r="19" spans="1:11" ht="13.8" thickBot="1" x14ac:dyDescent="0.3">
      <c r="A19" s="5" t="s">
        <v>15</v>
      </c>
      <c r="B19" s="5" t="s">
        <v>35</v>
      </c>
      <c r="C19" s="7">
        <v>37012</v>
      </c>
      <c r="D19" s="6" t="s">
        <v>36</v>
      </c>
      <c r="E19" s="8">
        <v>2500</v>
      </c>
      <c r="F19" s="8">
        <f t="shared" si="0"/>
        <v>77500</v>
      </c>
      <c r="G19" s="28">
        <v>4.0999999999999996</v>
      </c>
      <c r="H19" s="5"/>
      <c r="I19" s="12">
        <f t="shared" si="1"/>
        <v>77500</v>
      </c>
      <c r="J19" s="9">
        <f t="shared" si="2"/>
        <v>4.0999999999999996</v>
      </c>
      <c r="K19" s="27">
        <f t="shared" si="3"/>
        <v>317750</v>
      </c>
    </row>
    <row r="20" spans="1:11" x14ac:dyDescent="0.25">
      <c r="A20" s="10" t="s">
        <v>7</v>
      </c>
      <c r="B20" s="18">
        <f>K20/I20</f>
        <v>4.0368571428571425</v>
      </c>
      <c r="F20" s="14">
        <f>SUM(F2:F19)</f>
        <v>2712500</v>
      </c>
      <c r="I20" s="14">
        <f>SUM(I2:I19)</f>
        <v>2712500</v>
      </c>
      <c r="K20" s="17">
        <f>SUM(K2:K19)</f>
        <v>10949975</v>
      </c>
    </row>
  </sheetData>
  <pageMargins left="0.39" right="0.4" top="0.7" bottom="0.52" header="0.33" footer="0.27"/>
  <pageSetup scale="54" fitToHeight="0" orientation="portrait" r:id="rId1"/>
  <headerFooter alignWithMargins="0">
    <oddHeader>&amp;CPHYSICAL FIXED PRICE
By Location&amp;R&amp;8&amp;D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CheyenneHub</vt:lpstr>
      <vt:lpstr>CheyenneHub!Print_Titles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abike</dc:creator>
  <dc:description>- Oracle 8i ODBC QueryFix Applied</dc:description>
  <cp:lastModifiedBy>Havlíček Jan</cp:lastModifiedBy>
  <cp:lastPrinted>2001-04-30T16:53:30Z</cp:lastPrinted>
  <dcterms:created xsi:type="dcterms:W3CDTF">2000-07-26T15:47:40Z</dcterms:created>
  <dcterms:modified xsi:type="dcterms:W3CDTF">2023-09-10T15:15:49Z</dcterms:modified>
</cp:coreProperties>
</file>