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Sheet3" sheetId="10" r:id="rId1"/>
  </sheets>
  <definedNames>
    <definedName name="post_id">#REF!</definedName>
    <definedName name="_xlnm.Print_Area">#REF!</definedName>
    <definedName name="Print_Area1">#REF!</definedName>
    <definedName name="_xlnm.Print_Titles">#REF!</definedName>
    <definedName name="PW">#REF!</definedName>
    <definedName name="Table">#REF!</definedName>
    <definedName name="UID">#REF!</definedName>
  </definedNames>
  <calcPr calcId="92512"/>
</workbook>
</file>

<file path=xl/calcChain.xml><?xml version="1.0" encoding="utf-8"?>
<calcChain xmlns="http://schemas.openxmlformats.org/spreadsheetml/2006/main">
  <c r="C7" i="10" l="1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33" i="10"/>
  <c r="K38" i="10"/>
  <c r="I44" i="10"/>
  <c r="L44" i="10"/>
  <c r="I45" i="10"/>
  <c r="L45" i="10"/>
  <c r="I46" i="10"/>
  <c r="L46" i="10"/>
  <c r="I47" i="10"/>
  <c r="L47" i="10"/>
  <c r="L58" i="10"/>
  <c r="M58" i="10"/>
  <c r="L74" i="10"/>
</calcChain>
</file>

<file path=xl/sharedStrings.xml><?xml version="1.0" encoding="utf-8"?>
<sst xmlns="http://schemas.openxmlformats.org/spreadsheetml/2006/main" count="305" uniqueCount="115">
  <si>
    <t>Counterparty</t>
  </si>
  <si>
    <t>Period</t>
  </si>
  <si>
    <t>PGEENETRAGAS</t>
  </si>
  <si>
    <t>F</t>
  </si>
  <si>
    <t>PG&amp;E</t>
  </si>
  <si>
    <t>P</t>
  </si>
  <si>
    <t>NGI-PGE/CG</t>
  </si>
  <si>
    <t>NV1548.2</t>
  </si>
  <si>
    <t>NV1606.2</t>
  </si>
  <si>
    <t>NV2442.2</t>
  </si>
  <si>
    <t>NV4021.2</t>
  </si>
  <si>
    <t>NV4246.2</t>
  </si>
  <si>
    <t>NW2807.2</t>
  </si>
  <si>
    <t>NW4731.2</t>
  </si>
  <si>
    <t>NY7128.2</t>
  </si>
  <si>
    <t>NZ3980.2</t>
  </si>
  <si>
    <t>NGI-SOCAL</t>
  </si>
  <si>
    <t>Q35985.2</t>
  </si>
  <si>
    <t>QG4765.1</t>
  </si>
  <si>
    <t>N89629.3</t>
  </si>
  <si>
    <t>N89641.3</t>
  </si>
  <si>
    <t>N97519.3</t>
  </si>
  <si>
    <t>N97621.3</t>
  </si>
  <si>
    <t>N97632.3</t>
  </si>
  <si>
    <t>N97741.3</t>
  </si>
  <si>
    <t>NB2010.3</t>
  </si>
  <si>
    <t>NB6348.3</t>
  </si>
  <si>
    <t>NC3958.3</t>
  </si>
  <si>
    <t>NC3977.3</t>
  </si>
  <si>
    <t>NF1364.3</t>
  </si>
  <si>
    <t>NF1447.3</t>
  </si>
  <si>
    <t>NI3193.3</t>
  </si>
  <si>
    <t>PG&amp;ECOR</t>
  </si>
  <si>
    <t>NQ0433.1</t>
  </si>
  <si>
    <t>NQ0552.1</t>
  </si>
  <si>
    <t>IF-ELPO/SJ</t>
  </si>
  <si>
    <t>NQ2300.1</t>
  </si>
  <si>
    <t>NQ2300.2</t>
  </si>
  <si>
    <t>NR7509.1</t>
  </si>
  <si>
    <t>NR7509.2</t>
  </si>
  <si>
    <t>NW5096.1</t>
  </si>
  <si>
    <t>NW5096.2</t>
  </si>
  <si>
    <t>QA8737.1</t>
  </si>
  <si>
    <t>QA8737.2</t>
  </si>
  <si>
    <t>QZ4072.1</t>
  </si>
  <si>
    <t>QZ4074.1</t>
  </si>
  <si>
    <t>QZ4727.1</t>
  </si>
  <si>
    <t>QZ4752.1</t>
  </si>
  <si>
    <t>QZ5637.1</t>
  </si>
  <si>
    <t>QZ5640.1</t>
  </si>
  <si>
    <t>QB8206.1</t>
  </si>
  <si>
    <t>QB8206.2</t>
  </si>
  <si>
    <t>Deal #</t>
  </si>
  <si>
    <t>Ctr Pty</t>
  </si>
  <si>
    <t>Forward Mk (inc April)</t>
  </si>
  <si>
    <t>Physical Total</t>
  </si>
  <si>
    <t>P/F/SS</t>
  </si>
  <si>
    <t>PGE Syn. Exhibit #</t>
  </si>
  <si>
    <t>Location</t>
  </si>
  <si>
    <t>Annuity</t>
  </si>
  <si>
    <t>Sitara Storage #</t>
  </si>
  <si>
    <t>1st Leg Month</t>
  </si>
  <si>
    <t>1st Leg Mark (mkd to index)</t>
  </si>
  <si>
    <t>2nd Leg Month</t>
  </si>
  <si>
    <t>Qty</t>
  </si>
  <si>
    <t>Apr-Oct 2001</t>
  </si>
  <si>
    <t>Apr-Oct 2002</t>
  </si>
  <si>
    <t>Apr-2001</t>
  </si>
  <si>
    <t>Trade Date</t>
  </si>
  <si>
    <t>Type</t>
  </si>
  <si>
    <t>Qty (/day)</t>
  </si>
  <si>
    <t>MTM (inc April)</t>
  </si>
  <si>
    <t>MTM (not inc April)</t>
  </si>
  <si>
    <t>Deal Price</t>
  </si>
  <si>
    <t>P-SS-Sell</t>
  </si>
  <si>
    <t>Closed</t>
  </si>
  <si>
    <t>Sell</t>
  </si>
  <si>
    <t>G-Park</t>
  </si>
  <si>
    <t>G-Lend</t>
  </si>
  <si>
    <t>PHYSICAL DEALS</t>
  </si>
  <si>
    <t>FINANCIAL DEALS</t>
  </si>
  <si>
    <t>CONFIDENTIAL</t>
  </si>
  <si>
    <t>PG&amp;E AND PG&amp;E CORE DEAL SUMMARY</t>
  </si>
  <si>
    <t>PHYSICAL SYNTHETIC STORAGE DEALS</t>
  </si>
  <si>
    <t>Executed Date</t>
  </si>
  <si>
    <t>Brenda Everett</t>
  </si>
  <si>
    <t>Frank Ermis</t>
  </si>
  <si>
    <t>Kim Olinger</t>
  </si>
  <si>
    <t xml:space="preserve"> </t>
  </si>
  <si>
    <t>Signed</t>
  </si>
  <si>
    <t>Marked Location</t>
  </si>
  <si>
    <t>Book</t>
  </si>
  <si>
    <t>FT - WEST</t>
  </si>
  <si>
    <t>Sitara Sell</t>
  </si>
  <si>
    <t>Sitara Buy</t>
  </si>
  <si>
    <t>Deal Number</t>
  </si>
  <si>
    <t>Q25583</t>
  </si>
  <si>
    <t>ND7626</t>
  </si>
  <si>
    <t>ND7829</t>
  </si>
  <si>
    <t>ND7442</t>
  </si>
  <si>
    <t>QF0726</t>
  </si>
  <si>
    <t>SYNTHETIC STORAGE DEALS WITH PG&amp;E ENERGY TRADING (Potentially wrong counterparty)</t>
  </si>
  <si>
    <t>FT - NW</t>
  </si>
  <si>
    <t>Total (future legs)</t>
  </si>
  <si>
    <t>PGE Deal #</t>
  </si>
  <si>
    <t>Date Signed</t>
  </si>
  <si>
    <t>Buy/Sell</t>
  </si>
  <si>
    <t>1 st Leg</t>
  </si>
  <si>
    <t>2nd Leg</t>
  </si>
  <si>
    <t>1st Leg Mark</t>
  </si>
  <si>
    <t>2nd Leg Mark</t>
  </si>
  <si>
    <t>SOCAL/SJ</t>
  </si>
  <si>
    <t>Synthetic Storage Total (future legs)</t>
  </si>
  <si>
    <t>P-Sell</t>
  </si>
  <si>
    <t>PGE SS CONTRACTS NOT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</si>
</sst>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dd\-mmm\-yy"/>
    <numFmt numFmtId="17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171" fontId="3" fillId="0" borderId="0" xfId="0" applyNumberFormat="1" applyFont="1"/>
    <xf numFmtId="3" fontId="3" fillId="0" borderId="0" xfId="0" applyNumberFormat="1" applyFont="1"/>
    <xf numFmtId="0" fontId="3" fillId="0" borderId="0" xfId="0" applyNumberFormat="1" applyFont="1"/>
    <xf numFmtId="2" fontId="3" fillId="0" borderId="0" xfId="0" applyNumberFormat="1" applyFont="1" applyFill="1"/>
    <xf numFmtId="0" fontId="3" fillId="0" borderId="0" xfId="0" applyNumberFormat="1" applyFont="1" applyFill="1"/>
    <xf numFmtId="3" fontId="3" fillId="0" borderId="0" xfId="0" applyNumberFormat="1" applyFont="1" applyFill="1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NumberFormat="1" applyBorder="1"/>
    <xf numFmtId="37" fontId="0" fillId="0" borderId="0" xfId="0" applyNumberFormat="1"/>
    <xf numFmtId="37" fontId="6" fillId="0" borderId="0" xfId="0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Fill="1" applyBorder="1"/>
    <xf numFmtId="171" fontId="3" fillId="0" borderId="0" xfId="0" quotePrefix="1" applyNumberFormat="1" applyFont="1"/>
    <xf numFmtId="171" fontId="3" fillId="0" borderId="0" xfId="0" quotePrefix="1" applyNumberFormat="1" applyFont="1" applyFill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0" applyNumberFormat="1" applyFont="1" applyBorder="1"/>
    <xf numFmtId="3" fontId="3" fillId="0" borderId="0" xfId="0" applyNumberFormat="1" applyFont="1" applyBorder="1"/>
    <xf numFmtId="171" fontId="3" fillId="0" borderId="0" xfId="0" applyNumberFormat="1" applyFont="1" applyBorder="1"/>
    <xf numFmtId="37" fontId="0" fillId="0" borderId="0" xfId="0" applyNumberFormat="1" applyBorder="1"/>
    <xf numFmtId="0" fontId="0" fillId="0" borderId="1" xfId="0" applyBorder="1"/>
    <xf numFmtId="171" fontId="3" fillId="0" borderId="0" xfId="0" quotePrefix="1" applyNumberFormat="1" applyFont="1" applyBorder="1"/>
    <xf numFmtId="171" fontId="3" fillId="0" borderId="0" xfId="0" quotePrefix="1" applyNumberFormat="1" applyFont="1" applyFill="1" applyBorder="1"/>
    <xf numFmtId="37" fontId="4" fillId="0" borderId="0" xfId="0" applyNumberFormat="1" applyFont="1" applyBorder="1"/>
    <xf numFmtId="0" fontId="0" fillId="0" borderId="2" xfId="0" applyBorder="1"/>
    <xf numFmtId="0" fontId="3" fillId="0" borderId="0" xfId="0" applyFont="1" applyBorder="1"/>
    <xf numFmtId="37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3" fillId="0" borderId="3" xfId="0" applyNumberFormat="1" applyFont="1" applyBorder="1"/>
    <xf numFmtId="0" fontId="3" fillId="0" borderId="3" xfId="0" applyFont="1" applyBorder="1"/>
    <xf numFmtId="171" fontId="3" fillId="0" borderId="3" xfId="0" applyNumberFormat="1" applyFont="1" applyBorder="1"/>
    <xf numFmtId="37" fontId="0" fillId="0" borderId="3" xfId="0" applyNumberFormat="1" applyBorder="1"/>
    <xf numFmtId="0" fontId="0" fillId="0" borderId="3" xfId="0" applyBorder="1"/>
    <xf numFmtId="37" fontId="6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0" fillId="0" borderId="4" xfId="0" applyBorder="1"/>
    <xf numFmtId="0" fontId="4" fillId="0" borderId="0" xfId="0" applyFont="1" applyBorder="1" applyAlignment="1">
      <alignment horizontal="right"/>
    </xf>
    <xf numFmtId="177" fontId="4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17" fontId="0" fillId="0" borderId="0" xfId="1" applyNumberFormat="1" applyFont="1" applyBorder="1"/>
    <xf numFmtId="177" fontId="5" fillId="0" borderId="0" xfId="1" applyNumberFormat="1" applyFont="1" applyBorder="1" applyAlignment="1">
      <alignment vertical="center" wrapText="1"/>
    </xf>
    <xf numFmtId="177" fontId="0" fillId="0" borderId="0" xfId="1" applyNumberFormat="1" applyFont="1" applyBorder="1"/>
    <xf numFmtId="0" fontId="0" fillId="0" borderId="0" xfId="0" applyFill="1" applyBorder="1"/>
    <xf numFmtId="177" fontId="4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3" fillId="0" borderId="3" xfId="0" applyNumberFormat="1" applyFont="1" applyBorder="1"/>
    <xf numFmtId="177" fontId="0" fillId="0" borderId="9" xfId="1" applyNumberFormat="1" applyFont="1" applyBorder="1"/>
    <xf numFmtId="37" fontId="0" fillId="0" borderId="9" xfId="0" applyNumberFormat="1" applyBorder="1"/>
    <xf numFmtId="15" fontId="3" fillId="0" borderId="0" xfId="0" applyNumberFormat="1" applyFont="1" applyBorder="1"/>
    <xf numFmtId="0" fontId="4" fillId="0" borderId="0" xfId="0" applyFont="1" applyBorder="1" applyAlignment="1">
      <alignment horizontal="center" vertical="center"/>
    </xf>
    <xf numFmtId="177" fontId="3" fillId="0" borderId="0" xfId="1" applyNumberFormat="1" applyFont="1" applyBorder="1"/>
    <xf numFmtId="0" fontId="0" fillId="0" borderId="0" xfId="1" applyNumberFormat="1" applyFont="1" applyFill="1" applyBorder="1"/>
    <xf numFmtId="14" fontId="0" fillId="0" borderId="0" xfId="0" applyNumberFormat="1" applyBorder="1"/>
    <xf numFmtId="17" fontId="0" fillId="0" borderId="9" xfId="1" applyNumberFormat="1" applyFont="1" applyBorder="1"/>
    <xf numFmtId="171" fontId="0" fillId="0" borderId="0" xfId="0" applyNumberFormat="1" applyBorder="1"/>
    <xf numFmtId="0" fontId="0" fillId="0" borderId="0" xfId="0" applyBorder="1" applyAlignment="1">
      <alignment horizontal="center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0" xfId="0" applyFill="1"/>
    <xf numFmtId="177" fontId="4" fillId="2" borderId="10" xfId="1" applyNumberFormat="1" applyFont="1" applyFill="1" applyBorder="1" applyAlignment="1">
      <alignment horizontal="center" vertical="center" wrapText="1"/>
    </xf>
    <xf numFmtId="17" fontId="4" fillId="0" borderId="0" xfId="1" applyNumberFormat="1" applyFont="1" applyBorder="1" applyAlignment="1">
      <alignment horizontal="right"/>
    </xf>
    <xf numFmtId="2" fontId="0" fillId="0" borderId="0" xfId="0" applyNumberFormat="1" applyBorder="1"/>
    <xf numFmtId="0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71" fontId="2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7" fontId="8" fillId="2" borderId="10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77" fontId="4" fillId="0" borderId="0" xfId="0" applyNumberFormat="1" applyFont="1"/>
    <xf numFmtId="0" fontId="5" fillId="0" borderId="0" xfId="0" applyNumberFormat="1" applyFont="1" applyBorder="1"/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5"/>
  <sheetViews>
    <sheetView tabSelected="1" topLeftCell="A9" zoomScale="75" workbookViewId="0">
      <selection activeCell="F16" sqref="F16"/>
    </sheetView>
  </sheetViews>
  <sheetFormatPr defaultRowHeight="13.2" x14ac:dyDescent="0.25"/>
  <cols>
    <col min="1" max="1" width="5.5546875" customWidth="1"/>
    <col min="2" max="2" width="4" customWidth="1"/>
    <col min="3" max="3" width="12.109375" customWidth="1"/>
    <col min="4" max="4" width="15.109375" hidden="1" customWidth="1"/>
    <col min="5" max="5" width="15.6640625" customWidth="1"/>
    <col min="6" max="6" width="11" bestFit="1" customWidth="1"/>
    <col min="7" max="7" width="11.33203125" bestFit="1" customWidth="1"/>
    <col min="8" max="8" width="13.6640625" customWidth="1"/>
    <col min="9" max="9" width="14.88671875" customWidth="1"/>
    <col min="10" max="10" width="15.88671875" customWidth="1"/>
    <col min="11" max="11" width="14.5546875" customWidth="1"/>
    <col min="12" max="12" width="15.88671875" customWidth="1"/>
    <col min="13" max="13" width="13.88671875" customWidth="1"/>
    <col min="14" max="14" width="14.88671875" customWidth="1"/>
    <col min="15" max="15" width="12.44140625" customWidth="1"/>
    <col min="16" max="16" width="14.44140625" bestFit="1" customWidth="1"/>
    <col min="17" max="19" width="15.44140625" customWidth="1"/>
    <col min="20" max="20" width="2.33203125" customWidth="1"/>
    <col min="22" max="22" width="2" customWidth="1"/>
  </cols>
  <sheetData>
    <row r="1" spans="1:28" ht="18" customHeight="1" x14ac:dyDescent="0.25">
      <c r="A1" s="79" t="s">
        <v>82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8" ht="21.75" customHeight="1" x14ac:dyDescent="0.25">
      <c r="A2" s="80" t="s">
        <v>81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8" ht="19.5" customHeight="1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8" ht="7.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/>
      <c r="U4" s="9"/>
      <c r="V4" s="9"/>
      <c r="W4" s="9"/>
      <c r="X4" s="9"/>
    </row>
    <row r="5" spans="1:28" x14ac:dyDescent="0.25">
      <c r="A5" s="27"/>
      <c r="B5" s="42" t="s">
        <v>83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3"/>
      <c r="U5" s="9"/>
      <c r="V5" s="9"/>
      <c r="W5" s="9"/>
      <c r="X5" s="9"/>
    </row>
    <row r="6" spans="1:28" ht="26.4" x14ac:dyDescent="0.25">
      <c r="A6" s="27"/>
      <c r="B6" s="9"/>
      <c r="C6" s="63" t="s">
        <v>95</v>
      </c>
      <c r="D6" s="63"/>
      <c r="E6" s="64" t="s">
        <v>93</v>
      </c>
      <c r="F6" s="63" t="s">
        <v>94</v>
      </c>
      <c r="G6" s="63" t="s">
        <v>60</v>
      </c>
      <c r="H6" s="63" t="s">
        <v>90</v>
      </c>
      <c r="I6" s="63" t="s">
        <v>53</v>
      </c>
      <c r="J6" s="63" t="s">
        <v>56</v>
      </c>
      <c r="K6" s="64" t="s">
        <v>64</v>
      </c>
      <c r="L6" s="64" t="s">
        <v>59</v>
      </c>
      <c r="M6" s="64" t="s">
        <v>61</v>
      </c>
      <c r="N6" s="64" t="s">
        <v>62</v>
      </c>
      <c r="O6" s="64" t="s">
        <v>63</v>
      </c>
      <c r="P6" s="63" t="s">
        <v>54</v>
      </c>
      <c r="Q6" s="64" t="s">
        <v>57</v>
      </c>
      <c r="R6" s="64" t="s">
        <v>84</v>
      </c>
      <c r="S6" s="64" t="s">
        <v>89</v>
      </c>
      <c r="T6" s="18"/>
      <c r="U6" s="17"/>
      <c r="V6" s="17"/>
      <c r="W6" s="17"/>
      <c r="X6" s="17"/>
      <c r="Y6" s="8"/>
      <c r="Z6" s="8"/>
      <c r="AA6" s="8"/>
      <c r="AB6" s="8"/>
    </row>
    <row r="7" spans="1:28" x14ac:dyDescent="0.25">
      <c r="A7" s="27"/>
      <c r="B7" s="9"/>
      <c r="C7" s="9" t="str">
        <f t="shared" ref="C7:C30" si="0">LEFT(D7,6)</f>
        <v>N89629</v>
      </c>
      <c r="D7" s="9" t="s">
        <v>19</v>
      </c>
      <c r="E7" s="9"/>
      <c r="F7" s="9"/>
      <c r="G7" s="10"/>
      <c r="H7" s="9" t="s">
        <v>6</v>
      </c>
      <c r="I7" s="9" t="s">
        <v>4</v>
      </c>
      <c r="J7" s="9" t="s">
        <v>74</v>
      </c>
      <c r="K7" s="45">
        <v>310000</v>
      </c>
      <c r="L7" s="9">
        <v>-83700</v>
      </c>
      <c r="M7" s="43">
        <v>36586</v>
      </c>
      <c r="N7" s="44">
        <v>836938</v>
      </c>
      <c r="O7" s="43">
        <v>37012</v>
      </c>
      <c r="P7" s="45">
        <v>-3595571.7921000002</v>
      </c>
      <c r="Q7" s="9"/>
      <c r="R7" s="9"/>
      <c r="S7" s="9"/>
      <c r="T7" s="23"/>
      <c r="U7" s="9"/>
      <c r="V7" s="9"/>
      <c r="W7" s="9"/>
      <c r="X7" s="9"/>
    </row>
    <row r="8" spans="1:28" x14ac:dyDescent="0.25">
      <c r="A8" s="27"/>
      <c r="B8" s="9"/>
      <c r="C8" s="9" t="str">
        <f t="shared" si="0"/>
        <v>N89641</v>
      </c>
      <c r="D8" s="9" t="s">
        <v>20</v>
      </c>
      <c r="E8" s="9"/>
      <c r="F8" s="9"/>
      <c r="G8" s="10"/>
      <c r="H8" s="9" t="s">
        <v>6</v>
      </c>
      <c r="I8" s="9" t="s">
        <v>4</v>
      </c>
      <c r="J8" s="9" t="s">
        <v>74</v>
      </c>
      <c r="K8" s="45">
        <v>600000</v>
      </c>
      <c r="L8" s="9">
        <v>-90000</v>
      </c>
      <c r="M8" s="43">
        <v>36678</v>
      </c>
      <c r="N8" s="45">
        <v>2663880</v>
      </c>
      <c r="O8" s="43">
        <v>37043</v>
      </c>
      <c r="P8" s="45">
        <v>-7289130.7863000007</v>
      </c>
      <c r="Q8" s="9"/>
      <c r="R8" s="9"/>
      <c r="S8" s="9"/>
      <c r="T8" s="23"/>
      <c r="U8" s="9"/>
      <c r="V8" s="9"/>
      <c r="W8" s="9"/>
      <c r="X8" s="9"/>
    </row>
    <row r="9" spans="1:28" x14ac:dyDescent="0.25">
      <c r="A9" s="27"/>
      <c r="B9" s="9"/>
      <c r="C9" s="9" t="str">
        <f t="shared" si="0"/>
        <v>N97519</v>
      </c>
      <c r="D9" s="9" t="s">
        <v>21</v>
      </c>
      <c r="E9" s="9">
        <v>165403</v>
      </c>
      <c r="F9" s="9">
        <v>165401</v>
      </c>
      <c r="G9" s="10"/>
      <c r="H9" s="9" t="s">
        <v>6</v>
      </c>
      <c r="I9" s="9" t="s">
        <v>4</v>
      </c>
      <c r="J9" s="9" t="s">
        <v>74</v>
      </c>
      <c r="K9" s="45">
        <v>310020</v>
      </c>
      <c r="L9" s="9">
        <v>-79050</v>
      </c>
      <c r="M9" s="43">
        <v>36739</v>
      </c>
      <c r="N9" s="45">
        <v>1370138</v>
      </c>
      <c r="O9" s="43">
        <v>36982</v>
      </c>
      <c r="P9" s="45">
        <v>-3236515.7940000002</v>
      </c>
      <c r="Q9" s="9"/>
      <c r="R9" s="9"/>
      <c r="S9" s="9"/>
      <c r="T9" s="23"/>
      <c r="U9" s="9"/>
      <c r="V9" s="9"/>
      <c r="W9" s="9"/>
      <c r="X9" s="9"/>
    </row>
    <row r="10" spans="1:28" x14ac:dyDescent="0.25">
      <c r="A10" s="27"/>
      <c r="B10" s="9"/>
      <c r="C10" s="9" t="str">
        <f t="shared" si="0"/>
        <v>N97621</v>
      </c>
      <c r="D10" s="9" t="s">
        <v>22</v>
      </c>
      <c r="E10" s="9">
        <v>165399</v>
      </c>
      <c r="F10" s="9">
        <v>165400</v>
      </c>
      <c r="G10" s="58">
        <v>258196</v>
      </c>
      <c r="H10" s="9" t="s">
        <v>6</v>
      </c>
      <c r="I10" s="9" t="s">
        <v>4</v>
      </c>
      <c r="J10" s="9" t="s">
        <v>74</v>
      </c>
      <c r="K10" s="45">
        <v>620000</v>
      </c>
      <c r="L10" s="9">
        <v>-86800</v>
      </c>
      <c r="M10" s="43">
        <v>36647</v>
      </c>
      <c r="N10" s="45">
        <v>1940476</v>
      </c>
      <c r="O10" s="43">
        <v>37012</v>
      </c>
      <c r="P10" s="45">
        <v>-7191143.5844000001</v>
      </c>
      <c r="Q10" s="9">
        <v>96038516</v>
      </c>
      <c r="R10" s="61">
        <v>36565</v>
      </c>
      <c r="S10" s="9" t="s">
        <v>86</v>
      </c>
      <c r="T10" s="23"/>
      <c r="U10" s="9"/>
      <c r="V10" s="9"/>
      <c r="W10" s="9"/>
      <c r="X10" s="9"/>
    </row>
    <row r="11" spans="1:28" x14ac:dyDescent="0.25">
      <c r="A11" s="27"/>
      <c r="B11" s="9"/>
      <c r="C11" s="9" t="str">
        <f t="shared" si="0"/>
        <v>N97632</v>
      </c>
      <c r="D11" s="9" t="s">
        <v>23</v>
      </c>
      <c r="E11" s="9"/>
      <c r="F11" s="9"/>
      <c r="G11" s="10"/>
      <c r="H11" s="9" t="s">
        <v>6</v>
      </c>
      <c r="I11" s="9" t="s">
        <v>4</v>
      </c>
      <c r="J11" s="9" t="s">
        <v>74</v>
      </c>
      <c r="K11" s="45">
        <v>310020</v>
      </c>
      <c r="L11" s="9">
        <v>-77500</v>
      </c>
      <c r="M11" s="43">
        <v>36739</v>
      </c>
      <c r="N11" s="45">
        <v>1370138</v>
      </c>
      <c r="O11" s="43">
        <v>36982</v>
      </c>
      <c r="P11" s="45">
        <v>-3236515.7940000002</v>
      </c>
      <c r="Q11" s="9"/>
      <c r="R11" s="61"/>
      <c r="S11" s="9"/>
      <c r="T11" s="23"/>
      <c r="U11" s="9"/>
      <c r="V11" s="9"/>
      <c r="W11" s="9"/>
      <c r="X11" s="9"/>
    </row>
    <row r="12" spans="1:28" x14ac:dyDescent="0.25">
      <c r="A12" s="27"/>
      <c r="B12" s="9"/>
      <c r="C12" s="9" t="str">
        <f t="shared" si="0"/>
        <v>N97741</v>
      </c>
      <c r="D12" s="9" t="s">
        <v>24</v>
      </c>
      <c r="E12" s="9"/>
      <c r="F12" s="9"/>
      <c r="G12" s="10"/>
      <c r="H12" s="9" t="s">
        <v>6</v>
      </c>
      <c r="I12" s="9" t="s">
        <v>4</v>
      </c>
      <c r="J12" s="9" t="s">
        <v>74</v>
      </c>
      <c r="K12" s="45">
        <v>310020</v>
      </c>
      <c r="L12" s="9">
        <v>-86800</v>
      </c>
      <c r="M12" s="43">
        <v>36739</v>
      </c>
      <c r="N12" s="45">
        <v>1370138</v>
      </c>
      <c r="O12" s="43">
        <v>37012</v>
      </c>
      <c r="P12" s="45">
        <v>-3595571.7921000002</v>
      </c>
      <c r="Q12" s="9"/>
      <c r="R12" s="61" t="s">
        <v>88</v>
      </c>
      <c r="S12" s="9"/>
      <c r="T12" s="23"/>
      <c r="U12" s="9"/>
      <c r="V12" s="9"/>
      <c r="W12" s="9"/>
      <c r="X12" s="9"/>
    </row>
    <row r="13" spans="1:28" x14ac:dyDescent="0.25">
      <c r="A13" s="27"/>
      <c r="B13" s="9"/>
      <c r="C13" s="9" t="str">
        <f t="shared" si="0"/>
        <v>NB2010</v>
      </c>
      <c r="D13" s="9" t="s">
        <v>25</v>
      </c>
      <c r="E13" s="9">
        <v>209341</v>
      </c>
      <c r="F13" s="9">
        <v>209338</v>
      </c>
      <c r="G13" s="10"/>
      <c r="H13" s="9" t="s">
        <v>6</v>
      </c>
      <c r="I13" s="9" t="s">
        <v>4</v>
      </c>
      <c r="J13" s="9" t="s">
        <v>74</v>
      </c>
      <c r="K13" s="45">
        <v>620000</v>
      </c>
      <c r="L13" s="9">
        <v>-279000</v>
      </c>
      <c r="M13" s="43">
        <v>36861</v>
      </c>
      <c r="N13" s="45">
        <v>8772876</v>
      </c>
      <c r="O13" s="43">
        <v>37012</v>
      </c>
      <c r="P13" s="45">
        <v>-7191143.5844000001</v>
      </c>
      <c r="Q13" s="9">
        <v>96035423</v>
      </c>
      <c r="R13" s="61">
        <v>36586</v>
      </c>
      <c r="S13" s="9" t="s">
        <v>86</v>
      </c>
      <c r="T13" s="23"/>
      <c r="U13" s="9"/>
      <c r="V13" s="9"/>
      <c r="W13" s="9"/>
      <c r="X13" s="9"/>
    </row>
    <row r="14" spans="1:28" x14ac:dyDescent="0.25">
      <c r="A14" s="27"/>
      <c r="B14" s="9"/>
      <c r="C14" s="9" t="str">
        <f t="shared" si="0"/>
        <v>NB6348</v>
      </c>
      <c r="D14" s="9" t="s">
        <v>26</v>
      </c>
      <c r="E14" s="9">
        <v>213143</v>
      </c>
      <c r="F14" s="9">
        <v>213131</v>
      </c>
      <c r="G14" s="58">
        <v>217557</v>
      </c>
      <c r="H14" s="9" t="s">
        <v>6</v>
      </c>
      <c r="I14" s="9" t="s">
        <v>4</v>
      </c>
      <c r="J14" s="9" t="s">
        <v>74</v>
      </c>
      <c r="K14" s="45">
        <v>310000</v>
      </c>
      <c r="L14" s="9">
        <v>-158100</v>
      </c>
      <c r="M14" s="43">
        <v>36861</v>
      </c>
      <c r="N14" s="45">
        <v>4386438</v>
      </c>
      <c r="O14" s="43">
        <v>37012</v>
      </c>
      <c r="P14" s="45">
        <v>-3595571.7921000002</v>
      </c>
      <c r="Q14" s="9">
        <v>96035808</v>
      </c>
      <c r="R14" s="61">
        <v>36603</v>
      </c>
      <c r="S14" s="9" t="s">
        <v>86</v>
      </c>
      <c r="T14" s="23"/>
      <c r="U14" s="9"/>
      <c r="V14" s="9"/>
      <c r="W14" s="9"/>
      <c r="X14" s="9"/>
    </row>
    <row r="15" spans="1:28" x14ac:dyDescent="0.25">
      <c r="A15" s="27"/>
      <c r="B15" s="9"/>
      <c r="C15" s="9" t="str">
        <f t="shared" si="0"/>
        <v>NC3958</v>
      </c>
      <c r="D15" s="9" t="s">
        <v>27</v>
      </c>
      <c r="E15" s="46">
        <v>219504</v>
      </c>
      <c r="F15" s="46">
        <v>219466</v>
      </c>
      <c r="G15" s="10"/>
      <c r="H15" s="9" t="s">
        <v>6</v>
      </c>
      <c r="I15" s="9" t="s">
        <v>4</v>
      </c>
      <c r="J15" s="9" t="s">
        <v>74</v>
      </c>
      <c r="K15" s="45">
        <v>930000</v>
      </c>
      <c r="L15" s="9">
        <v>-232500</v>
      </c>
      <c r="M15" s="43">
        <v>36647</v>
      </c>
      <c r="N15" s="45">
        <v>2910714</v>
      </c>
      <c r="O15" s="43">
        <v>36982</v>
      </c>
      <c r="P15" s="45">
        <v>-9708921</v>
      </c>
      <c r="Q15" s="9"/>
      <c r="R15" s="61"/>
      <c r="S15" s="9"/>
      <c r="T15" s="23"/>
      <c r="U15" s="9"/>
      <c r="V15" s="9"/>
      <c r="W15" s="9"/>
      <c r="X15" s="9"/>
    </row>
    <row r="16" spans="1:28" x14ac:dyDescent="0.25">
      <c r="A16" s="27"/>
      <c r="B16" s="9"/>
      <c r="C16" s="9" t="str">
        <f t="shared" si="0"/>
        <v>NC3977</v>
      </c>
      <c r="D16" s="9" t="s">
        <v>28</v>
      </c>
      <c r="E16" s="9">
        <v>219508</v>
      </c>
      <c r="F16" s="9">
        <v>219530</v>
      </c>
      <c r="G16" s="10"/>
      <c r="H16" s="9" t="s">
        <v>6</v>
      </c>
      <c r="I16" s="9" t="s">
        <v>4</v>
      </c>
      <c r="J16" s="9" t="s">
        <v>74</v>
      </c>
      <c r="K16" s="45">
        <v>900000</v>
      </c>
      <c r="L16" s="9">
        <v>-234000</v>
      </c>
      <c r="M16" s="43">
        <v>36678</v>
      </c>
      <c r="N16" s="45">
        <v>3995820</v>
      </c>
      <c r="O16" s="43">
        <v>36982</v>
      </c>
      <c r="P16" s="45">
        <v>-9395730</v>
      </c>
      <c r="Q16" s="9">
        <v>96036213</v>
      </c>
      <c r="R16" s="61">
        <v>36602</v>
      </c>
      <c r="S16" s="9" t="s">
        <v>86</v>
      </c>
      <c r="T16" s="23"/>
      <c r="U16" s="9"/>
      <c r="V16" s="9"/>
      <c r="W16" s="9"/>
      <c r="X16" s="9"/>
    </row>
    <row r="17" spans="1:24" x14ac:dyDescent="0.25">
      <c r="A17" s="27"/>
      <c r="B17" s="9"/>
      <c r="C17" s="9" t="str">
        <f t="shared" si="0"/>
        <v>NF1364</v>
      </c>
      <c r="D17" s="9" t="s">
        <v>29</v>
      </c>
      <c r="E17" s="9">
        <v>245646</v>
      </c>
      <c r="F17" s="9">
        <v>245647</v>
      </c>
      <c r="G17" s="58">
        <v>245660</v>
      </c>
      <c r="H17" s="9" t="s">
        <v>6</v>
      </c>
      <c r="I17" s="9" t="s">
        <v>4</v>
      </c>
      <c r="J17" s="9" t="s">
        <v>74</v>
      </c>
      <c r="K17" s="45">
        <v>310000</v>
      </c>
      <c r="L17" s="9">
        <v>-111600</v>
      </c>
      <c r="M17" s="43">
        <v>36739</v>
      </c>
      <c r="N17" s="45">
        <v>1370138</v>
      </c>
      <c r="O17" s="43">
        <v>37104</v>
      </c>
      <c r="P17" s="45">
        <v>-4019596.0567999999</v>
      </c>
      <c r="Q17" s="9">
        <v>96037983</v>
      </c>
      <c r="R17" s="61">
        <v>36633</v>
      </c>
      <c r="S17" s="9" t="s">
        <v>86</v>
      </c>
      <c r="T17" s="23"/>
      <c r="U17" s="9"/>
      <c r="V17" s="9"/>
      <c r="W17" s="9"/>
      <c r="X17" s="9"/>
    </row>
    <row r="18" spans="1:24" x14ac:dyDescent="0.25">
      <c r="A18" s="27"/>
      <c r="B18" s="9"/>
      <c r="C18" s="9" t="str">
        <f t="shared" si="0"/>
        <v>NF1447</v>
      </c>
      <c r="D18" s="9" t="s">
        <v>30</v>
      </c>
      <c r="E18" s="46">
        <v>245644</v>
      </c>
      <c r="F18" s="9">
        <v>245627</v>
      </c>
      <c r="G18" s="10"/>
      <c r="H18" s="9" t="s">
        <v>6</v>
      </c>
      <c r="I18" s="9" t="s">
        <v>4</v>
      </c>
      <c r="J18" s="9" t="s">
        <v>74</v>
      </c>
      <c r="K18" s="45">
        <v>310000</v>
      </c>
      <c r="L18" s="9">
        <v>-167400</v>
      </c>
      <c r="M18" s="43">
        <v>36892</v>
      </c>
      <c r="N18" s="45">
        <v>4538307</v>
      </c>
      <c r="O18" s="43">
        <v>37043</v>
      </c>
      <c r="P18" s="45">
        <v>-3766050.9058000003</v>
      </c>
      <c r="Q18" s="9"/>
      <c r="R18" s="61"/>
      <c r="S18" s="9"/>
      <c r="T18" s="23"/>
      <c r="U18" s="9"/>
      <c r="V18" s="9"/>
      <c r="W18" s="9"/>
      <c r="X18" s="9"/>
    </row>
    <row r="19" spans="1:24" x14ac:dyDescent="0.25">
      <c r="A19" s="27"/>
      <c r="B19" s="9"/>
      <c r="C19" s="9" t="str">
        <f t="shared" si="0"/>
        <v>NI3193</v>
      </c>
      <c r="D19" s="9" t="s">
        <v>31</v>
      </c>
      <c r="E19" s="9">
        <v>270041</v>
      </c>
      <c r="F19" s="9">
        <v>270025</v>
      </c>
      <c r="G19" s="58">
        <v>270054</v>
      </c>
      <c r="H19" s="9" t="s">
        <v>6</v>
      </c>
      <c r="I19" s="9" t="s">
        <v>4</v>
      </c>
      <c r="J19" s="9" t="s">
        <v>74</v>
      </c>
      <c r="K19" s="45">
        <v>310000</v>
      </c>
      <c r="L19" s="9">
        <v>-195300</v>
      </c>
      <c r="M19" s="43">
        <v>36892</v>
      </c>
      <c r="N19" s="45">
        <v>4538307</v>
      </c>
      <c r="O19" s="43">
        <v>37165</v>
      </c>
      <c r="P19" s="45">
        <v>-3926827.4034000002</v>
      </c>
      <c r="Q19" s="9">
        <v>96040125</v>
      </c>
      <c r="R19" s="61">
        <v>36662</v>
      </c>
      <c r="S19" s="9" t="s">
        <v>86</v>
      </c>
      <c r="T19" s="23"/>
      <c r="U19" s="9"/>
      <c r="V19" s="9"/>
      <c r="W19" s="9"/>
      <c r="X19" s="9"/>
    </row>
    <row r="20" spans="1:24" x14ac:dyDescent="0.25">
      <c r="A20" s="27"/>
      <c r="B20" s="9"/>
      <c r="C20" s="9" t="str">
        <f t="shared" si="0"/>
        <v>NV1548</v>
      </c>
      <c r="D20" s="9" t="s">
        <v>7</v>
      </c>
      <c r="E20" s="9">
        <v>364983</v>
      </c>
      <c r="F20" s="9">
        <v>364984</v>
      </c>
      <c r="G20" s="58">
        <v>364980</v>
      </c>
      <c r="H20" s="9" t="s">
        <v>6</v>
      </c>
      <c r="I20" s="9" t="s">
        <v>4</v>
      </c>
      <c r="J20" s="9" t="s">
        <v>74</v>
      </c>
      <c r="K20" s="45">
        <v>310000</v>
      </c>
      <c r="L20" s="9">
        <v>-201500</v>
      </c>
      <c r="M20" s="43">
        <v>36892</v>
      </c>
      <c r="N20" s="45">
        <v>4538307</v>
      </c>
      <c r="O20" s="43">
        <v>37135</v>
      </c>
      <c r="P20" s="45">
        <v>-3831697.8514</v>
      </c>
      <c r="Q20" s="9">
        <v>96045764</v>
      </c>
      <c r="R20" s="61">
        <v>37118</v>
      </c>
      <c r="S20" t="s">
        <v>86</v>
      </c>
      <c r="T20" s="23"/>
      <c r="U20" s="9"/>
      <c r="V20" s="9"/>
      <c r="W20" s="9"/>
      <c r="X20" s="9"/>
    </row>
    <row r="21" spans="1:24" x14ac:dyDescent="0.25">
      <c r="A21" s="27"/>
      <c r="B21" s="9"/>
      <c r="C21" s="9" t="str">
        <f t="shared" si="0"/>
        <v>NV1606</v>
      </c>
      <c r="D21" s="9" t="s">
        <v>8</v>
      </c>
      <c r="E21" s="9">
        <v>364979</v>
      </c>
      <c r="F21" s="9">
        <v>364976</v>
      </c>
      <c r="G21" s="58">
        <v>365007</v>
      </c>
      <c r="H21" s="9" t="s">
        <v>6</v>
      </c>
      <c r="I21" s="9" t="s">
        <v>4</v>
      </c>
      <c r="J21" s="9" t="s">
        <v>74</v>
      </c>
      <c r="K21" s="45">
        <v>310000</v>
      </c>
      <c r="L21" s="9">
        <v>-201500</v>
      </c>
      <c r="M21" s="43">
        <v>36892</v>
      </c>
      <c r="N21" s="45">
        <v>4537780</v>
      </c>
      <c r="O21" s="43">
        <v>37104</v>
      </c>
      <c r="P21" s="45">
        <v>-4018771.6621999997</v>
      </c>
      <c r="Q21" s="9">
        <v>96045548</v>
      </c>
      <c r="R21" s="61">
        <v>36753</v>
      </c>
      <c r="S21" s="9" t="s">
        <v>86</v>
      </c>
      <c r="T21" s="23"/>
      <c r="U21" s="9"/>
      <c r="V21" s="9"/>
      <c r="W21" s="9"/>
      <c r="X21" s="9"/>
    </row>
    <row r="22" spans="1:24" x14ac:dyDescent="0.25">
      <c r="A22" s="27"/>
      <c r="B22" s="9"/>
      <c r="C22" s="9" t="str">
        <f t="shared" si="0"/>
        <v>NV2442</v>
      </c>
      <c r="D22" s="9" t="s">
        <v>9</v>
      </c>
      <c r="E22" s="9">
        <v>366290</v>
      </c>
      <c r="F22" s="9">
        <v>366289</v>
      </c>
      <c r="G22" s="58">
        <v>366292</v>
      </c>
      <c r="H22" s="9" t="s">
        <v>6</v>
      </c>
      <c r="I22" s="9" t="s">
        <v>4</v>
      </c>
      <c r="J22" s="9" t="s">
        <v>74</v>
      </c>
      <c r="K22" s="45">
        <v>300000</v>
      </c>
      <c r="L22" s="9">
        <v>-132000</v>
      </c>
      <c r="M22" s="43">
        <v>36923</v>
      </c>
      <c r="N22" s="45">
        <v>3719670</v>
      </c>
      <c r="O22" s="43">
        <v>37196</v>
      </c>
      <c r="P22" s="45">
        <v>-4011894.1031000004</v>
      </c>
      <c r="Q22" s="9">
        <v>96045763</v>
      </c>
      <c r="R22" s="61">
        <v>36753</v>
      </c>
      <c r="S22" s="9" t="s">
        <v>86</v>
      </c>
      <c r="T22" s="23"/>
      <c r="U22" s="9"/>
      <c r="V22" s="9"/>
      <c r="W22" s="9"/>
      <c r="X22" s="9"/>
    </row>
    <row r="23" spans="1:24" x14ac:dyDescent="0.25">
      <c r="A23" s="27"/>
      <c r="B23" s="9"/>
      <c r="C23" s="9" t="str">
        <f t="shared" si="0"/>
        <v>NV4021</v>
      </c>
      <c r="D23" s="9" t="s">
        <v>10</v>
      </c>
      <c r="E23" s="9">
        <v>367468</v>
      </c>
      <c r="F23" s="9">
        <v>367458</v>
      </c>
      <c r="G23" s="58">
        <v>367815</v>
      </c>
      <c r="H23" s="9" t="s">
        <v>6</v>
      </c>
      <c r="I23" s="9" t="s">
        <v>4</v>
      </c>
      <c r="J23" s="9" t="s">
        <v>74</v>
      </c>
      <c r="K23" s="45">
        <v>300000</v>
      </c>
      <c r="L23" s="9">
        <v>-156000</v>
      </c>
      <c r="M23" s="43">
        <v>36923</v>
      </c>
      <c r="N23" s="45">
        <v>3719940</v>
      </c>
      <c r="O23" s="43">
        <v>37196</v>
      </c>
      <c r="P23" s="45">
        <v>-4012157.2203000002</v>
      </c>
      <c r="Q23" s="9">
        <v>96045767</v>
      </c>
      <c r="R23" s="61">
        <v>36754</v>
      </c>
      <c r="S23" s="9" t="s">
        <v>86</v>
      </c>
      <c r="T23" s="23"/>
      <c r="U23" s="9"/>
      <c r="V23" s="9"/>
      <c r="W23" s="9"/>
      <c r="X23" s="9"/>
    </row>
    <row r="24" spans="1:24" x14ac:dyDescent="0.25">
      <c r="A24" s="27"/>
      <c r="B24" s="9"/>
      <c r="C24" s="9" t="str">
        <f t="shared" si="0"/>
        <v>NV4246</v>
      </c>
      <c r="D24" s="9" t="s">
        <v>11</v>
      </c>
      <c r="E24" s="9">
        <v>367601</v>
      </c>
      <c r="F24" s="9">
        <v>367598</v>
      </c>
      <c r="G24" s="58">
        <v>367811</v>
      </c>
      <c r="H24" s="9" t="s">
        <v>6</v>
      </c>
      <c r="I24" s="9" t="s">
        <v>4</v>
      </c>
      <c r="J24" s="9" t="s">
        <v>74</v>
      </c>
      <c r="K24" s="45">
        <v>300000</v>
      </c>
      <c r="L24" s="9">
        <v>-150000</v>
      </c>
      <c r="M24" s="43">
        <v>36923</v>
      </c>
      <c r="N24" s="45">
        <v>3719940</v>
      </c>
      <c r="O24" s="43">
        <v>37196</v>
      </c>
      <c r="P24" s="45">
        <v>-4012157.2203000002</v>
      </c>
      <c r="Q24" s="9">
        <v>96045765</v>
      </c>
      <c r="R24" s="61">
        <v>36754</v>
      </c>
      <c r="S24" s="9" t="s">
        <v>86</v>
      </c>
      <c r="T24" s="23"/>
      <c r="U24" s="9"/>
      <c r="V24" s="9"/>
      <c r="W24" s="9"/>
      <c r="X24" s="9"/>
    </row>
    <row r="25" spans="1:24" x14ac:dyDescent="0.25">
      <c r="A25" s="27"/>
      <c r="B25" s="9"/>
      <c r="C25" s="9" t="str">
        <f t="shared" si="0"/>
        <v>NW2807</v>
      </c>
      <c r="D25" s="9" t="s">
        <v>12</v>
      </c>
      <c r="E25" s="9">
        <v>373801</v>
      </c>
      <c r="F25" s="9">
        <v>373797</v>
      </c>
      <c r="G25" s="10"/>
      <c r="H25" s="9" t="s">
        <v>6</v>
      </c>
      <c r="I25" s="9" t="s">
        <v>4</v>
      </c>
      <c r="J25" s="9" t="s">
        <v>74</v>
      </c>
      <c r="K25" s="45">
        <v>310000</v>
      </c>
      <c r="L25" s="9">
        <v>-111600</v>
      </c>
      <c r="M25" s="43">
        <v>36951</v>
      </c>
      <c r="N25" s="45">
        <v>3487500</v>
      </c>
      <c r="O25" s="43">
        <v>37257</v>
      </c>
      <c r="P25" s="45">
        <v>-4161526.3131999997</v>
      </c>
      <c r="Q25" s="9">
        <v>96045770</v>
      </c>
      <c r="R25" s="61">
        <v>36761</v>
      </c>
      <c r="S25" s="46" t="s">
        <v>87</v>
      </c>
      <c r="T25" s="23"/>
      <c r="U25" s="9"/>
      <c r="V25" s="9"/>
      <c r="W25" s="9"/>
      <c r="X25" s="9"/>
    </row>
    <row r="26" spans="1:24" x14ac:dyDescent="0.25">
      <c r="A26" s="27"/>
      <c r="B26" s="9"/>
      <c r="C26" s="9" t="str">
        <f t="shared" si="0"/>
        <v>NW4731</v>
      </c>
      <c r="D26" s="9" t="s">
        <v>13</v>
      </c>
      <c r="E26" s="9">
        <v>375389</v>
      </c>
      <c r="F26" s="9">
        <v>375394</v>
      </c>
      <c r="G26" s="10"/>
      <c r="H26" s="9" t="s">
        <v>6</v>
      </c>
      <c r="I26" s="9" t="s">
        <v>4</v>
      </c>
      <c r="J26" s="9" t="s">
        <v>74</v>
      </c>
      <c r="K26" s="45">
        <v>310000</v>
      </c>
      <c r="L26" s="9">
        <v>-136400</v>
      </c>
      <c r="M26" s="43">
        <v>36951</v>
      </c>
      <c r="N26" s="45">
        <v>3487438</v>
      </c>
      <c r="O26" s="43">
        <v>37257</v>
      </c>
      <c r="P26" s="45">
        <v>-4161436.4047000003</v>
      </c>
      <c r="Q26" s="9"/>
      <c r="R26" s="61"/>
      <c r="S26" s="9"/>
      <c r="T26" s="23"/>
      <c r="U26" s="9"/>
      <c r="V26" s="9"/>
      <c r="W26" s="9"/>
      <c r="X26" s="9"/>
    </row>
    <row r="27" spans="1:24" x14ac:dyDescent="0.25">
      <c r="A27" s="27"/>
      <c r="B27" s="9"/>
      <c r="C27" s="9" t="str">
        <f t="shared" si="0"/>
        <v>NY7128</v>
      </c>
      <c r="D27" s="9" t="s">
        <v>14</v>
      </c>
      <c r="E27" s="9">
        <v>394501</v>
      </c>
      <c r="F27" s="9">
        <v>394516</v>
      </c>
      <c r="G27" s="58">
        <v>394622</v>
      </c>
      <c r="H27" s="9" t="s">
        <v>6</v>
      </c>
      <c r="I27" s="9" t="s">
        <v>4</v>
      </c>
      <c r="J27" s="9" t="s">
        <v>74</v>
      </c>
      <c r="K27" s="45">
        <v>310000</v>
      </c>
      <c r="L27" s="9">
        <v>-226300</v>
      </c>
      <c r="M27" s="43">
        <v>37104</v>
      </c>
      <c r="N27" s="45">
        <v>4019596.0567999999</v>
      </c>
      <c r="O27" s="43">
        <v>37165</v>
      </c>
      <c r="P27" s="45">
        <v>-3926827.4034000002</v>
      </c>
      <c r="Q27" s="9">
        <v>96046485</v>
      </c>
      <c r="R27" s="61">
        <v>36780</v>
      </c>
      <c r="S27" s="9" t="s">
        <v>86</v>
      </c>
      <c r="T27" s="23"/>
      <c r="U27" s="9"/>
      <c r="V27" s="9"/>
      <c r="W27" s="9"/>
      <c r="X27" s="9"/>
    </row>
    <row r="28" spans="1:24" x14ac:dyDescent="0.25">
      <c r="A28" s="27"/>
      <c r="B28" s="9"/>
      <c r="C28" s="9" t="str">
        <f t="shared" si="0"/>
        <v>NZ3980</v>
      </c>
      <c r="D28" s="9" t="s">
        <v>15</v>
      </c>
      <c r="E28" s="9">
        <v>399805</v>
      </c>
      <c r="F28" s="9">
        <v>399816</v>
      </c>
      <c r="G28" s="58">
        <v>399816</v>
      </c>
      <c r="H28" s="9" t="s">
        <v>6</v>
      </c>
      <c r="I28" s="9" t="s">
        <v>4</v>
      </c>
      <c r="J28" s="9" t="s">
        <v>74</v>
      </c>
      <c r="K28" s="45">
        <v>310000</v>
      </c>
      <c r="L28" s="9">
        <v>-207700</v>
      </c>
      <c r="M28" s="43">
        <v>37104</v>
      </c>
      <c r="N28" s="45">
        <v>4019596.0567999999</v>
      </c>
      <c r="O28" s="43">
        <v>37165</v>
      </c>
      <c r="P28" s="45">
        <v>-3926827.4034000002</v>
      </c>
      <c r="Q28" s="9">
        <v>96046589</v>
      </c>
      <c r="R28" s="61">
        <v>36783</v>
      </c>
      <c r="S28" s="59" t="s">
        <v>86</v>
      </c>
      <c r="T28" s="23"/>
      <c r="U28" s="9"/>
      <c r="V28" s="9"/>
      <c r="W28" s="9"/>
      <c r="X28" s="9"/>
    </row>
    <row r="29" spans="1:24" x14ac:dyDescent="0.25">
      <c r="A29" s="27"/>
      <c r="B29" s="9"/>
      <c r="C29" s="9" t="str">
        <f t="shared" si="0"/>
        <v>Q35985</v>
      </c>
      <c r="D29" s="9" t="s">
        <v>17</v>
      </c>
      <c r="E29" s="9">
        <v>434972</v>
      </c>
      <c r="F29" s="9">
        <v>434975</v>
      </c>
      <c r="G29" s="10"/>
      <c r="H29" s="9" t="s">
        <v>6</v>
      </c>
      <c r="I29" s="9" t="s">
        <v>4</v>
      </c>
      <c r="J29" s="9" t="s">
        <v>74</v>
      </c>
      <c r="K29" s="45">
        <v>465000</v>
      </c>
      <c r="L29" s="9">
        <v>-148800</v>
      </c>
      <c r="M29" s="43">
        <v>37043</v>
      </c>
      <c r="N29" s="45">
        <v>5785233.7187999999</v>
      </c>
      <c r="O29" s="43">
        <v>37073</v>
      </c>
      <c r="P29" s="45">
        <v>-5649214.6708000004</v>
      </c>
      <c r="Q29" s="9"/>
      <c r="R29" s="61"/>
      <c r="S29" s="9"/>
      <c r="T29" s="23"/>
      <c r="U29" s="9"/>
      <c r="V29" s="9"/>
      <c r="W29" s="9"/>
      <c r="X29" s="9"/>
    </row>
    <row r="30" spans="1:24" x14ac:dyDescent="0.25">
      <c r="A30" s="27"/>
      <c r="B30" s="9"/>
      <c r="C30" s="9" t="str">
        <f t="shared" si="0"/>
        <v>QG4765</v>
      </c>
      <c r="D30" s="9" t="s">
        <v>18</v>
      </c>
      <c r="E30" s="9">
        <v>531711</v>
      </c>
      <c r="F30" s="9">
        <v>531716</v>
      </c>
      <c r="G30" s="10"/>
      <c r="H30" s="9" t="s">
        <v>6</v>
      </c>
      <c r="I30" s="9" t="s">
        <v>4</v>
      </c>
      <c r="J30" s="9" t="s">
        <v>74</v>
      </c>
      <c r="K30" s="45">
        <v>910000</v>
      </c>
      <c r="L30" s="9">
        <v>-637000</v>
      </c>
      <c r="M30" s="43">
        <v>36982</v>
      </c>
      <c r="N30" s="45">
        <v>10372318.923400002</v>
      </c>
      <c r="O30" s="43">
        <v>37347</v>
      </c>
      <c r="P30" s="45">
        <v>-6540653.0598999998</v>
      </c>
      <c r="Q30" s="9"/>
      <c r="R30" s="9"/>
      <c r="S30" s="9"/>
      <c r="T30" s="23"/>
      <c r="U30" s="9"/>
      <c r="V30" s="9"/>
      <c r="W30" s="9"/>
      <c r="X30" s="9"/>
    </row>
    <row r="31" spans="1:24" x14ac:dyDescent="0.25">
      <c r="A31" s="27"/>
      <c r="B31" s="9"/>
      <c r="C31" s="9"/>
      <c r="D31" s="9"/>
      <c r="E31" s="9"/>
      <c r="F31" s="9"/>
      <c r="G31" s="9"/>
      <c r="H31" s="9"/>
      <c r="I31" s="9"/>
      <c r="J31" s="9"/>
      <c r="K31" s="45"/>
      <c r="L31" s="9"/>
      <c r="M31" s="43">
        <v>37012</v>
      </c>
      <c r="N31" s="43"/>
      <c r="O31" s="43">
        <v>37377</v>
      </c>
      <c r="P31" s="45"/>
      <c r="Q31" s="9"/>
      <c r="R31" s="9"/>
      <c r="S31" s="9"/>
      <c r="T31" s="23"/>
      <c r="U31" s="9"/>
      <c r="V31" s="9"/>
      <c r="W31" s="9"/>
      <c r="X31" s="9"/>
    </row>
    <row r="32" spans="1:24" ht="13.8" thickBot="1" x14ac:dyDescent="0.3">
      <c r="A32" s="27"/>
      <c r="B32" s="9"/>
      <c r="C32" s="9"/>
      <c r="D32" s="9"/>
      <c r="E32" s="9"/>
      <c r="F32" s="9"/>
      <c r="G32" s="9"/>
      <c r="H32" s="9"/>
      <c r="I32" s="9"/>
      <c r="J32" s="9"/>
      <c r="K32" s="45"/>
      <c r="L32" s="9"/>
      <c r="M32" s="43">
        <v>37043</v>
      </c>
      <c r="N32" s="43"/>
      <c r="O32" s="60">
        <v>37408</v>
      </c>
      <c r="P32" s="53"/>
      <c r="Q32" s="9"/>
      <c r="R32" s="9"/>
      <c r="S32" s="9"/>
      <c r="T32" s="23"/>
      <c r="U32" s="9"/>
      <c r="V32" s="9"/>
      <c r="W32" s="9"/>
      <c r="X32" s="9"/>
    </row>
    <row r="33" spans="1:26" ht="13.8" thickTop="1" x14ac:dyDescent="0.25">
      <c r="A33" s="27"/>
      <c r="B33" s="42" t="s">
        <v>79</v>
      </c>
      <c r="D33" s="9"/>
      <c r="E33" s="9"/>
      <c r="F33" s="9"/>
      <c r="G33" s="9"/>
      <c r="H33" s="9"/>
      <c r="I33" s="9"/>
      <c r="J33" s="9"/>
      <c r="K33" s="45"/>
      <c r="L33" s="9"/>
      <c r="O33" s="39" t="s">
        <v>112</v>
      </c>
      <c r="P33" s="47">
        <f>SUM(P7:P30)+SUM(N27:N30)</f>
        <v>-93804708.842300028</v>
      </c>
      <c r="Q33" s="9"/>
      <c r="R33" s="9"/>
      <c r="S33" s="9"/>
      <c r="T33" s="23"/>
      <c r="U33" s="9"/>
      <c r="V33" s="9"/>
      <c r="W33" s="9"/>
      <c r="X33" s="9"/>
    </row>
    <row r="34" spans="1:26" x14ac:dyDescent="0.25">
      <c r="A34" s="27"/>
      <c r="B34" s="42"/>
      <c r="C34" s="9"/>
      <c r="D34" s="9"/>
      <c r="E34" s="9"/>
      <c r="F34" s="9"/>
      <c r="G34" s="9"/>
      <c r="H34" s="9"/>
      <c r="I34" s="9"/>
      <c r="J34" s="9"/>
      <c r="K34" s="45"/>
      <c r="L34" s="9"/>
      <c r="O34" s="39"/>
      <c r="P34" s="47"/>
      <c r="Q34" s="9"/>
      <c r="R34" s="9"/>
      <c r="S34" s="9"/>
      <c r="T34" s="23"/>
      <c r="U34" s="9"/>
      <c r="V34" s="9"/>
      <c r="W34" s="9"/>
      <c r="X34" s="9"/>
    </row>
    <row r="35" spans="1:26" ht="26.4" x14ac:dyDescent="0.25">
      <c r="A35" s="27"/>
      <c r="B35" s="9"/>
      <c r="C35" s="63" t="s">
        <v>95</v>
      </c>
      <c r="D35" s="63"/>
      <c r="E35" s="63" t="s">
        <v>90</v>
      </c>
      <c r="F35" s="63" t="s">
        <v>53</v>
      </c>
      <c r="G35" s="63" t="s">
        <v>56</v>
      </c>
      <c r="H35" s="64" t="s">
        <v>64</v>
      </c>
      <c r="I35" s="64" t="s">
        <v>1</v>
      </c>
      <c r="J35" s="64" t="s">
        <v>63</v>
      </c>
      <c r="K35" s="63" t="s">
        <v>54</v>
      </c>
      <c r="M35" s="9"/>
      <c r="N35" s="9"/>
      <c r="O35" s="9"/>
      <c r="P35" s="9"/>
      <c r="T35" s="23"/>
    </row>
    <row r="36" spans="1:26" x14ac:dyDescent="0.25">
      <c r="A36" s="27"/>
      <c r="B36" s="9"/>
      <c r="C36" s="9" t="s">
        <v>50</v>
      </c>
      <c r="D36" s="9"/>
      <c r="E36" s="9" t="s">
        <v>111</v>
      </c>
      <c r="F36" s="9" t="s">
        <v>32</v>
      </c>
      <c r="G36" s="9" t="s">
        <v>113</v>
      </c>
      <c r="H36" s="45">
        <v>1510000</v>
      </c>
      <c r="I36" s="9"/>
      <c r="J36" s="43"/>
      <c r="K36" s="45">
        <v>160738.86220000003</v>
      </c>
      <c r="M36" s="9"/>
      <c r="N36" s="9"/>
      <c r="O36" s="9"/>
      <c r="P36" s="9"/>
      <c r="T36" s="23"/>
    </row>
    <row r="37" spans="1:26" ht="13.8" thickBot="1" x14ac:dyDescent="0.3">
      <c r="A37" s="27"/>
      <c r="B37" s="9"/>
      <c r="C37" s="9" t="s">
        <v>51</v>
      </c>
      <c r="D37" s="9"/>
      <c r="E37" s="9" t="s">
        <v>111</v>
      </c>
      <c r="F37" s="9" t="s">
        <v>32</v>
      </c>
      <c r="G37" s="9" t="s">
        <v>113</v>
      </c>
      <c r="H37" s="45">
        <v>1510000</v>
      </c>
      <c r="I37" s="45"/>
      <c r="J37" s="60"/>
      <c r="K37" s="53">
        <v>11983026.8704</v>
      </c>
      <c r="M37" s="9"/>
      <c r="N37" s="9"/>
      <c r="O37" s="9"/>
      <c r="P37" s="9"/>
      <c r="T37" s="23"/>
    </row>
    <row r="38" spans="1:26" ht="13.8" thickTop="1" x14ac:dyDescent="0.25">
      <c r="A38" s="27"/>
      <c r="B38" s="9"/>
      <c r="C38" s="9"/>
      <c r="D38" s="9"/>
      <c r="E38" s="9"/>
      <c r="F38" s="9"/>
      <c r="G38" s="9"/>
      <c r="H38" s="9"/>
      <c r="J38" s="76" t="s">
        <v>55</v>
      </c>
      <c r="K38" s="77">
        <f>SUM(K36:K37)</f>
        <v>12143765.7326</v>
      </c>
      <c r="M38" s="9"/>
      <c r="N38" s="9"/>
      <c r="O38" s="9"/>
      <c r="P38" s="9"/>
      <c r="T38" s="23"/>
    </row>
    <row r="39" spans="1:26" x14ac:dyDescent="0.25">
      <c r="A39" s="27"/>
      <c r="B39" s="42" t="s">
        <v>80</v>
      </c>
      <c r="C39" s="46"/>
      <c r="D39" s="9"/>
      <c r="E39" s="9"/>
      <c r="F39" s="9"/>
      <c r="G39" s="9"/>
      <c r="H39" s="9"/>
      <c r="I39" s="9"/>
      <c r="J39" s="9"/>
      <c r="K39" s="9"/>
      <c r="L39" s="9"/>
      <c r="M39" s="43"/>
      <c r="N39" s="45"/>
      <c r="O39" s="43"/>
      <c r="P39" s="45"/>
      <c r="Q39" s="9"/>
      <c r="R39" s="9"/>
      <c r="S39" s="9"/>
      <c r="T39" s="23"/>
      <c r="U39" s="9"/>
      <c r="V39" s="9"/>
      <c r="W39" s="9"/>
      <c r="X39" s="9"/>
    </row>
    <row r="40" spans="1:26" x14ac:dyDescent="0.25">
      <c r="A40" s="2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45"/>
      <c r="P40" s="9"/>
      <c r="Q40" s="9"/>
      <c r="R40" s="9"/>
      <c r="S40" s="9"/>
      <c r="T40" s="18"/>
      <c r="V40" s="17"/>
      <c r="W40" s="17"/>
      <c r="X40" s="8"/>
      <c r="Y40" s="8"/>
      <c r="Z40" s="8"/>
    </row>
    <row r="41" spans="1:26" ht="26.4" x14ac:dyDescent="0.25">
      <c r="A41" s="27"/>
      <c r="B41" s="9"/>
      <c r="C41" s="64" t="s">
        <v>52</v>
      </c>
      <c r="D41" s="65"/>
      <c r="E41" s="64" t="s">
        <v>58</v>
      </c>
      <c r="F41" s="64" t="s">
        <v>68</v>
      </c>
      <c r="G41" s="64"/>
      <c r="H41" s="64"/>
      <c r="I41" s="64" t="s">
        <v>73</v>
      </c>
      <c r="J41" s="64" t="s">
        <v>70</v>
      </c>
      <c r="K41" s="64"/>
      <c r="L41" s="64" t="s">
        <v>72</v>
      </c>
      <c r="M41" s="66" t="s">
        <v>71</v>
      </c>
      <c r="N41" s="64" t="s">
        <v>91</v>
      </c>
      <c r="O41" s="17"/>
      <c r="P41" s="17"/>
      <c r="Q41" s="17"/>
      <c r="R41" s="17"/>
      <c r="T41" s="23"/>
      <c r="V41" s="9"/>
      <c r="W41" s="9"/>
    </row>
    <row r="42" spans="1:26" x14ac:dyDescent="0.25">
      <c r="A42" s="27"/>
      <c r="B42" s="9"/>
      <c r="C42" s="9" t="s">
        <v>33</v>
      </c>
      <c r="E42" s="9" t="s">
        <v>16</v>
      </c>
      <c r="F42" s="61">
        <v>36714</v>
      </c>
      <c r="G42" s="9" t="s">
        <v>32</v>
      </c>
      <c r="H42" s="62" t="s">
        <v>3</v>
      </c>
      <c r="I42" s="68">
        <v>3.72</v>
      </c>
      <c r="J42" s="20">
        <v>20000</v>
      </c>
      <c r="K42" s="21" t="s">
        <v>65</v>
      </c>
      <c r="L42" s="22">
        <v>40408182</v>
      </c>
      <c r="M42" s="45">
        <v>45712182.488399997</v>
      </c>
      <c r="N42" s="62" t="s">
        <v>92</v>
      </c>
      <c r="O42" s="9"/>
      <c r="P42" s="9"/>
      <c r="Q42" s="9"/>
      <c r="R42" s="9"/>
      <c r="T42" s="23"/>
      <c r="V42" s="9"/>
      <c r="W42" s="9"/>
    </row>
    <row r="43" spans="1:26" x14ac:dyDescent="0.25">
      <c r="A43" s="27"/>
      <c r="B43" s="9"/>
      <c r="C43" s="9" t="s">
        <v>34</v>
      </c>
      <c r="E43" s="9" t="s">
        <v>35</v>
      </c>
      <c r="F43" s="61">
        <v>36714</v>
      </c>
      <c r="G43" s="9" t="s">
        <v>32</v>
      </c>
      <c r="H43" s="62" t="s">
        <v>3</v>
      </c>
      <c r="I43" s="68">
        <v>3.12</v>
      </c>
      <c r="J43" s="20">
        <v>-20000</v>
      </c>
      <c r="K43" s="21" t="s">
        <v>65</v>
      </c>
      <c r="L43" s="22">
        <v>-6876112</v>
      </c>
      <c r="M43" s="45">
        <v>-7794111.7522999998</v>
      </c>
      <c r="N43" s="62" t="s">
        <v>92</v>
      </c>
      <c r="O43" s="9"/>
      <c r="P43" s="9"/>
      <c r="Q43" s="9"/>
      <c r="R43" s="9"/>
      <c r="T43" s="23"/>
      <c r="V43" s="9"/>
      <c r="W43" s="9"/>
    </row>
    <row r="44" spans="1:26" x14ac:dyDescent="0.25">
      <c r="A44" s="27"/>
      <c r="B44" s="9"/>
      <c r="C44" s="9" t="s">
        <v>36</v>
      </c>
      <c r="E44" s="9" t="s">
        <v>16</v>
      </c>
      <c r="F44" s="61">
        <v>36717</v>
      </c>
      <c r="G44" s="9" t="s">
        <v>32</v>
      </c>
      <c r="H44" s="62" t="s">
        <v>3</v>
      </c>
      <c r="I44" s="68">
        <f>0.358+3.55</f>
        <v>3.9079999999999999</v>
      </c>
      <c r="J44" s="20">
        <v>10000</v>
      </c>
      <c r="K44" s="21" t="s">
        <v>65</v>
      </c>
      <c r="L44" s="22">
        <f>16375483+3487622</f>
        <v>19863105</v>
      </c>
      <c r="M44" s="45">
        <v>18403533.0035</v>
      </c>
      <c r="N44" s="62" t="s">
        <v>92</v>
      </c>
      <c r="O44" s="9"/>
      <c r="P44" s="9"/>
      <c r="Q44" s="9"/>
      <c r="R44" s="9"/>
      <c r="T44" s="23"/>
      <c r="V44" s="9"/>
      <c r="W44" s="9"/>
    </row>
    <row r="45" spans="1:26" x14ac:dyDescent="0.25">
      <c r="A45" s="27"/>
      <c r="B45" s="9"/>
      <c r="C45" s="9" t="s">
        <v>37</v>
      </c>
      <c r="E45" s="9" t="s">
        <v>35</v>
      </c>
      <c r="F45" s="61">
        <v>36717</v>
      </c>
      <c r="G45" s="9" t="s">
        <v>32</v>
      </c>
      <c r="H45" s="62" t="s">
        <v>3</v>
      </c>
      <c r="I45" s="68">
        <f>-0.238+3.55</f>
        <v>3.3119999999999998</v>
      </c>
      <c r="J45" s="14">
        <v>10000</v>
      </c>
      <c r="K45" s="21" t="s">
        <v>65</v>
      </c>
      <c r="L45" s="22">
        <f>399633-3487622</f>
        <v>-3087989</v>
      </c>
      <c r="M45" s="45">
        <v>566082.99140000006</v>
      </c>
      <c r="N45" s="62" t="s">
        <v>92</v>
      </c>
      <c r="O45" s="9"/>
      <c r="P45" s="9"/>
      <c r="Q45" s="9"/>
      <c r="R45" s="9"/>
      <c r="T45" s="23"/>
      <c r="V45" s="9"/>
      <c r="W45" s="9"/>
    </row>
    <row r="46" spans="1:26" x14ac:dyDescent="0.25">
      <c r="A46" s="27"/>
      <c r="B46" s="9"/>
      <c r="C46" s="9" t="s">
        <v>38</v>
      </c>
      <c r="E46" s="9" t="s">
        <v>35</v>
      </c>
      <c r="F46" s="61">
        <v>36727</v>
      </c>
      <c r="G46" s="9" t="s">
        <v>32</v>
      </c>
      <c r="H46" s="62" t="s">
        <v>3</v>
      </c>
      <c r="I46" s="68">
        <f>-0.208+3.18</f>
        <v>2.972</v>
      </c>
      <c r="J46" s="20">
        <v>-10000</v>
      </c>
      <c r="K46" s="21" t="s">
        <v>66</v>
      </c>
      <c r="L46" s="22">
        <f>-2906608-126605</f>
        <v>-3033213</v>
      </c>
      <c r="M46" s="45">
        <v>-126605.6387</v>
      </c>
      <c r="N46" s="62" t="s">
        <v>92</v>
      </c>
      <c r="O46" s="9"/>
      <c r="P46" s="9"/>
      <c r="Q46" s="9"/>
      <c r="R46" s="9"/>
      <c r="T46" s="23"/>
      <c r="V46" s="9"/>
      <c r="W46" s="9"/>
    </row>
    <row r="47" spans="1:26" x14ac:dyDescent="0.25">
      <c r="A47" s="27"/>
      <c r="B47" s="9"/>
      <c r="C47" s="9" t="s">
        <v>39</v>
      </c>
      <c r="E47" s="9" t="s">
        <v>16</v>
      </c>
      <c r="F47" s="61">
        <v>36727</v>
      </c>
      <c r="G47" s="9" t="s">
        <v>32</v>
      </c>
      <c r="H47" s="62" t="s">
        <v>3</v>
      </c>
      <c r="I47" s="68">
        <f>0.393+3.18</f>
        <v>3.5730000000000004</v>
      </c>
      <c r="J47" s="20">
        <v>10000</v>
      </c>
      <c r="K47" s="21" t="s">
        <v>66</v>
      </c>
      <c r="L47" s="22">
        <f>6293022+2906608</f>
        <v>9199630</v>
      </c>
      <c r="M47" s="45">
        <v>6293021.6961000003</v>
      </c>
      <c r="N47" s="62" t="s">
        <v>92</v>
      </c>
      <c r="O47" s="9"/>
      <c r="P47" s="9"/>
      <c r="Q47" s="9"/>
      <c r="R47" s="9"/>
      <c r="T47" s="23"/>
      <c r="V47" s="9"/>
      <c r="W47" s="9"/>
    </row>
    <row r="48" spans="1:26" x14ac:dyDescent="0.25">
      <c r="A48" s="27"/>
      <c r="B48" s="9"/>
      <c r="C48" s="9" t="s">
        <v>40</v>
      </c>
      <c r="E48" s="9" t="s">
        <v>16</v>
      </c>
      <c r="F48" s="61">
        <v>36761</v>
      </c>
      <c r="G48" s="9" t="s">
        <v>32</v>
      </c>
      <c r="H48" s="62" t="s">
        <v>3</v>
      </c>
      <c r="I48" s="68">
        <v>3.61</v>
      </c>
      <c r="J48" s="20">
        <v>5000</v>
      </c>
      <c r="K48" s="21" t="s">
        <v>66</v>
      </c>
      <c r="L48" s="22">
        <v>4562010</v>
      </c>
      <c r="M48" s="45">
        <v>4562010.0568000004</v>
      </c>
      <c r="N48" s="62" t="s">
        <v>92</v>
      </c>
      <c r="O48" s="9"/>
      <c r="P48" s="9"/>
      <c r="Q48" s="9"/>
      <c r="R48" s="9"/>
      <c r="T48" s="23"/>
      <c r="V48" s="9"/>
      <c r="W48" s="9"/>
    </row>
    <row r="49" spans="1:24" x14ac:dyDescent="0.25">
      <c r="A49" s="27"/>
      <c r="B49" s="9"/>
      <c r="C49" s="9" t="s">
        <v>41</v>
      </c>
      <c r="E49" s="9" t="s">
        <v>35</v>
      </c>
      <c r="F49" s="61">
        <v>36761</v>
      </c>
      <c r="G49" s="9" t="s">
        <v>32</v>
      </c>
      <c r="H49" s="62" t="s">
        <v>3</v>
      </c>
      <c r="I49" s="68">
        <v>3.06</v>
      </c>
      <c r="J49" s="20">
        <v>-5000</v>
      </c>
      <c r="K49" s="21" t="s">
        <v>66</v>
      </c>
      <c r="L49" s="22">
        <v>-1428160</v>
      </c>
      <c r="M49" s="45">
        <v>-1428159.7729000002</v>
      </c>
      <c r="N49" s="62" t="s">
        <v>92</v>
      </c>
      <c r="O49" s="9"/>
      <c r="P49" s="9"/>
      <c r="Q49" s="9"/>
      <c r="R49" s="9"/>
      <c r="T49" s="23"/>
      <c r="V49" s="9"/>
      <c r="W49" s="9"/>
    </row>
    <row r="50" spans="1:24" x14ac:dyDescent="0.25">
      <c r="A50" s="27"/>
      <c r="B50" s="9"/>
      <c r="C50" s="9" t="s">
        <v>42</v>
      </c>
      <c r="E50" s="9" t="s">
        <v>16</v>
      </c>
      <c r="F50" s="61">
        <v>36847</v>
      </c>
      <c r="G50" s="9" t="s">
        <v>32</v>
      </c>
      <c r="H50" s="62" t="s">
        <v>3</v>
      </c>
      <c r="I50" s="68">
        <v>4.4000000000000004</v>
      </c>
      <c r="J50" s="20">
        <v>10000</v>
      </c>
      <c r="K50" s="21" t="s">
        <v>66</v>
      </c>
      <c r="L50" s="22">
        <v>7523725</v>
      </c>
      <c r="M50" s="45">
        <v>7523724.842699999</v>
      </c>
      <c r="N50" s="62" t="s">
        <v>92</v>
      </c>
      <c r="O50" s="9"/>
      <c r="P50" s="9"/>
      <c r="Q50" s="9"/>
      <c r="R50" s="9"/>
      <c r="T50" s="23"/>
      <c r="V50" s="9"/>
      <c r="W50" s="9"/>
    </row>
    <row r="51" spans="1:24" x14ac:dyDescent="0.25">
      <c r="A51" s="27"/>
      <c r="B51" s="9"/>
      <c r="C51" s="9" t="s">
        <v>43</v>
      </c>
      <c r="E51" s="9" t="s">
        <v>35</v>
      </c>
      <c r="F51" s="61">
        <v>36847</v>
      </c>
      <c r="G51" s="9" t="s">
        <v>32</v>
      </c>
      <c r="H51" s="62" t="s">
        <v>3</v>
      </c>
      <c r="I51" s="68">
        <v>3.6549999999999998</v>
      </c>
      <c r="J51" s="20">
        <v>-10000</v>
      </c>
      <c r="K51" s="21" t="s">
        <v>66</v>
      </c>
      <c r="L51" s="22">
        <v>-1651034</v>
      </c>
      <c r="M51" s="45">
        <v>-1651033.8666999999</v>
      </c>
      <c r="N51" s="62" t="s">
        <v>92</v>
      </c>
      <c r="O51" s="9"/>
      <c r="P51" s="9"/>
      <c r="Q51" s="9"/>
      <c r="R51" s="9"/>
      <c r="T51" s="23"/>
      <c r="V51" s="9"/>
      <c r="W51" s="9"/>
    </row>
    <row r="52" spans="1:24" x14ac:dyDescent="0.25">
      <c r="A52" s="27"/>
      <c r="B52" s="9"/>
      <c r="C52" s="9" t="s">
        <v>44</v>
      </c>
      <c r="E52" s="9" t="s">
        <v>16</v>
      </c>
      <c r="F52" s="61">
        <v>36977</v>
      </c>
      <c r="G52" s="9" t="s">
        <v>32</v>
      </c>
      <c r="H52" s="62" t="s">
        <v>3</v>
      </c>
      <c r="I52" s="68">
        <v>10.86</v>
      </c>
      <c r="J52" s="14">
        <v>-10000</v>
      </c>
      <c r="K52" s="24" t="s">
        <v>67</v>
      </c>
      <c r="L52" s="22">
        <v>0</v>
      </c>
      <c r="M52" s="45">
        <v>-509999.97</v>
      </c>
      <c r="N52" s="62" t="s">
        <v>92</v>
      </c>
      <c r="O52" s="9"/>
      <c r="P52" s="9"/>
      <c r="Q52" s="9"/>
      <c r="R52" s="9"/>
      <c r="T52" s="23"/>
      <c r="V52" s="9"/>
      <c r="W52" s="9"/>
    </row>
    <row r="53" spans="1:24" x14ac:dyDescent="0.25">
      <c r="A53" s="27"/>
      <c r="B53" s="9"/>
      <c r="C53" s="9" t="s">
        <v>45</v>
      </c>
      <c r="E53" s="9" t="s">
        <v>35</v>
      </c>
      <c r="F53" s="61">
        <v>36977</v>
      </c>
      <c r="G53" s="9" t="s">
        <v>32</v>
      </c>
      <c r="H53" s="62" t="s">
        <v>3</v>
      </c>
      <c r="I53" s="68">
        <v>4.71</v>
      </c>
      <c r="J53" s="14">
        <v>10000</v>
      </c>
      <c r="K53" s="25" t="s">
        <v>67</v>
      </c>
      <c r="L53" s="22">
        <v>0</v>
      </c>
      <c r="M53" s="45">
        <v>-18000.03</v>
      </c>
      <c r="N53" s="62" t="s">
        <v>92</v>
      </c>
      <c r="O53" s="9"/>
      <c r="P53" s="9"/>
      <c r="Q53" s="9"/>
      <c r="R53" s="9"/>
      <c r="T53" s="23"/>
      <c r="V53" s="9"/>
      <c r="W53" s="9"/>
    </row>
    <row r="54" spans="1:24" x14ac:dyDescent="0.25">
      <c r="A54" s="27"/>
      <c r="B54" s="9"/>
      <c r="C54" s="9" t="s">
        <v>46</v>
      </c>
      <c r="E54" s="9" t="s">
        <v>16</v>
      </c>
      <c r="F54" s="61">
        <v>36977</v>
      </c>
      <c r="G54" s="9" t="s">
        <v>32</v>
      </c>
      <c r="H54" s="62" t="s">
        <v>3</v>
      </c>
      <c r="I54" s="68">
        <v>11.67</v>
      </c>
      <c r="J54" s="14">
        <v>-5000</v>
      </c>
      <c r="K54" s="25" t="s">
        <v>67</v>
      </c>
      <c r="L54" s="22">
        <v>0</v>
      </c>
      <c r="M54" s="45">
        <v>-133499.9850000001</v>
      </c>
      <c r="N54" s="62" t="s">
        <v>92</v>
      </c>
      <c r="O54" s="9"/>
      <c r="P54" s="9"/>
      <c r="Q54" s="9"/>
      <c r="R54" s="9"/>
      <c r="T54" s="23"/>
      <c r="V54" s="9"/>
      <c r="W54" s="9"/>
    </row>
    <row r="55" spans="1:24" x14ac:dyDescent="0.25">
      <c r="A55" s="27"/>
      <c r="B55" s="9"/>
      <c r="C55" s="9" t="s">
        <v>47</v>
      </c>
      <c r="E55" s="9" t="s">
        <v>35</v>
      </c>
      <c r="F55" s="61">
        <v>36612</v>
      </c>
      <c r="G55" s="9" t="s">
        <v>32</v>
      </c>
      <c r="H55" s="62" t="s">
        <v>3</v>
      </c>
      <c r="I55" s="68">
        <v>4.72</v>
      </c>
      <c r="J55" s="14">
        <v>5000</v>
      </c>
      <c r="K55" s="25" t="s">
        <v>67</v>
      </c>
      <c r="L55" s="22">
        <v>0</v>
      </c>
      <c r="M55" s="45">
        <v>-10500.014999999999</v>
      </c>
      <c r="N55" s="62" t="s">
        <v>92</v>
      </c>
      <c r="O55" s="9"/>
      <c r="P55" s="9"/>
      <c r="Q55" s="9"/>
      <c r="R55" s="9"/>
      <c r="T55" s="23"/>
      <c r="V55" s="9"/>
      <c r="W55" s="9"/>
    </row>
    <row r="56" spans="1:24" x14ac:dyDescent="0.25">
      <c r="A56" s="27"/>
      <c r="B56" s="9"/>
      <c r="C56" s="9" t="s">
        <v>48</v>
      </c>
      <c r="E56" s="9" t="s">
        <v>16</v>
      </c>
      <c r="F56" s="61">
        <v>36977</v>
      </c>
      <c r="G56" s="9" t="s">
        <v>32</v>
      </c>
      <c r="H56" s="62" t="s">
        <v>3</v>
      </c>
      <c r="I56" s="68">
        <v>12.1</v>
      </c>
      <c r="J56" s="14">
        <v>-5000</v>
      </c>
      <c r="K56" s="25" t="s">
        <v>67</v>
      </c>
      <c r="L56" s="22">
        <v>0</v>
      </c>
      <c r="M56" s="45">
        <v>-68999.985000000102</v>
      </c>
      <c r="N56" s="62" t="s">
        <v>92</v>
      </c>
      <c r="O56" s="9"/>
      <c r="P56" s="9"/>
      <c r="Q56" s="9"/>
      <c r="R56" s="9"/>
      <c r="T56" s="23"/>
      <c r="V56" s="9"/>
      <c r="W56" s="9"/>
    </row>
    <row r="57" spans="1:24" ht="13.8" thickBot="1" x14ac:dyDescent="0.3">
      <c r="A57" s="27"/>
      <c r="B57" s="9"/>
      <c r="C57" s="9" t="s">
        <v>49</v>
      </c>
      <c r="E57" s="9" t="s">
        <v>35</v>
      </c>
      <c r="F57" s="61">
        <v>36977</v>
      </c>
      <c r="G57" s="9" t="s">
        <v>32</v>
      </c>
      <c r="H57" s="62" t="s">
        <v>3</v>
      </c>
      <c r="I57" s="68">
        <v>4.76</v>
      </c>
      <c r="J57" s="14">
        <v>5000</v>
      </c>
      <c r="K57" s="25" t="s">
        <v>67</v>
      </c>
      <c r="L57" s="54">
        <v>0</v>
      </c>
      <c r="M57" s="53">
        <v>-16500.014999999999</v>
      </c>
      <c r="N57" s="62" t="s">
        <v>92</v>
      </c>
      <c r="O57" s="9"/>
      <c r="P57" s="9"/>
      <c r="Q57" s="9"/>
      <c r="R57" s="9"/>
      <c r="T57" s="23"/>
      <c r="V57" s="9"/>
      <c r="W57" s="9"/>
    </row>
    <row r="58" spans="1:24" ht="13.8" thickTop="1" x14ac:dyDescent="0.25">
      <c r="A58" s="27"/>
      <c r="B58" s="9"/>
      <c r="C58" s="9"/>
      <c r="E58" s="9"/>
      <c r="F58" s="9"/>
      <c r="G58" s="9"/>
      <c r="H58" s="9"/>
      <c r="I58" s="9"/>
      <c r="J58" s="9"/>
      <c r="K58" s="9"/>
      <c r="L58" s="26">
        <f>SUM(L42:L57)</f>
        <v>65480144</v>
      </c>
      <c r="M58" s="47">
        <f>SUM(M42:M57)</f>
        <v>71303144.048300013</v>
      </c>
      <c r="N58" s="9"/>
      <c r="O58" s="9"/>
      <c r="P58" s="9"/>
      <c r="Q58" s="9"/>
      <c r="R58" s="9"/>
      <c r="T58" s="23"/>
      <c r="V58" s="9"/>
      <c r="W58" s="9"/>
    </row>
    <row r="59" spans="1:24" x14ac:dyDescent="0.25">
      <c r="A59" s="27"/>
      <c r="B59" s="9"/>
      <c r="C59" s="28"/>
      <c r="D59" s="28"/>
      <c r="E59" s="28"/>
      <c r="F59" s="28"/>
      <c r="G59" s="21"/>
      <c r="H59" s="20"/>
      <c r="I59" s="22"/>
      <c r="J59" s="9"/>
      <c r="K59" s="9"/>
      <c r="L59" s="22"/>
      <c r="M59" s="29"/>
      <c r="N59" s="30"/>
      <c r="O59" s="9"/>
      <c r="P59" s="9"/>
      <c r="Q59" s="9"/>
      <c r="R59" s="9"/>
      <c r="T59" s="23"/>
      <c r="V59" s="9"/>
      <c r="W59" s="9"/>
    </row>
    <row r="60" spans="1:24" x14ac:dyDescent="0.25">
      <c r="A60" s="27"/>
      <c r="B60" s="41" t="s">
        <v>114</v>
      </c>
      <c r="C60" s="28"/>
      <c r="D60" s="28"/>
      <c r="E60" s="28"/>
      <c r="F60" s="28"/>
      <c r="G60" s="21"/>
      <c r="H60" s="20"/>
      <c r="I60" s="22"/>
      <c r="J60" s="9"/>
      <c r="K60" s="39"/>
      <c r="L60" s="40"/>
      <c r="M60" s="29"/>
      <c r="N60" s="30"/>
      <c r="O60" s="9"/>
      <c r="P60" s="9"/>
      <c r="Q60" s="9"/>
      <c r="R60" s="9"/>
      <c r="T60" s="23"/>
      <c r="U60" s="9"/>
      <c r="V60" s="9"/>
      <c r="W60" s="9"/>
      <c r="X60" s="9"/>
    </row>
    <row r="61" spans="1:24" x14ac:dyDescent="0.25">
      <c r="A61" s="27"/>
      <c r="C61" s="69" t="s">
        <v>104</v>
      </c>
      <c r="D61" s="69"/>
      <c r="E61" s="70" t="s">
        <v>64</v>
      </c>
      <c r="F61" s="70" t="s">
        <v>107</v>
      </c>
      <c r="G61" s="71" t="s">
        <v>108</v>
      </c>
      <c r="H61" s="72" t="s">
        <v>69</v>
      </c>
      <c r="I61" s="73" t="s">
        <v>106</v>
      </c>
      <c r="J61" s="74" t="s">
        <v>105</v>
      </c>
      <c r="K61" s="72" t="s">
        <v>89</v>
      </c>
      <c r="L61" s="39"/>
      <c r="M61" s="40"/>
      <c r="N61" s="29"/>
      <c r="O61" s="30"/>
      <c r="P61" s="9"/>
      <c r="Q61" s="9"/>
      <c r="R61" s="9"/>
      <c r="S61" s="9"/>
      <c r="T61" s="23"/>
      <c r="U61" s="9"/>
      <c r="V61" s="9"/>
      <c r="W61" s="9"/>
      <c r="X61" s="9"/>
    </row>
    <row r="62" spans="1:24" x14ac:dyDescent="0.25">
      <c r="A62" s="27"/>
      <c r="C62" s="28">
        <v>96050679</v>
      </c>
      <c r="E62" s="78" t="s">
        <v>75</v>
      </c>
      <c r="G62" s="28"/>
      <c r="H62" s="21" t="s">
        <v>77</v>
      </c>
      <c r="I62" s="9"/>
      <c r="J62" s="20"/>
      <c r="K62" s="22"/>
      <c r="L62" s="39"/>
      <c r="M62" s="40"/>
      <c r="N62" s="29"/>
      <c r="O62" s="30"/>
      <c r="P62" s="9"/>
      <c r="Q62" s="9"/>
      <c r="R62" s="9"/>
      <c r="S62" s="9"/>
      <c r="T62" s="23"/>
      <c r="U62" s="9"/>
      <c r="V62" s="9"/>
      <c r="W62" s="9"/>
      <c r="X62" s="9"/>
    </row>
    <row r="63" spans="1:24" x14ac:dyDescent="0.25">
      <c r="A63" s="27"/>
      <c r="C63" s="28">
        <v>96038590</v>
      </c>
      <c r="E63" s="9" t="s">
        <v>75</v>
      </c>
      <c r="G63" s="9"/>
      <c r="H63" s="21" t="s">
        <v>77</v>
      </c>
      <c r="I63" s="9"/>
      <c r="J63" s="20"/>
      <c r="K63" s="22"/>
      <c r="L63" s="39"/>
      <c r="M63" s="40"/>
      <c r="N63" s="29"/>
      <c r="O63" s="30"/>
      <c r="P63" s="9"/>
      <c r="Q63" s="9"/>
      <c r="R63" s="9"/>
      <c r="S63" s="9"/>
      <c r="T63" s="23"/>
      <c r="U63" s="9"/>
      <c r="V63" s="9"/>
      <c r="W63" s="9"/>
      <c r="X63" s="9"/>
    </row>
    <row r="64" spans="1:24" x14ac:dyDescent="0.25">
      <c r="A64" s="27"/>
      <c r="C64" s="28">
        <v>96037213</v>
      </c>
      <c r="E64" s="57">
        <v>620000</v>
      </c>
      <c r="F64" s="43">
        <v>36739</v>
      </c>
      <c r="G64" s="43">
        <v>37104</v>
      </c>
      <c r="H64" s="28" t="s">
        <v>78</v>
      </c>
      <c r="I64" s="21" t="s">
        <v>76</v>
      </c>
      <c r="J64" s="55">
        <v>36769</v>
      </c>
      <c r="K64" s="22" t="s">
        <v>85</v>
      </c>
      <c r="L64" s="9"/>
      <c r="M64" s="39"/>
      <c r="N64" s="40"/>
      <c r="O64" s="29"/>
      <c r="P64" s="30"/>
      <c r="Q64" s="9"/>
      <c r="R64" s="9"/>
      <c r="S64" s="9"/>
      <c r="T64" s="23"/>
      <c r="U64" s="9"/>
      <c r="V64" s="9"/>
      <c r="W64" s="9"/>
      <c r="X64" s="9"/>
    </row>
    <row r="65" spans="1:24" x14ac:dyDescent="0.25">
      <c r="A65" s="27"/>
      <c r="B65" s="9"/>
      <c r="C65" s="28">
        <v>96037215</v>
      </c>
      <c r="E65" s="57">
        <v>620000</v>
      </c>
      <c r="F65" s="43">
        <v>36739</v>
      </c>
      <c r="G65" s="43">
        <v>36982</v>
      </c>
      <c r="H65" s="28" t="s">
        <v>78</v>
      </c>
      <c r="I65" s="21" t="s">
        <v>76</v>
      </c>
      <c r="J65" s="55">
        <v>36620</v>
      </c>
      <c r="K65" s="22" t="s">
        <v>86</v>
      </c>
      <c r="L65" s="9"/>
      <c r="M65" s="9"/>
      <c r="N65" s="22"/>
      <c r="O65" s="29"/>
      <c r="P65" s="30"/>
      <c r="Q65" s="9"/>
      <c r="R65" s="9"/>
      <c r="S65" s="9"/>
      <c r="T65" s="23"/>
      <c r="U65" s="9"/>
      <c r="V65" s="9"/>
      <c r="W65" s="9"/>
      <c r="X65" s="9"/>
    </row>
    <row r="66" spans="1:24" x14ac:dyDescent="0.25">
      <c r="A66" s="27"/>
      <c r="B66" s="9"/>
      <c r="C66" s="28"/>
      <c r="E66" s="57"/>
      <c r="F66" s="43"/>
      <c r="G66" s="43"/>
      <c r="H66" s="28"/>
      <c r="I66" s="21"/>
      <c r="J66" s="55"/>
      <c r="K66" s="22"/>
      <c r="L66" s="9"/>
      <c r="M66" s="9"/>
      <c r="N66" s="22"/>
      <c r="O66" s="29"/>
      <c r="P66" s="30"/>
      <c r="Q66" s="9"/>
      <c r="R66" s="9"/>
      <c r="S66" s="9"/>
      <c r="T66" s="23"/>
      <c r="U66" s="9"/>
      <c r="V66" s="9"/>
      <c r="W66" s="9"/>
      <c r="X66" s="9"/>
    </row>
    <row r="67" spans="1:24" x14ac:dyDescent="0.25">
      <c r="A67" s="27"/>
      <c r="B67" s="42" t="s">
        <v>101</v>
      </c>
      <c r="C67" s="28"/>
      <c r="D67" s="19"/>
      <c r="E67" s="19"/>
      <c r="F67" s="28"/>
      <c r="G67" s="28"/>
      <c r="H67" s="21"/>
      <c r="I67" s="14"/>
      <c r="J67" s="22"/>
      <c r="K67" s="9"/>
      <c r="L67" s="9"/>
      <c r="M67" s="9"/>
      <c r="N67" s="22"/>
      <c r="O67" s="29"/>
      <c r="P67" s="30"/>
      <c r="Q67" s="9"/>
      <c r="R67" s="9"/>
      <c r="S67" s="9"/>
      <c r="T67" s="23"/>
      <c r="U67" s="9"/>
      <c r="V67" s="9"/>
      <c r="W67" s="9"/>
      <c r="X67" s="9"/>
    </row>
    <row r="68" spans="1:24" x14ac:dyDescent="0.25">
      <c r="A68" s="27"/>
      <c r="B68" s="9"/>
      <c r="C68" s="75" t="s">
        <v>52</v>
      </c>
      <c r="D68" s="75"/>
      <c r="E68" s="75" t="s">
        <v>0</v>
      </c>
      <c r="F68" s="75" t="s">
        <v>69</v>
      </c>
      <c r="G68" s="75" t="s">
        <v>64</v>
      </c>
      <c r="H68" s="75" t="s">
        <v>68</v>
      </c>
      <c r="I68" s="75" t="s">
        <v>61</v>
      </c>
      <c r="J68" s="75" t="s">
        <v>109</v>
      </c>
      <c r="K68" s="75" t="s">
        <v>63</v>
      </c>
      <c r="L68" s="75" t="s">
        <v>110</v>
      </c>
      <c r="M68" s="75" t="s">
        <v>91</v>
      </c>
      <c r="N68" s="9"/>
      <c r="O68" s="39"/>
      <c r="P68" s="47"/>
      <c r="Q68" s="9"/>
      <c r="R68" s="9"/>
      <c r="S68" s="9"/>
      <c r="T68" s="23"/>
    </row>
    <row r="69" spans="1:24" x14ac:dyDescent="0.25">
      <c r="A69" s="27"/>
      <c r="B69" s="9"/>
      <c r="C69" s="46" t="s">
        <v>97</v>
      </c>
      <c r="D69" s="9"/>
      <c r="E69" s="1" t="s">
        <v>2</v>
      </c>
      <c r="F69" s="9" t="s">
        <v>5</v>
      </c>
      <c r="G69" s="45">
        <v>930000</v>
      </c>
      <c r="H69" s="55">
        <v>36616</v>
      </c>
      <c r="I69" s="43">
        <v>36708</v>
      </c>
      <c r="J69" s="45">
        <v>4324300</v>
      </c>
      <c r="K69" s="43">
        <v>37073</v>
      </c>
      <c r="L69" s="45">
        <v>-11570191.880000001</v>
      </c>
      <c r="M69" s="9" t="s">
        <v>92</v>
      </c>
      <c r="N69" s="9"/>
      <c r="O69" s="9"/>
      <c r="Q69" s="9"/>
      <c r="R69" s="9"/>
      <c r="S69" s="9"/>
      <c r="T69" s="23"/>
    </row>
    <row r="70" spans="1:24" x14ac:dyDescent="0.25">
      <c r="A70" s="27"/>
      <c r="B70" s="9"/>
      <c r="C70" s="46" t="s">
        <v>98</v>
      </c>
      <c r="D70" s="9"/>
      <c r="E70" s="1" t="s">
        <v>2</v>
      </c>
      <c r="F70" s="9" t="s">
        <v>5</v>
      </c>
      <c r="G70" s="45">
        <v>620000</v>
      </c>
      <c r="H70" s="55">
        <v>36616</v>
      </c>
      <c r="I70" s="43">
        <v>36739</v>
      </c>
      <c r="J70" s="45">
        <v>2523300</v>
      </c>
      <c r="K70" s="43">
        <v>37104</v>
      </c>
      <c r="L70" s="45">
        <v>-8039192.1140000001</v>
      </c>
      <c r="M70" s="9" t="s">
        <v>92</v>
      </c>
      <c r="N70" s="9"/>
      <c r="O70" s="9"/>
      <c r="Q70" s="9"/>
      <c r="R70" s="9"/>
      <c r="S70" s="9"/>
      <c r="T70" s="23"/>
    </row>
    <row r="71" spans="1:24" x14ac:dyDescent="0.25">
      <c r="A71" s="27"/>
      <c r="B71" s="9"/>
      <c r="C71" s="46" t="s">
        <v>99</v>
      </c>
      <c r="D71" s="9"/>
      <c r="E71" s="1" t="s">
        <v>2</v>
      </c>
      <c r="F71" s="9" t="s">
        <v>5</v>
      </c>
      <c r="G71" s="45">
        <v>620000</v>
      </c>
      <c r="H71" s="55">
        <v>36616</v>
      </c>
      <c r="I71" s="43">
        <v>36739</v>
      </c>
      <c r="J71" s="45">
        <v>2486080</v>
      </c>
      <c r="K71" s="43">
        <v>36982</v>
      </c>
      <c r="L71" s="45">
        <v>-6472614.0099999998</v>
      </c>
      <c r="M71" s="9" t="s">
        <v>92</v>
      </c>
      <c r="N71" s="9"/>
      <c r="O71" s="9"/>
      <c r="Q71" s="9"/>
      <c r="R71" s="9"/>
      <c r="S71" s="9"/>
      <c r="T71" s="23"/>
    </row>
    <row r="72" spans="1:24" x14ac:dyDescent="0.25">
      <c r="A72" s="27"/>
      <c r="B72" s="9"/>
      <c r="C72" s="46" t="s">
        <v>100</v>
      </c>
      <c r="D72" s="9"/>
      <c r="E72" s="1" t="s">
        <v>2</v>
      </c>
      <c r="F72" s="46" t="s">
        <v>5</v>
      </c>
      <c r="G72" s="45">
        <v>310000</v>
      </c>
      <c r="H72" s="55">
        <v>36866</v>
      </c>
      <c r="I72" s="43">
        <v>37043</v>
      </c>
      <c r="J72" s="45">
        <v>-3766021.625</v>
      </c>
      <c r="K72" s="43">
        <v>37104</v>
      </c>
      <c r="L72" s="45">
        <v>4019687</v>
      </c>
      <c r="M72" s="9" t="s">
        <v>102</v>
      </c>
      <c r="N72" s="9"/>
      <c r="O72" s="9"/>
      <c r="Q72" s="9"/>
      <c r="R72" s="9"/>
      <c r="S72" s="9"/>
      <c r="T72" s="23"/>
    </row>
    <row r="73" spans="1:24" ht="13.8" thickBot="1" x14ac:dyDescent="0.3">
      <c r="A73" s="27"/>
      <c r="B73" s="9"/>
      <c r="C73" s="9" t="s">
        <v>96</v>
      </c>
      <c r="D73" s="9"/>
      <c r="E73" s="1" t="s">
        <v>2</v>
      </c>
      <c r="F73" s="46" t="s">
        <v>5</v>
      </c>
      <c r="G73" s="45">
        <v>310000</v>
      </c>
      <c r="H73" s="55">
        <v>36803</v>
      </c>
      <c r="I73" s="43">
        <v>37012</v>
      </c>
      <c r="J73" s="45">
        <v>-3595658.27</v>
      </c>
      <c r="K73" s="60">
        <v>37104</v>
      </c>
      <c r="L73" s="53">
        <v>4019681.5189999999</v>
      </c>
      <c r="M73" s="9" t="s">
        <v>102</v>
      </c>
      <c r="N73" s="9"/>
      <c r="O73" s="9"/>
      <c r="Q73" s="9"/>
      <c r="R73" s="9"/>
      <c r="S73" s="9"/>
      <c r="T73" s="23"/>
    </row>
    <row r="74" spans="1:24" ht="13.8" thickTop="1" x14ac:dyDescent="0.25">
      <c r="A74" s="27"/>
      <c r="B74" s="9"/>
      <c r="C74" s="9"/>
      <c r="D74" s="9"/>
      <c r="E74" s="1"/>
      <c r="F74" s="9"/>
      <c r="G74" s="45"/>
      <c r="H74" s="9"/>
      <c r="I74" s="43"/>
      <c r="J74" s="45"/>
      <c r="K74" s="67" t="s">
        <v>103</v>
      </c>
      <c r="L74" s="47">
        <f>SUM(L69:L73)+SUM(J72:J73)</f>
        <v>-25404309.379999999</v>
      </c>
      <c r="M74" s="9"/>
      <c r="N74" s="9"/>
      <c r="O74" s="9"/>
      <c r="Q74" s="9"/>
      <c r="R74" s="9"/>
      <c r="S74" s="9"/>
      <c r="T74" s="23"/>
      <c r="U74" s="9"/>
      <c r="V74" s="9"/>
      <c r="W74" s="9"/>
      <c r="X74" s="9"/>
    </row>
    <row r="75" spans="1:24" ht="13.8" thickBot="1" x14ac:dyDescent="0.3">
      <c r="A75" s="51"/>
      <c r="B75" s="35"/>
      <c r="C75" s="32"/>
      <c r="D75" s="31"/>
      <c r="E75" s="31"/>
      <c r="F75" s="32"/>
      <c r="G75" s="32"/>
      <c r="H75" s="33"/>
      <c r="I75" s="52"/>
      <c r="J75" s="34"/>
      <c r="K75" s="35"/>
      <c r="L75" s="35"/>
      <c r="M75" s="35"/>
      <c r="N75" s="34"/>
      <c r="O75" s="36"/>
      <c r="P75" s="37"/>
      <c r="Q75" s="35"/>
      <c r="R75" s="35"/>
      <c r="S75" s="35"/>
      <c r="T75" s="38"/>
      <c r="U75" s="9"/>
      <c r="V75" s="9"/>
      <c r="W75" s="9"/>
      <c r="X75" s="9"/>
    </row>
    <row r="76" spans="1:24" x14ac:dyDescent="0.25">
      <c r="C76" s="1"/>
      <c r="D76" s="4"/>
      <c r="E76" s="4"/>
      <c r="F76" s="1"/>
      <c r="G76" s="1"/>
      <c r="H76" s="2"/>
      <c r="I76" s="3"/>
      <c r="J76" s="11"/>
      <c r="N76" s="11"/>
      <c r="O76" s="12"/>
      <c r="P76" s="13"/>
    </row>
    <row r="77" spans="1:24" x14ac:dyDescent="0.25">
      <c r="C77" s="1"/>
      <c r="D77" s="4"/>
      <c r="E77" s="4"/>
      <c r="F77" s="1"/>
      <c r="G77" s="1"/>
      <c r="H77" s="2"/>
      <c r="I77" s="3"/>
      <c r="J77" s="11"/>
      <c r="N77" s="11"/>
      <c r="O77" s="12"/>
      <c r="P77" s="13"/>
    </row>
    <row r="78" spans="1:24" x14ac:dyDescent="0.25">
      <c r="C78" s="1"/>
      <c r="D78" s="4"/>
      <c r="E78" s="4"/>
      <c r="F78" s="1"/>
      <c r="G78" s="1"/>
      <c r="H78" s="2"/>
      <c r="I78" s="3"/>
      <c r="J78" s="11"/>
      <c r="N78" s="11"/>
      <c r="O78" s="12"/>
      <c r="P78" s="13"/>
    </row>
    <row r="79" spans="1:24" x14ac:dyDescent="0.25">
      <c r="C79" s="1"/>
      <c r="D79" s="4"/>
      <c r="E79" s="4"/>
      <c r="F79" s="1"/>
      <c r="G79" s="1"/>
      <c r="H79" s="2"/>
      <c r="I79" s="3"/>
      <c r="J79" s="11"/>
      <c r="N79" s="11"/>
      <c r="O79" s="12"/>
      <c r="P79" s="13"/>
    </row>
    <row r="80" spans="1:24" x14ac:dyDescent="0.25">
      <c r="C80" s="5"/>
      <c r="D80" s="6"/>
      <c r="E80" s="6"/>
      <c r="F80" s="5"/>
      <c r="G80" s="5"/>
      <c r="H80" s="15"/>
      <c r="I80" s="7"/>
      <c r="J80" s="11"/>
      <c r="N80" s="11"/>
      <c r="O80" s="12"/>
      <c r="P80" s="13"/>
    </row>
    <row r="81" spans="3:16" x14ac:dyDescent="0.25">
      <c r="C81" s="5"/>
      <c r="D81" s="6"/>
      <c r="E81" s="6"/>
      <c r="F81" s="5"/>
      <c r="G81" s="5"/>
      <c r="H81" s="16"/>
      <c r="I81" s="7"/>
      <c r="J81" s="11"/>
      <c r="N81" s="11"/>
      <c r="O81" s="12"/>
      <c r="P81" s="13"/>
    </row>
    <row r="82" spans="3:16" x14ac:dyDescent="0.25">
      <c r="C82" s="5"/>
      <c r="D82" s="6"/>
      <c r="E82" s="6"/>
      <c r="F82" s="5"/>
      <c r="G82" s="5"/>
      <c r="H82" s="16"/>
      <c r="I82" s="7"/>
      <c r="J82" s="11"/>
      <c r="N82" s="11"/>
      <c r="O82" s="12"/>
      <c r="P82" s="13"/>
    </row>
    <row r="83" spans="3:16" x14ac:dyDescent="0.25">
      <c r="C83" s="5"/>
      <c r="D83" s="6"/>
      <c r="E83" s="6"/>
      <c r="F83" s="5"/>
      <c r="G83" s="5"/>
      <c r="H83" s="16"/>
      <c r="I83" s="7"/>
      <c r="J83" s="11"/>
      <c r="N83" s="11"/>
      <c r="O83" s="12"/>
      <c r="P83" s="13"/>
    </row>
    <row r="84" spans="3:16" x14ac:dyDescent="0.25">
      <c r="C84" s="5"/>
      <c r="D84" s="6"/>
      <c r="E84" s="6"/>
      <c r="F84" s="5"/>
      <c r="G84" s="5"/>
      <c r="H84" s="16"/>
      <c r="I84" s="7"/>
      <c r="J84" s="11"/>
      <c r="N84" s="11"/>
      <c r="O84" s="12"/>
      <c r="P84" s="13"/>
    </row>
    <row r="85" spans="3:16" x14ac:dyDescent="0.25">
      <c r="C85" s="5"/>
      <c r="D85" s="6"/>
      <c r="E85" s="6"/>
      <c r="F85" s="5"/>
      <c r="G85" s="5"/>
      <c r="H85" s="16"/>
      <c r="I85" s="7"/>
      <c r="J85" s="11"/>
      <c r="N85" s="11"/>
      <c r="O85" s="12"/>
      <c r="P85" s="13"/>
    </row>
  </sheetData>
  <mergeCells count="2">
    <mergeCell ref="A1:T1"/>
    <mergeCell ref="A2:T2"/>
  </mergeCells>
  <phoneticPr fontId="0" type="noConversion"/>
  <pageMargins left="0.6" right="0.25" top="0.39" bottom="1" header="0.5" footer="0.25"/>
  <pageSetup scale="51" orientation="landscape" r:id="rId1"/>
  <headerFooter alignWithMargins="0">
    <oddFooter>&amp;LApril 8, 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2001-04-08T22:37:22Z</cp:lastPrinted>
  <dcterms:created xsi:type="dcterms:W3CDTF">1998-02-25T20:12:16Z</dcterms:created>
  <dcterms:modified xsi:type="dcterms:W3CDTF">2023-09-10T15:16:31Z</dcterms:modified>
</cp:coreProperties>
</file>