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48" windowWidth="12120" windowHeight="8580"/>
  </bookViews>
  <sheets>
    <sheet name="Full Turbine Position Spreadsht" sheetId="1" r:id="rId1"/>
  </sheets>
  <calcPr calcId="0"/>
</workbook>
</file>

<file path=xl/calcChain.xml><?xml version="1.0" encoding="utf-8"?>
<calcChain xmlns="http://schemas.openxmlformats.org/spreadsheetml/2006/main">
  <c r="F9" i="1" l="1"/>
  <c r="G9" i="1"/>
  <c r="H9" i="1"/>
  <c r="J9" i="1"/>
  <c r="B11" i="1"/>
  <c r="H11" i="1"/>
  <c r="Q11" i="1"/>
  <c r="R11" i="1"/>
  <c r="S11" i="1"/>
  <c r="V11" i="1"/>
  <c r="B13" i="1"/>
  <c r="H13" i="1"/>
  <c r="B15" i="1"/>
  <c r="H15" i="1"/>
  <c r="B17" i="1"/>
  <c r="H17" i="1"/>
  <c r="B19" i="1"/>
  <c r="H19" i="1"/>
  <c r="O19" i="1"/>
  <c r="B21" i="1"/>
  <c r="G21" i="1"/>
  <c r="H21" i="1"/>
  <c r="B23" i="1"/>
  <c r="H23" i="1"/>
  <c r="B25" i="1"/>
  <c r="G25" i="1"/>
  <c r="H25" i="1"/>
  <c r="J25" i="1"/>
  <c r="H26" i="1"/>
  <c r="J26" i="1"/>
  <c r="F30" i="1"/>
  <c r="G30" i="1"/>
  <c r="H30" i="1"/>
  <c r="J30" i="1"/>
  <c r="F37" i="1"/>
  <c r="G37" i="1"/>
  <c r="H37" i="1"/>
  <c r="J37" i="1"/>
  <c r="Q37" i="1"/>
  <c r="R37" i="1"/>
  <c r="V37" i="1"/>
  <c r="B39" i="1"/>
  <c r="F39" i="1"/>
  <c r="G39" i="1"/>
  <c r="H39" i="1"/>
  <c r="J39" i="1"/>
  <c r="Q39" i="1"/>
  <c r="R39" i="1"/>
  <c r="V39" i="1"/>
  <c r="B41" i="1"/>
  <c r="H41" i="1"/>
  <c r="Q41" i="1"/>
  <c r="R41" i="1"/>
  <c r="S41" i="1"/>
  <c r="V41" i="1"/>
  <c r="B43" i="1"/>
  <c r="H43" i="1"/>
  <c r="O43" i="1"/>
  <c r="Q43" i="1"/>
  <c r="R43" i="1"/>
  <c r="S43" i="1"/>
  <c r="V43" i="1"/>
  <c r="B45" i="1"/>
  <c r="H45" i="1"/>
  <c r="B47" i="1"/>
  <c r="H47" i="1"/>
  <c r="B49" i="1"/>
  <c r="H49" i="1"/>
  <c r="Q49" i="1"/>
  <c r="R49" i="1"/>
  <c r="S49" i="1"/>
  <c r="V49" i="1"/>
  <c r="B51" i="1"/>
  <c r="H51" i="1"/>
  <c r="O51" i="1"/>
  <c r="Q51" i="1"/>
  <c r="R51" i="1"/>
  <c r="S51" i="1"/>
  <c r="V51" i="1"/>
  <c r="F52" i="1"/>
  <c r="G52" i="1"/>
  <c r="H52" i="1"/>
  <c r="J52" i="1"/>
  <c r="O52" i="1"/>
  <c r="P52" i="1"/>
  <c r="Q52" i="1"/>
  <c r="R52" i="1"/>
  <c r="S52" i="1"/>
  <c r="U52" i="1"/>
  <c r="V52" i="1"/>
  <c r="B54" i="1"/>
  <c r="H54" i="1"/>
  <c r="O54" i="1"/>
  <c r="Q54" i="1"/>
  <c r="R54" i="1"/>
  <c r="S54" i="1"/>
  <c r="V54" i="1"/>
  <c r="F55" i="1"/>
  <c r="G55" i="1"/>
  <c r="B62" i="1"/>
  <c r="F62" i="1"/>
  <c r="G62" i="1"/>
  <c r="H62" i="1"/>
  <c r="J62" i="1"/>
  <c r="Q62" i="1"/>
  <c r="R62" i="1"/>
  <c r="S62" i="1"/>
  <c r="V62" i="1"/>
  <c r="B64" i="1"/>
  <c r="F64" i="1"/>
  <c r="G64" i="1"/>
  <c r="H64" i="1"/>
  <c r="J64" i="1"/>
  <c r="Q64" i="1"/>
  <c r="R64" i="1"/>
  <c r="S64" i="1"/>
  <c r="V64" i="1"/>
  <c r="F65" i="1"/>
  <c r="G65" i="1"/>
  <c r="H65" i="1"/>
  <c r="J65" i="1"/>
  <c r="O65" i="1"/>
  <c r="P65" i="1"/>
  <c r="Q65" i="1"/>
  <c r="R65" i="1"/>
  <c r="S65" i="1"/>
  <c r="B68" i="1"/>
  <c r="H68" i="1"/>
  <c r="Q68" i="1"/>
  <c r="R68" i="1"/>
  <c r="S68" i="1"/>
  <c r="V68" i="1"/>
  <c r="F69" i="1"/>
  <c r="G69" i="1"/>
  <c r="H69" i="1"/>
  <c r="J69" i="1"/>
  <c r="O69" i="1"/>
  <c r="P69" i="1"/>
  <c r="Q69" i="1"/>
  <c r="R69" i="1"/>
  <c r="S69" i="1"/>
  <c r="B72" i="1"/>
  <c r="H72" i="1"/>
  <c r="Q72" i="1"/>
  <c r="R72" i="1"/>
  <c r="V72" i="1"/>
  <c r="B74" i="1"/>
  <c r="H74" i="1"/>
  <c r="Q74" i="1"/>
  <c r="R74" i="1"/>
  <c r="S74" i="1"/>
  <c r="V74" i="1"/>
  <c r="B76" i="1"/>
  <c r="H76" i="1"/>
  <c r="B78" i="1"/>
  <c r="H78" i="1"/>
  <c r="B80" i="1"/>
  <c r="H80" i="1"/>
  <c r="Q80" i="1"/>
  <c r="R80" i="1"/>
  <c r="S80" i="1"/>
  <c r="V80" i="1"/>
  <c r="B82" i="1"/>
  <c r="H82" i="1"/>
  <c r="Q82" i="1"/>
  <c r="R82" i="1"/>
  <c r="S82" i="1"/>
  <c r="V82" i="1"/>
  <c r="F83" i="1"/>
  <c r="G83" i="1"/>
  <c r="H83" i="1"/>
  <c r="J83" i="1"/>
  <c r="O83" i="1"/>
  <c r="P83" i="1"/>
  <c r="Q83" i="1"/>
  <c r="R83" i="1"/>
  <c r="S83" i="1"/>
  <c r="U83" i="1"/>
  <c r="V83" i="1"/>
  <c r="F85" i="1"/>
  <c r="G85" i="1"/>
  <c r="H85" i="1"/>
  <c r="J85" i="1"/>
  <c r="O85" i="1"/>
  <c r="P85" i="1"/>
  <c r="Q85" i="1"/>
  <c r="R85" i="1"/>
  <c r="S85" i="1"/>
  <c r="U85" i="1"/>
  <c r="V85" i="1"/>
  <c r="F94" i="1"/>
  <c r="G94" i="1"/>
  <c r="B97" i="1"/>
  <c r="H97" i="1"/>
  <c r="F98" i="1"/>
  <c r="G98" i="1"/>
  <c r="H98" i="1"/>
  <c r="F101" i="1"/>
  <c r="G101" i="1"/>
  <c r="B104" i="1"/>
  <c r="H104" i="1"/>
  <c r="F105" i="1"/>
  <c r="G105" i="1"/>
  <c r="H105" i="1"/>
  <c r="F107" i="1"/>
  <c r="G107" i="1"/>
  <c r="H107" i="1"/>
</calcChain>
</file>

<file path=xl/sharedStrings.xml><?xml version="1.0" encoding="utf-8"?>
<sst xmlns="http://schemas.openxmlformats.org/spreadsheetml/2006/main" count="353" uniqueCount="132">
  <si>
    <t>1 X 501D5A Simple Cycle</t>
  </si>
  <si>
    <t>Item</t>
  </si>
  <si>
    <t>ENA</t>
  </si>
  <si>
    <t>CALME</t>
  </si>
  <si>
    <t>EECC</t>
  </si>
  <si>
    <t>2 X Used ABB11N1 Simple Cycle</t>
  </si>
  <si>
    <t>Turbine                                                    (Scope/ Cycle)</t>
  </si>
  <si>
    <t>1 X West 501D5A Simple Cycle</t>
  </si>
  <si>
    <t>Possible Project Site</t>
  </si>
  <si>
    <t>ESA</t>
  </si>
  <si>
    <t>2 X 501F MHI Simple Cycle</t>
  </si>
  <si>
    <t>Total - (Negotiating To Be Long)</t>
  </si>
  <si>
    <t>Total (Long)</t>
  </si>
  <si>
    <t>APACHI - Lagos</t>
  </si>
  <si>
    <t xml:space="preserve"> - ESA Light; Cuiaba II; or other                                         Contract being finalized (initialed)                                                     - RAC DASH Cmpltd w/ Bd Aprvl</t>
  </si>
  <si>
    <t>Salvage Value            $MM</t>
  </si>
  <si>
    <t>Salvage Value             $/KW</t>
  </si>
  <si>
    <t>EEL - Spain Arcos                                            (Remv from "long" list when firm)</t>
  </si>
  <si>
    <t>2 X GE 7EA's</t>
  </si>
  <si>
    <t>Delivery Date(s)</t>
  </si>
  <si>
    <t>July2000 thru                                        April 2001</t>
  </si>
  <si>
    <t>Avail Now</t>
  </si>
  <si>
    <t xml:space="preserve"> Oct 2000</t>
  </si>
  <si>
    <t>Qty 1 - Oct 2001                                      Qty 1 - Nov 2001                                     Qty 1 - Dec 2001</t>
  </si>
  <si>
    <t>8 X GE 7EA Simple Cycle</t>
  </si>
  <si>
    <t>Shipped</t>
  </si>
  <si>
    <t>2 X GE 7EA Simple Cycle</t>
  </si>
  <si>
    <t>ENA - Doyle</t>
  </si>
  <si>
    <t>1 X GE 7EA Simple Cycle</t>
  </si>
  <si>
    <t>ENA - TECO</t>
  </si>
  <si>
    <t>Aug-Sept 2000</t>
  </si>
  <si>
    <t>3 X GE 7FA + Qty 2 STG's Comb Cycle</t>
  </si>
  <si>
    <t xml:space="preserve"> Aug 2000</t>
  </si>
  <si>
    <t>Total                            MW                             ISO</t>
  </si>
  <si>
    <t xml:space="preserve"> - Gen Power - Dell, AR                                 - Duct Fired</t>
  </si>
  <si>
    <t xml:space="preserve"> - Gen Power - McAdam, MS                                                            - Duct Fired</t>
  </si>
  <si>
    <t xml:space="preserve"> Nov 2001</t>
  </si>
  <si>
    <t xml:space="preserve"> July 2002</t>
  </si>
  <si>
    <t>Qty 1 - July 2001                                          Qty 1 - Aug 2001                                                 STG - Aug 2001</t>
  </si>
  <si>
    <t>Qty 1 - Sept 2001                                          Qty 1 - Oct 2001                                                 STG - Sept 2001</t>
  </si>
  <si>
    <t>3 X 9FA STAG Power Islands                                            Combined Cycle                                                                  50 hz application</t>
  </si>
  <si>
    <t>Initial                   $/KW</t>
  </si>
  <si>
    <t>1 X Siemens V94.2 + 1 Toshiba STG                                                        + HRSG                                                                  50 hz application</t>
  </si>
  <si>
    <t xml:space="preserve">Croatia                                                  - Siemens (et all) released                                                            - Initial DASH (w/ cancellation risk signed)                                                        - EEL has taken cancellation risk                                                                                          </t>
  </si>
  <si>
    <t>Carrying          Cost                                 MM$/Mo                                  @                       10%</t>
  </si>
  <si>
    <t>Paid to Date                     $MM</t>
  </si>
  <si>
    <t>Current Cancelation Obligation          (Worst Case Long Position)                     $MM</t>
  </si>
  <si>
    <t>Current Liquidation "Position"              (Salvage less Tot Cmmtmnt)                     $MM</t>
  </si>
  <si>
    <t>Current Minimal Position      Cancll or Liquidate                     $MM</t>
  </si>
  <si>
    <t>Potential          Deal                                    PV                     $MM</t>
  </si>
  <si>
    <t>Qty 1 - May 2001                                      Qty 1 - Oct 2001</t>
  </si>
  <si>
    <t>Qty 1 - July 2001                                      Qty 1 - Aug 2001</t>
  </si>
  <si>
    <t>1 X GE 7FA Simple Cycle                                  (Cogen Tech Machine)</t>
  </si>
  <si>
    <t>3 X W501F Simple Cycle</t>
  </si>
  <si>
    <t>Refurb/Shipped</t>
  </si>
  <si>
    <t>4 X W501D5A Simple Cycle</t>
  </si>
  <si>
    <t>F</t>
  </si>
  <si>
    <t>H</t>
  </si>
  <si>
    <t>I</t>
  </si>
  <si>
    <t>J</t>
  </si>
  <si>
    <t>ENA 2000 Pkrs - Lincoln Center, Ill</t>
  </si>
  <si>
    <t>ENA 2000 Pkrs - Wheatland, Ind</t>
  </si>
  <si>
    <t>ENA 2000 Pkrs - Gleason, Tn</t>
  </si>
  <si>
    <t>K</t>
  </si>
  <si>
    <t>L = K / D</t>
  </si>
  <si>
    <t>M = K - E</t>
  </si>
  <si>
    <t>N = Smaller of                        J or M</t>
  </si>
  <si>
    <t>%                             Enron             Ownership</t>
  </si>
  <si>
    <t>ENA - East Coast Pwr - Linden 6                                                      Confirm GE Re-Structuring                                   Enron Partial Owner</t>
  </si>
  <si>
    <t>3 X Used GE 7B Simple Cycle                                                Korean used/refurb equip</t>
  </si>
  <si>
    <t>Total         Capex          Commitment                     $MM</t>
  </si>
  <si>
    <t xml:space="preserve"> -Was to be used at ENA/Electrocities, but not approved by Customer board                                                                           -Janet Deitrich and David Haug exploring</t>
  </si>
  <si>
    <t>Off Bal Sht?</t>
  </si>
  <si>
    <t>West LB</t>
  </si>
  <si>
    <t>OBS</t>
  </si>
  <si>
    <t>2 X GE 7FA - Now Simple Cycle                                            (no STG; old Naco machines)</t>
  </si>
  <si>
    <t>4 X GE LM6000</t>
  </si>
  <si>
    <t>Oman</t>
  </si>
  <si>
    <t>3 X Pwr Barges (Philip GE Fr 6B)</t>
  </si>
  <si>
    <t>6 X Pwr Barges (Philip GE Fr 6B)</t>
  </si>
  <si>
    <t>2 X ABB 11N2's</t>
  </si>
  <si>
    <t>1 X GE 7FA Combined Cycle                       (CogenTech Machine;                                                         ABB STG not ordered yet)</t>
  </si>
  <si>
    <t xml:space="preserve">Qty 1 - Aug 2001                       </t>
  </si>
  <si>
    <t>1 X GE 7FA - Now Simple Cycle                                            (old Naco machine)</t>
  </si>
  <si>
    <t>Coyote Springs                                                              NEPCO Project</t>
  </si>
  <si>
    <t xml:space="preserve"> - Enron Canada Sarnia/Moore Peaker Proj</t>
  </si>
  <si>
    <t>??Nov/Dec 2000??</t>
  </si>
  <si>
    <t>ENA/City of Austin</t>
  </si>
  <si>
    <t xml:space="preserve">ENA - Pastoria, Calif;                                   Catalytica Comb Syst                                               $5MM due in Aug/Sept 2000                       </t>
  </si>
  <si>
    <t>Qty 4 - ENA/Las Vegas Co-Gen II</t>
  </si>
  <si>
    <t>?????July2000 thru                                        April 2001</t>
  </si>
  <si>
    <t>Qty 2 - City of San Antonio                                                                                                                                                   Qty 6 - Peoples  *****                                                                     Qty 6 - East Kentucky Co-op                                                                Qty 2 - Con Ed                                                                                     Qty 6 - Florida Merchant                                                                         Qty 3 - ESA Puerto Suarez                                                                       Qty 4 - ESA Electrobolt                                                                           Qty 2 - CALME Venez LNG                                               - Total - Over 26 Opportunities</t>
  </si>
  <si>
    <t>16 X GE LM6000</t>
  </si>
  <si>
    <t>2 X Used GEC Fr 6B                                                    50hz</t>
  </si>
  <si>
    <t xml:space="preserve">Qty 1 - 10 Mar 2001                                      Qty 1 - Feb 2002                                        </t>
  </si>
  <si>
    <t>Red</t>
  </si>
  <si>
    <t xml:space="preserve"> - ENA or EECC 3rd Pty (Blue Dog)                                                         - ENA BP Amaco (Choc Bayou)                                                                             - ENA Central Iowa</t>
  </si>
  <si>
    <t xml:space="preserve"> - NEPCO/NESCO - Goldendale</t>
  </si>
  <si>
    <t>1 X Used Korean Steam Turbine</t>
  </si>
  <si>
    <t>Green</t>
  </si>
  <si>
    <t>Yellow</t>
  </si>
  <si>
    <t>For Enron Canada - Moore Project - Option paid (or to be paid for $500K)</t>
  </si>
  <si>
    <t xml:space="preserve"> - ENA - Mid West (Peoples/Dominion)                                          - EECC role to be OE at most                                                                            - One of the three orig Cog Tech                                                               - Sold to Peoples; put expired                                                             - Peoples attempting to put at Ellwd                                                                 - keep on long list per Miller</t>
  </si>
  <si>
    <t xml:space="preserve"> - ENA - Vitro                                                          - Move off long list soon</t>
  </si>
  <si>
    <t xml:space="preserve"> - Pkg w/Doyle Korean Used GE7B's                                                                              - negligible amount paid</t>
  </si>
  <si>
    <t>2 X GE 7FA's w/ STG</t>
  </si>
  <si>
    <t>2 X GE 7FA's w/ STG                                                         (confirm STG)</t>
  </si>
  <si>
    <t xml:space="preserve"> - Available                                                                               - Possibly convert to 60 hz &amp; mount on barges for LIPA</t>
  </si>
  <si>
    <t xml:space="preserve"> - ESA Light; Cuiaba II; or other                                         Contract being finalized (initialed)                                                     - RAC DASH Cmpltd w/ Bd Aprvl                                                                                         - Option for two more - see negot'ing turbines</t>
  </si>
  <si>
    <t>Total ENA</t>
  </si>
  <si>
    <t>Total CALME</t>
  </si>
  <si>
    <t>Total ESA</t>
  </si>
  <si>
    <t>Total EECC</t>
  </si>
  <si>
    <t>Contract Status</t>
  </si>
  <si>
    <t>Enron Ownership</t>
  </si>
  <si>
    <t>Executed</t>
  </si>
  <si>
    <t>In Negotiation</t>
  </si>
  <si>
    <t>Enron Canada</t>
  </si>
  <si>
    <t>EECC  (Enron Equipment Procurement Company)</t>
  </si>
  <si>
    <t>CALME (BargeCo)</t>
  </si>
  <si>
    <t>EECC (Enron Engr &amp; Constr Company)</t>
  </si>
  <si>
    <t>Cancelled</t>
  </si>
  <si>
    <r>
      <t>Confidential                         Turbines For Confirmed Deals - Not Long</t>
    </r>
    <r>
      <rPr>
        <b/>
        <sz val="12"/>
        <rFont val="Arial"/>
        <family val="2"/>
      </rPr>
      <t xml:space="preserve">                </t>
    </r>
    <r>
      <rPr>
        <sz val="8"/>
        <rFont val="Arial"/>
        <family val="2"/>
      </rPr>
      <t xml:space="preserve"> 8 June 2000 5:32 am F.Kelly6-6208</t>
    </r>
    <r>
      <rPr>
        <sz val="10"/>
        <rFont val="Arial"/>
      </rPr>
      <t/>
    </r>
  </si>
  <si>
    <r>
      <t xml:space="preserve">Confidential - Negot's Potentially Resulting in Additional Long Position                </t>
    </r>
    <r>
      <rPr>
        <sz val="8"/>
        <rFont val="Arial"/>
        <family val="2"/>
      </rPr>
      <t>8 June 2000 5:32 am F.Kelly6-6207</t>
    </r>
  </si>
  <si>
    <t xml:space="preserve">      Qty 1 - Sept 2001                                        </t>
  </si>
  <si>
    <t>Subtotal</t>
  </si>
  <si>
    <r>
      <t>Confidential                         Enron Turbine Long Position</t>
    </r>
    <r>
      <rPr>
        <b/>
        <sz val="12"/>
        <rFont val="Arial"/>
        <family val="2"/>
      </rPr>
      <t xml:space="preserve">                </t>
    </r>
    <r>
      <rPr>
        <sz val="8"/>
        <rFont val="Arial"/>
        <family val="2"/>
      </rPr>
      <t xml:space="preserve"> 8 June 2000 5:32 am F.Kelly6-6208</t>
    </r>
    <r>
      <rPr>
        <sz val="10"/>
        <rFont val="Arial"/>
      </rPr>
      <t/>
    </r>
  </si>
  <si>
    <t>To Be Provided</t>
  </si>
  <si>
    <t>Payment  and Termination Schedule</t>
  </si>
  <si>
    <t xml:space="preserve"> - CAMLE - Saudi Bid or EECC 3rd Pty or ENA                                                                    - RAC DASH Cmpltd w/ Bd Aprvl                                - Blue Girl</t>
  </si>
  <si>
    <t>Per EECC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</si>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</sst>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mmmm\ d\,\ yyyy"/>
    <numFmt numFmtId="166" formatCode="#,##0.000_);[Red]\(#,##0.000\)"/>
  </numFmts>
  <fonts count="1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i/>
      <u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sz val="8"/>
      <name val="Arial"/>
      <family val="2"/>
    </font>
    <font>
      <b/>
      <i/>
      <sz val="12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79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38" fontId="0" fillId="0" borderId="0" xfId="0" applyNumberFormat="1" applyAlignment="1">
      <alignment horizontal="center"/>
    </xf>
    <xf numFmtId="38" fontId="3" fillId="0" borderId="1" xfId="0" applyNumberFormat="1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38" fontId="0" fillId="0" borderId="2" xfId="0" applyNumberFormat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2" xfId="0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0" fillId="0" borderId="2" xfId="0" applyBorder="1" applyAlignment="1">
      <alignment vertical="top" wrapText="1"/>
    </xf>
    <xf numFmtId="0" fontId="3" fillId="0" borderId="3" xfId="0" applyFont="1" applyBorder="1" applyAlignment="1">
      <alignment horizontal="center" vertical="top" wrapText="1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 wrapText="1"/>
    </xf>
    <xf numFmtId="6" fontId="0" fillId="0" borderId="2" xfId="0" applyNumberFormat="1" applyBorder="1" applyAlignment="1">
      <alignment horizontal="center" vertical="top" wrapText="1"/>
    </xf>
    <xf numFmtId="38" fontId="8" fillId="0" borderId="2" xfId="0" applyNumberFormat="1" applyFont="1" applyBorder="1" applyAlignment="1">
      <alignment horizontal="center" vertical="top" wrapText="1"/>
    </xf>
    <xf numFmtId="6" fontId="6" fillId="0" borderId="0" xfId="0" applyNumberFormat="1" applyFont="1" applyAlignment="1">
      <alignment horizontal="left"/>
    </xf>
    <xf numFmtId="6" fontId="3" fillId="0" borderId="1" xfId="0" applyNumberFormat="1" applyFont="1" applyBorder="1" applyAlignment="1">
      <alignment horizontal="center" vertical="top" wrapText="1"/>
    </xf>
    <xf numFmtId="6" fontId="8" fillId="0" borderId="2" xfId="0" applyNumberFormat="1" applyFont="1" applyBorder="1" applyAlignment="1">
      <alignment horizontal="center" vertical="top" wrapText="1"/>
    </xf>
    <xf numFmtId="6" fontId="0" fillId="0" borderId="0" xfId="0" applyNumberFormat="1" applyAlignment="1">
      <alignment horizontal="center"/>
    </xf>
    <xf numFmtId="0" fontId="10" fillId="0" borderId="0" xfId="0" applyFont="1"/>
    <xf numFmtId="0" fontId="0" fillId="0" borderId="4" xfId="0" applyBorder="1" applyAlignment="1">
      <alignment horizontal="center" vertical="top" wrapText="1"/>
    </xf>
    <xf numFmtId="0" fontId="4" fillId="0" borderId="5" xfId="0" applyFont="1" applyBorder="1" applyAlignment="1">
      <alignment horizontal="left" vertical="top" wrapText="1"/>
    </xf>
    <xf numFmtId="38" fontId="0" fillId="0" borderId="5" xfId="0" applyNumberFormat="1" applyBorder="1" applyAlignment="1">
      <alignment horizontal="center" vertical="top" wrapText="1"/>
    </xf>
    <xf numFmtId="6" fontId="0" fillId="0" borderId="5" xfId="0" applyNumberFormat="1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3" xfId="0" applyBorder="1" applyAlignment="1">
      <alignment vertical="top" wrapText="1"/>
    </xf>
    <xf numFmtId="38" fontId="0" fillId="0" borderId="1" xfId="0" applyNumberFormat="1" applyBorder="1" applyAlignment="1">
      <alignment horizontal="center" vertical="top" wrapText="1"/>
    </xf>
    <xf numFmtId="6" fontId="0" fillId="0" borderId="1" xfId="0" applyNumberFormat="1" applyBorder="1" applyAlignment="1">
      <alignment horizontal="center" vertical="top" wrapText="1"/>
    </xf>
    <xf numFmtId="0" fontId="0" fillId="0" borderId="1" xfId="0" applyBorder="1" applyAlignment="1">
      <alignment horizontal="left" vertical="top" wrapText="1"/>
    </xf>
    <xf numFmtId="38" fontId="11" fillId="0" borderId="2" xfId="0" applyNumberFormat="1" applyFont="1" applyBorder="1" applyAlignment="1">
      <alignment horizontal="center" vertical="top" wrapText="1"/>
    </xf>
    <xf numFmtId="6" fontId="11" fillId="0" borderId="2" xfId="0" applyNumberFormat="1" applyFont="1" applyBorder="1" applyAlignment="1">
      <alignment horizontal="center" vertical="top" wrapText="1"/>
    </xf>
    <xf numFmtId="164" fontId="11" fillId="0" borderId="2" xfId="0" applyNumberFormat="1" applyFont="1" applyBorder="1" applyAlignment="1">
      <alignment horizontal="center" vertical="top" wrapText="1"/>
    </xf>
    <xf numFmtId="0" fontId="7" fillId="0" borderId="0" xfId="0" applyFont="1" applyAlignment="1">
      <alignment horizontal="center" vertical="top" wrapText="1"/>
    </xf>
    <xf numFmtId="0" fontId="11" fillId="0" borderId="2" xfId="0" applyFont="1" applyBorder="1" applyAlignment="1">
      <alignment horizontal="center" vertical="top" wrapText="1"/>
    </xf>
    <xf numFmtId="38" fontId="8" fillId="0" borderId="2" xfId="0" applyNumberFormat="1" applyFont="1" applyBorder="1" applyAlignment="1">
      <alignment horizontal="center" wrapText="1"/>
    </xf>
    <xf numFmtId="6" fontId="8" fillId="0" borderId="2" xfId="0" applyNumberFormat="1" applyFont="1" applyBorder="1" applyAlignment="1">
      <alignment horizontal="center" wrapText="1"/>
    </xf>
    <xf numFmtId="38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horizontal="center" vertical="top" wrapText="1"/>
    </xf>
    <xf numFmtId="17" fontId="0" fillId="0" borderId="2" xfId="0" applyNumberFormat="1" applyBorder="1" applyAlignment="1">
      <alignment horizontal="center" vertical="top" wrapText="1"/>
    </xf>
    <xf numFmtId="6" fontId="3" fillId="0" borderId="6" xfId="0" applyNumberFormat="1" applyFont="1" applyBorder="1" applyAlignment="1">
      <alignment horizontal="center" vertical="top" wrapText="1"/>
    </xf>
    <xf numFmtId="6" fontId="0" fillId="0" borderId="7" xfId="0" applyNumberFormat="1" applyBorder="1" applyAlignment="1">
      <alignment horizontal="center" vertical="top" wrapText="1"/>
    </xf>
    <xf numFmtId="6" fontId="8" fillId="0" borderId="7" xfId="0" applyNumberFormat="1" applyFont="1" applyBorder="1" applyAlignment="1">
      <alignment horizontal="center" vertical="top" wrapText="1"/>
    </xf>
    <xf numFmtId="6" fontId="0" fillId="0" borderId="8" xfId="0" applyNumberFormat="1" applyBorder="1" applyAlignment="1">
      <alignment horizontal="center" vertical="top" wrapText="1"/>
    </xf>
    <xf numFmtId="6" fontId="8" fillId="0" borderId="7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Border="1"/>
    <xf numFmtId="166" fontId="6" fillId="0" borderId="0" xfId="0" applyNumberFormat="1" applyFont="1" applyAlignment="1">
      <alignment horizontal="left"/>
    </xf>
    <xf numFmtId="166" fontId="0" fillId="0" borderId="0" xfId="0" applyNumberFormat="1" applyAlignment="1">
      <alignment horizontal="center"/>
    </xf>
    <xf numFmtId="38" fontId="6" fillId="0" borderId="0" xfId="0" applyNumberFormat="1" applyFont="1" applyAlignment="1">
      <alignment horizontal="left"/>
    </xf>
    <xf numFmtId="166" fontId="0" fillId="0" borderId="0" xfId="0" applyNumberFormat="1"/>
    <xf numFmtId="6" fontId="0" fillId="0" borderId="0" xfId="0" applyNumberFormat="1" applyAlignment="1">
      <alignment horizontal="center" vertical="top" wrapText="1"/>
    </xf>
    <xf numFmtId="38" fontId="0" fillId="0" borderId="0" xfId="0" applyNumberFormat="1" applyAlignment="1">
      <alignment horizontal="center" vertical="top"/>
    </xf>
    <xf numFmtId="6" fontId="0" fillId="0" borderId="0" xfId="0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Border="1"/>
    <xf numFmtId="6" fontId="0" fillId="0" borderId="0" xfId="0" applyNumberFormat="1" applyBorder="1" applyAlignment="1">
      <alignment horizontal="center" vertical="top"/>
    </xf>
    <xf numFmtId="6" fontId="0" fillId="0" borderId="0" xfId="0" applyNumberFormat="1" applyBorder="1" applyAlignment="1">
      <alignment horizontal="center" vertical="top" wrapText="1"/>
    </xf>
    <xf numFmtId="6" fontId="0" fillId="0" borderId="0" xfId="0" applyNumberFormat="1" applyBorder="1" applyAlignment="1">
      <alignment horizontal="center"/>
    </xf>
    <xf numFmtId="0" fontId="0" fillId="0" borderId="7" xfId="0" applyBorder="1" applyAlignment="1">
      <alignment horizontal="center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8" xfId="0" applyBorder="1" applyAlignment="1">
      <alignment horizontal="center" vertical="top" wrapText="1"/>
    </xf>
    <xf numFmtId="0" fontId="0" fillId="0" borderId="6" xfId="0" applyBorder="1" applyAlignment="1">
      <alignment horizontal="left" vertical="top" wrapText="1"/>
    </xf>
    <xf numFmtId="9" fontId="0" fillId="0" borderId="2" xfId="0" applyNumberFormat="1" applyBorder="1" applyAlignment="1">
      <alignment horizontal="center" vertical="top" wrapText="1"/>
    </xf>
    <xf numFmtId="9" fontId="8" fillId="0" borderId="2" xfId="0" applyNumberFormat="1" applyFont="1" applyBorder="1" applyAlignment="1">
      <alignment horizontal="center" vertical="top" wrapText="1"/>
    </xf>
    <xf numFmtId="9" fontId="0" fillId="0" borderId="5" xfId="0" applyNumberFormat="1" applyBorder="1" applyAlignment="1">
      <alignment horizontal="center" vertical="top" wrapText="1"/>
    </xf>
    <xf numFmtId="9" fontId="11" fillId="0" borderId="2" xfId="0" applyNumberFormat="1" applyFont="1" applyBorder="1" applyAlignment="1">
      <alignment horizontal="center" vertical="top" wrapText="1"/>
    </xf>
    <xf numFmtId="9" fontId="8" fillId="0" borderId="2" xfId="0" applyNumberFormat="1" applyFont="1" applyBorder="1" applyAlignment="1">
      <alignment horizontal="center" wrapText="1"/>
    </xf>
    <xf numFmtId="9" fontId="0" fillId="0" borderId="1" xfId="0" applyNumberFormat="1" applyBorder="1" applyAlignment="1">
      <alignment horizontal="center" vertical="top" wrapText="1"/>
    </xf>
    <xf numFmtId="9" fontId="6" fillId="0" borderId="0" xfId="0" applyNumberFormat="1" applyFont="1" applyAlignment="1">
      <alignment horizontal="left"/>
    </xf>
    <xf numFmtId="9" fontId="0" fillId="0" borderId="0" xfId="0" applyNumberFormat="1" applyAlignment="1">
      <alignment horizontal="center" vertical="top"/>
    </xf>
    <xf numFmtId="9" fontId="0" fillId="0" borderId="0" xfId="0" applyNumberFormat="1" applyAlignment="1">
      <alignment horizontal="center"/>
    </xf>
    <xf numFmtId="6" fontId="0" fillId="0" borderId="2" xfId="0" applyNumberFormat="1" applyBorder="1" applyAlignment="1">
      <alignment horizontal="center" wrapText="1"/>
    </xf>
    <xf numFmtId="6" fontId="3" fillId="0" borderId="3" xfId="0" applyNumberFormat="1" applyFont="1" applyBorder="1" applyAlignment="1">
      <alignment horizontal="center" vertical="top" wrapText="1"/>
    </xf>
    <xf numFmtId="166" fontId="0" fillId="0" borderId="2" xfId="0" applyNumberFormat="1" applyBorder="1" applyAlignment="1">
      <alignment horizontal="center" vertical="top" wrapText="1"/>
    </xf>
    <xf numFmtId="0" fontId="0" fillId="0" borderId="1" xfId="0" applyBorder="1" applyAlignment="1">
      <alignment vertical="top" wrapText="1"/>
    </xf>
    <xf numFmtId="166" fontId="0" fillId="0" borderId="5" xfId="0" applyNumberFormat="1" applyBorder="1" applyAlignment="1">
      <alignment horizontal="center" vertical="top" wrapText="1"/>
    </xf>
    <xf numFmtId="166" fontId="0" fillId="0" borderId="2" xfId="0" applyNumberFormat="1" applyBorder="1" applyAlignment="1">
      <alignment horizontal="center" wrapText="1"/>
    </xf>
    <xf numFmtId="166" fontId="0" fillId="0" borderId="1" xfId="0" applyNumberFormat="1" applyBorder="1" applyAlignment="1">
      <alignment horizontal="center" vertical="top" wrapText="1"/>
    </xf>
    <xf numFmtId="166" fontId="8" fillId="0" borderId="2" xfId="0" applyNumberFormat="1" applyFont="1" applyBorder="1" applyAlignment="1">
      <alignment horizontal="center" vertical="top" wrapText="1"/>
    </xf>
    <xf numFmtId="166" fontId="11" fillId="0" borderId="2" xfId="0" applyNumberFormat="1" applyFont="1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9" fontId="0" fillId="0" borderId="9" xfId="0" applyNumberFormat="1" applyBorder="1" applyAlignment="1">
      <alignment horizontal="center" vertical="top" wrapText="1"/>
    </xf>
    <xf numFmtId="6" fontId="0" fillId="0" borderId="9" xfId="0" applyNumberFormat="1" applyBorder="1" applyAlignment="1">
      <alignment horizontal="center" vertical="top" wrapText="1"/>
    </xf>
    <xf numFmtId="0" fontId="0" fillId="0" borderId="9" xfId="0" applyBorder="1"/>
    <xf numFmtId="166" fontId="0" fillId="0" borderId="9" xfId="0" applyNumberFormat="1" applyBorder="1" applyAlignment="1">
      <alignment horizontal="center" vertical="top" wrapText="1"/>
    </xf>
    <xf numFmtId="0" fontId="0" fillId="0" borderId="1" xfId="0" applyBorder="1"/>
    <xf numFmtId="9" fontId="0" fillId="0" borderId="10" xfId="0" applyNumberFormat="1" applyBorder="1" applyAlignment="1">
      <alignment horizontal="center" vertical="top"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0" fillId="0" borderId="0" xfId="0" applyBorder="1" applyAlignment="1">
      <alignment horizontal="center" wrapText="1"/>
    </xf>
    <xf numFmtId="38" fontId="0" fillId="0" borderId="0" xfId="0" applyNumberFormat="1" applyBorder="1" applyAlignment="1">
      <alignment horizontal="center" vertical="top" wrapText="1"/>
    </xf>
    <xf numFmtId="166" fontId="0" fillId="0" borderId="0" xfId="0" applyNumberFormat="1" applyBorder="1" applyAlignment="1">
      <alignment horizontal="center" vertical="top" wrapText="1"/>
    </xf>
    <xf numFmtId="9" fontId="0" fillId="0" borderId="0" xfId="0" applyNumberFormat="1" applyBorder="1" applyAlignment="1">
      <alignment horizontal="center" vertical="top" wrapText="1"/>
    </xf>
    <xf numFmtId="0" fontId="5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4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right" vertical="top" wrapText="1"/>
    </xf>
    <xf numFmtId="0" fontId="2" fillId="2" borderId="2" xfId="0" applyFont="1" applyFill="1" applyBorder="1" applyAlignment="1">
      <alignment vertical="top" wrapText="1"/>
    </xf>
    <xf numFmtId="38" fontId="0" fillId="2" borderId="1" xfId="0" applyNumberForma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vertical="top"/>
    </xf>
    <xf numFmtId="0" fontId="10" fillId="3" borderId="0" xfId="0" applyFont="1" applyFill="1"/>
    <xf numFmtId="0" fontId="7" fillId="3" borderId="0" xfId="0" applyFont="1" applyFill="1" applyAlignment="1">
      <alignment wrapText="1"/>
    </xf>
    <xf numFmtId="0" fontId="7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left"/>
    </xf>
    <xf numFmtId="6" fontId="6" fillId="3" borderId="0" xfId="0" applyNumberFormat="1" applyFont="1" applyFill="1" applyAlignment="1">
      <alignment horizontal="left"/>
    </xf>
    <xf numFmtId="38" fontId="6" fillId="3" borderId="0" xfId="0" applyNumberFormat="1" applyFont="1" applyFill="1" applyAlignment="1">
      <alignment horizontal="left"/>
    </xf>
    <xf numFmtId="0" fontId="5" fillId="3" borderId="0" xfId="0" applyFont="1" applyFill="1"/>
    <xf numFmtId="6" fontId="6" fillId="3" borderId="0" xfId="0" applyNumberFormat="1" applyFont="1" applyFill="1" applyBorder="1" applyAlignment="1">
      <alignment horizontal="left"/>
    </xf>
    <xf numFmtId="0" fontId="5" fillId="3" borderId="0" xfId="0" applyFont="1" applyFill="1" applyBorder="1"/>
    <xf numFmtId="0" fontId="0" fillId="3" borderId="0" xfId="0" applyFill="1" applyAlignment="1">
      <alignment horizontal="center" vertical="top"/>
    </xf>
    <xf numFmtId="0" fontId="7" fillId="3" borderId="0" xfId="0" applyFont="1" applyFill="1" applyAlignment="1">
      <alignment horizontal="center" vertical="top" wrapText="1"/>
    </xf>
    <xf numFmtId="9" fontId="6" fillId="3" borderId="0" xfId="0" applyNumberFormat="1" applyFont="1" applyFill="1" applyAlignment="1">
      <alignment horizontal="left"/>
    </xf>
    <xf numFmtId="0" fontId="0" fillId="3" borderId="0" xfId="0" applyFill="1" applyBorder="1"/>
    <xf numFmtId="166" fontId="6" fillId="3" borderId="0" xfId="0" applyNumberFormat="1" applyFont="1" applyFill="1" applyAlignment="1">
      <alignment horizontal="left"/>
    </xf>
    <xf numFmtId="0" fontId="0" fillId="3" borderId="0" xfId="0" applyFill="1"/>
    <xf numFmtId="0" fontId="0" fillId="0" borderId="2" xfId="0" applyBorder="1" applyAlignment="1">
      <alignment horizontal="right" vertical="top" wrapText="1"/>
    </xf>
    <xf numFmtId="0" fontId="0" fillId="2" borderId="2" xfId="0" applyFill="1" applyBorder="1" applyAlignment="1">
      <alignment horizontal="left" vertical="top" wrapText="1"/>
    </xf>
    <xf numFmtId="0" fontId="0" fillId="2" borderId="2" xfId="0" applyFill="1" applyBorder="1" applyAlignment="1">
      <alignment vertical="top" wrapText="1"/>
    </xf>
    <xf numFmtId="38" fontId="0" fillId="0" borderId="11" xfId="0" applyNumberFormat="1" applyBorder="1" applyAlignment="1">
      <alignment horizontal="center" vertical="top" wrapText="1"/>
    </xf>
    <xf numFmtId="6" fontId="0" fillId="0" borderId="11" xfId="0" applyNumberFormat="1" applyBorder="1" applyAlignment="1">
      <alignment horizontal="center" vertical="top" wrapText="1"/>
    </xf>
    <xf numFmtId="0" fontId="4" fillId="4" borderId="5" xfId="0" applyFont="1" applyFill="1" applyBorder="1" applyAlignment="1">
      <alignment horizontal="left" vertical="top" wrapText="1"/>
    </xf>
    <xf numFmtId="0" fontId="4" fillId="5" borderId="5" xfId="0" applyFont="1" applyFill="1" applyBorder="1" applyAlignment="1">
      <alignment horizontal="left" vertical="top" wrapText="1"/>
    </xf>
    <xf numFmtId="0" fontId="4" fillId="6" borderId="5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5" fillId="0" borderId="0" xfId="0" applyFont="1" applyFill="1" applyAlignment="1">
      <alignment horizontal="center" vertical="top"/>
    </xf>
    <xf numFmtId="0" fontId="10" fillId="0" borderId="0" xfId="0" applyFont="1" applyFill="1"/>
    <xf numFmtId="0" fontId="7" fillId="0" borderId="0" xfId="0" applyFont="1" applyFill="1" applyAlignment="1">
      <alignment horizontal="center" wrapText="1"/>
    </xf>
    <xf numFmtId="0" fontId="7" fillId="0" borderId="0" xfId="0" applyFont="1" applyFill="1" applyAlignment="1">
      <alignment wrapText="1"/>
    </xf>
    <xf numFmtId="0" fontId="6" fillId="0" borderId="0" xfId="0" applyFont="1" applyFill="1" applyAlignment="1">
      <alignment horizontal="left"/>
    </xf>
    <xf numFmtId="6" fontId="6" fillId="0" borderId="0" xfId="0" applyNumberFormat="1" applyFont="1" applyFill="1" applyAlignment="1">
      <alignment horizontal="left"/>
    </xf>
    <xf numFmtId="38" fontId="6" fillId="0" borderId="0" xfId="0" applyNumberFormat="1" applyFont="1" applyFill="1" applyAlignment="1">
      <alignment horizontal="left"/>
    </xf>
    <xf numFmtId="0" fontId="5" fillId="0" borderId="0" xfId="0" applyFont="1" applyFill="1"/>
    <xf numFmtId="6" fontId="6" fillId="0" borderId="0" xfId="0" applyNumberFormat="1" applyFont="1" applyFill="1" applyBorder="1" applyAlignment="1">
      <alignment horizontal="left"/>
    </xf>
    <xf numFmtId="0" fontId="5" fillId="0" borderId="0" xfId="0" applyFont="1" applyFill="1" applyBorder="1"/>
    <xf numFmtId="6" fontId="0" fillId="2" borderId="12" xfId="0" applyNumberFormat="1" applyFill="1" applyBorder="1" applyAlignment="1">
      <alignment horizontal="center" vertical="top" wrapText="1"/>
    </xf>
    <xf numFmtId="38" fontId="0" fillId="2" borderId="12" xfId="0" applyNumberFormat="1" applyFill="1" applyBorder="1" applyAlignment="1">
      <alignment horizontal="center" vertical="top" wrapText="1"/>
    </xf>
    <xf numFmtId="0" fontId="2" fillId="4" borderId="2" xfId="0" applyFont="1" applyFill="1" applyBorder="1" applyAlignment="1">
      <alignment horizontal="right" vertical="top" wrapText="1"/>
    </xf>
    <xf numFmtId="0" fontId="0" fillId="4" borderId="2" xfId="0" applyFill="1" applyBorder="1" applyAlignment="1">
      <alignment vertical="top" wrapText="1"/>
    </xf>
    <xf numFmtId="0" fontId="0" fillId="4" borderId="2" xfId="0" applyFill="1" applyBorder="1" applyAlignment="1">
      <alignment horizontal="center" vertical="top" wrapText="1"/>
    </xf>
    <xf numFmtId="38" fontId="0" fillId="4" borderId="12" xfId="0" applyNumberFormat="1" applyFill="1" applyBorder="1" applyAlignment="1">
      <alignment horizontal="center" vertical="top" wrapText="1"/>
    </xf>
    <xf numFmtId="6" fontId="0" fillId="4" borderId="12" xfId="0" applyNumberFormat="1" applyFill="1" applyBorder="1" applyAlignment="1">
      <alignment horizontal="center" vertical="top" wrapText="1"/>
    </xf>
    <xf numFmtId="0" fontId="0" fillId="5" borderId="2" xfId="0" applyFill="1" applyBorder="1" applyAlignment="1">
      <alignment vertical="top" wrapText="1"/>
    </xf>
    <xf numFmtId="0" fontId="0" fillId="5" borderId="2" xfId="0" applyFill="1" applyBorder="1" applyAlignment="1">
      <alignment horizontal="center" vertical="top" wrapText="1"/>
    </xf>
    <xf numFmtId="38" fontId="0" fillId="5" borderId="12" xfId="0" applyNumberFormat="1" applyFill="1" applyBorder="1" applyAlignment="1">
      <alignment horizontal="center" vertical="top" wrapText="1"/>
    </xf>
    <xf numFmtId="6" fontId="0" fillId="5" borderId="12" xfId="0" applyNumberFormat="1" applyFill="1" applyBorder="1" applyAlignment="1">
      <alignment horizontal="center" vertical="top" wrapText="1"/>
    </xf>
    <xf numFmtId="0" fontId="2" fillId="6" borderId="2" xfId="0" applyFont="1" applyFill="1" applyBorder="1" applyAlignment="1">
      <alignment horizontal="right" vertical="top" wrapText="1"/>
    </xf>
    <xf numFmtId="0" fontId="0" fillId="6" borderId="2" xfId="0" applyFill="1" applyBorder="1" applyAlignment="1">
      <alignment vertical="top" wrapText="1"/>
    </xf>
    <xf numFmtId="0" fontId="0" fillId="6" borderId="2" xfId="0" applyFill="1" applyBorder="1" applyAlignment="1">
      <alignment horizontal="left" vertical="top" wrapText="1"/>
    </xf>
    <xf numFmtId="38" fontId="11" fillId="0" borderId="2" xfId="0" applyNumberFormat="1" applyFont="1" applyBorder="1" applyAlignment="1">
      <alignment horizontal="center" wrapText="1"/>
    </xf>
    <xf numFmtId="6" fontId="11" fillId="0" borderId="2" xfId="0" applyNumberFormat="1" applyFont="1" applyBorder="1" applyAlignment="1">
      <alignment horizontal="center" wrapText="1"/>
    </xf>
    <xf numFmtId="38" fontId="0" fillId="6" borderId="12" xfId="0" applyNumberFormat="1" applyFill="1" applyBorder="1" applyAlignment="1">
      <alignment horizontal="center" vertical="top" wrapText="1"/>
    </xf>
    <xf numFmtId="6" fontId="0" fillId="6" borderId="12" xfId="0" applyNumberFormat="1" applyFill="1" applyBorder="1" applyAlignment="1">
      <alignment horizontal="center" vertical="top" wrapText="1"/>
    </xf>
    <xf numFmtId="0" fontId="6" fillId="0" borderId="2" xfId="0" applyFont="1" applyBorder="1" applyAlignment="1">
      <alignment horizontal="right" vertical="top" wrapText="1"/>
    </xf>
    <xf numFmtId="0" fontId="6" fillId="0" borderId="2" xfId="0" applyFont="1" applyBorder="1" applyAlignment="1">
      <alignment vertical="top" wrapText="1"/>
    </xf>
    <xf numFmtId="38" fontId="6" fillId="0" borderId="2" xfId="0" applyNumberFormat="1" applyFont="1" applyBorder="1" applyAlignment="1">
      <alignment horizontal="center" vertical="top" wrapText="1"/>
    </xf>
    <xf numFmtId="0" fontId="0" fillId="4" borderId="2" xfId="0" applyFill="1" applyBorder="1" applyAlignment="1">
      <alignment horizontal="left" vertical="top" wrapText="1"/>
    </xf>
    <xf numFmtId="38" fontId="11" fillId="4" borderId="12" xfId="0" applyNumberFormat="1" applyFont="1" applyFill="1" applyBorder="1" applyAlignment="1">
      <alignment horizontal="center" vertical="top" wrapText="1"/>
    </xf>
    <xf numFmtId="6" fontId="11" fillId="4" borderId="12" xfId="0" applyNumberFormat="1" applyFont="1" applyFill="1" applyBorder="1" applyAlignment="1">
      <alignment horizontal="center" vertical="top" wrapText="1"/>
    </xf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vertical="top" wrapText="1"/>
    </xf>
    <xf numFmtId="0" fontId="6" fillId="0" borderId="2" xfId="0" applyFont="1" applyBorder="1" applyAlignment="1">
      <alignment horizontal="left" vertical="top" wrapText="1"/>
    </xf>
    <xf numFmtId="0" fontId="4" fillId="4" borderId="2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10" xfId="0" applyFont="1" applyBorder="1" applyAlignment="1">
      <alignment vertical="top" wrapText="1"/>
    </xf>
    <xf numFmtId="0" fontId="2" fillId="0" borderId="0" xfId="0" applyFont="1" applyFill="1" applyBorder="1" applyAlignment="1">
      <alignment horizontal="right" vertical="top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 applyAlignment="1">
      <alignment horizontal="left" vertical="top" wrapText="1"/>
    </xf>
    <xf numFmtId="38" fontId="0" fillId="0" borderId="0" xfId="0" applyNumberFormat="1" applyFill="1" applyBorder="1" applyAlignment="1">
      <alignment horizontal="center" vertical="top" wrapText="1"/>
    </xf>
    <xf numFmtId="6" fontId="0" fillId="0" borderId="0" xfId="0" applyNumberFormat="1" applyFill="1" applyBorder="1" applyAlignment="1">
      <alignment horizontal="center" vertical="top" wrapText="1"/>
    </xf>
    <xf numFmtId="0" fontId="2" fillId="5" borderId="2" xfId="0" applyFont="1" applyFill="1" applyBorder="1" applyAlignment="1">
      <alignment horizontal="right" vertical="top" wrapText="1"/>
    </xf>
    <xf numFmtId="0" fontId="2" fillId="6" borderId="1" xfId="0" applyFont="1" applyFill="1" applyBorder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1202"/>
  <sheetViews>
    <sheetView tabSelected="1" topLeftCell="B1" zoomScale="75" workbookViewId="0">
      <selection activeCell="N97" activeCellId="5" sqref="N62 N64 N72 N80 N92 N97"/>
    </sheetView>
  </sheetViews>
  <sheetFormatPr defaultRowHeight="13.2" x14ac:dyDescent="0.25"/>
  <cols>
    <col min="1" max="1" width="0" style="102" hidden="1" customWidth="1"/>
    <col min="3" max="3" width="36.33203125" style="1" customWidth="1"/>
    <col min="4" max="4" width="5.6640625" style="93" customWidth="1"/>
    <col min="5" max="5" width="18.6640625" style="1" customWidth="1"/>
    <col min="6" max="6" width="13.6640625" style="4" customWidth="1"/>
    <col min="7" max="7" width="13.6640625" style="21" customWidth="1"/>
    <col min="8" max="8" width="13.6640625" style="4" hidden="1" customWidth="1"/>
    <col min="9" max="9" width="30.6640625" customWidth="1"/>
    <col min="10" max="11" width="13.6640625" style="21" hidden="1" customWidth="1"/>
    <col min="12" max="14" width="13.6640625" style="21" customWidth="1"/>
    <col min="15" max="19" width="13.6640625" style="21" hidden="1" customWidth="1"/>
    <col min="20" max="20" width="1.6640625" hidden="1" customWidth="1"/>
    <col min="21" max="22" width="13.6640625" style="21" hidden="1" customWidth="1"/>
    <col min="23" max="23" width="0" hidden="1" customWidth="1"/>
  </cols>
  <sheetData>
    <row r="2" spans="1:23" s="114" customFormat="1" ht="17.399999999999999" x14ac:dyDescent="0.3">
      <c r="A2" s="107"/>
      <c r="B2" s="108"/>
      <c r="C2" s="108" t="s">
        <v>122</v>
      </c>
      <c r="D2" s="109"/>
      <c r="E2" s="110"/>
      <c r="F2" s="111"/>
      <c r="G2" s="112"/>
      <c r="H2" s="113"/>
      <c r="J2" s="112"/>
      <c r="K2" s="112"/>
      <c r="L2" s="112"/>
      <c r="M2" s="112"/>
      <c r="N2" s="112"/>
      <c r="O2" s="112"/>
      <c r="P2" s="112"/>
      <c r="Q2" s="112"/>
      <c r="R2" s="112"/>
      <c r="S2" s="112"/>
      <c r="U2" s="112"/>
      <c r="V2" s="112"/>
    </row>
    <row r="3" spans="1:23" s="13" customFormat="1" ht="17.399999999999999" x14ac:dyDescent="0.3">
      <c r="A3" s="101"/>
      <c r="B3" s="22"/>
      <c r="C3" s="22" t="s">
        <v>130</v>
      </c>
      <c r="D3" s="92"/>
      <c r="E3" s="15"/>
      <c r="F3" s="14"/>
      <c r="G3" s="18"/>
      <c r="H3" s="52"/>
      <c r="J3" s="18"/>
      <c r="K3" s="18"/>
      <c r="L3" s="18"/>
      <c r="M3" s="18"/>
      <c r="N3" s="18"/>
      <c r="O3" s="18"/>
      <c r="P3" s="18"/>
      <c r="Q3" s="18"/>
      <c r="R3" s="18"/>
      <c r="S3" s="18"/>
      <c r="U3" s="18"/>
      <c r="V3" s="18"/>
    </row>
    <row r="4" spans="1:23" x14ac:dyDescent="0.25">
      <c r="F4" s="55"/>
      <c r="G4" s="56"/>
      <c r="H4" s="55"/>
      <c r="I4" s="57"/>
      <c r="J4" s="56"/>
      <c r="K4" s="56"/>
      <c r="L4" s="56"/>
      <c r="M4" s="56"/>
      <c r="N4" s="56"/>
      <c r="O4" s="59"/>
      <c r="P4" s="59"/>
      <c r="Q4" s="59"/>
      <c r="R4" s="59"/>
      <c r="S4" s="60"/>
      <c r="T4" s="58"/>
      <c r="U4" s="61"/>
      <c r="V4" s="61"/>
    </row>
    <row r="5" spans="1:23" x14ac:dyDescent="0.25">
      <c r="F5" s="55"/>
      <c r="G5" s="56"/>
      <c r="H5" s="55"/>
      <c r="I5" s="57"/>
      <c r="J5" s="56"/>
      <c r="K5" s="56"/>
      <c r="L5" s="56"/>
      <c r="M5" s="56"/>
      <c r="N5" s="56"/>
      <c r="O5" s="59"/>
      <c r="P5" s="59"/>
      <c r="Q5" s="59"/>
      <c r="R5" s="59"/>
      <c r="S5" s="60"/>
      <c r="T5" s="58"/>
      <c r="U5" s="61"/>
      <c r="V5" s="61"/>
    </row>
    <row r="6" spans="1:23" s="1" customFormat="1" ht="93" thickBot="1" x14ac:dyDescent="0.3">
      <c r="A6" s="2"/>
      <c r="B6" s="12" t="s">
        <v>1</v>
      </c>
      <c r="C6" s="6" t="s">
        <v>6</v>
      </c>
      <c r="D6" s="94" t="s">
        <v>72</v>
      </c>
      <c r="E6" s="6" t="s">
        <v>19</v>
      </c>
      <c r="F6" s="5" t="s">
        <v>33</v>
      </c>
      <c r="G6" s="19" t="s">
        <v>70</v>
      </c>
      <c r="H6" s="5" t="s">
        <v>41</v>
      </c>
      <c r="I6" s="6" t="s">
        <v>8</v>
      </c>
      <c r="J6" s="19" t="s">
        <v>45</v>
      </c>
      <c r="K6" s="19" t="s">
        <v>67</v>
      </c>
      <c r="L6" s="19" t="s">
        <v>113</v>
      </c>
      <c r="M6" s="19" t="s">
        <v>114</v>
      </c>
      <c r="N6" s="19" t="s">
        <v>128</v>
      </c>
      <c r="O6" s="19" t="s">
        <v>46</v>
      </c>
      <c r="P6" s="19" t="s">
        <v>15</v>
      </c>
      <c r="Q6" s="19" t="s">
        <v>16</v>
      </c>
      <c r="R6" s="19" t="s">
        <v>47</v>
      </c>
      <c r="S6" s="19" t="s">
        <v>48</v>
      </c>
      <c r="T6" s="85"/>
      <c r="U6" s="19" t="s">
        <v>49</v>
      </c>
      <c r="V6" s="19" t="s">
        <v>44</v>
      </c>
      <c r="W6" s="77"/>
    </row>
    <row r="7" spans="1:23" s="1" customFormat="1" x14ac:dyDescent="0.25">
      <c r="A7" s="2"/>
      <c r="B7" s="2"/>
      <c r="C7" s="8"/>
      <c r="D7" s="11"/>
      <c r="E7" s="8"/>
      <c r="F7" s="7"/>
      <c r="G7" s="16"/>
      <c r="H7" s="7"/>
      <c r="I7" s="8"/>
      <c r="J7" s="16"/>
      <c r="K7" s="16"/>
      <c r="L7" s="16"/>
      <c r="M7" s="16"/>
      <c r="N7" s="16"/>
      <c r="O7" s="16"/>
      <c r="P7" s="16"/>
      <c r="Q7" s="16"/>
      <c r="R7" s="16"/>
      <c r="S7" s="16"/>
      <c r="T7" s="48"/>
      <c r="U7" s="16"/>
      <c r="V7" s="16"/>
    </row>
    <row r="8" spans="1:23" s="1" customFormat="1" x14ac:dyDescent="0.25">
      <c r="A8" s="2"/>
      <c r="B8" s="2"/>
      <c r="C8" s="103" t="s">
        <v>2</v>
      </c>
      <c r="D8" s="95"/>
      <c r="E8" s="10"/>
      <c r="F8" s="7"/>
      <c r="G8" s="16"/>
      <c r="H8" s="7"/>
      <c r="I8" s="8"/>
      <c r="J8" s="16"/>
      <c r="K8" s="16"/>
      <c r="L8" s="16"/>
      <c r="M8" s="16"/>
      <c r="N8" s="16"/>
      <c r="O8" s="16"/>
      <c r="P8" s="16"/>
      <c r="Q8" s="16"/>
      <c r="R8" s="16"/>
      <c r="S8" s="16"/>
      <c r="T8" s="48"/>
      <c r="U8" s="16"/>
      <c r="V8" s="16"/>
    </row>
    <row r="9" spans="1:23" s="2" customFormat="1" ht="26.4" x14ac:dyDescent="0.25">
      <c r="A9" s="2" t="s">
        <v>99</v>
      </c>
      <c r="B9" s="2">
        <v>1</v>
      </c>
      <c r="C9" s="9" t="s">
        <v>76</v>
      </c>
      <c r="D9" s="11" t="s">
        <v>73</v>
      </c>
      <c r="E9" s="35" t="s">
        <v>86</v>
      </c>
      <c r="F9" s="7">
        <f>+(48.5)*4</f>
        <v>194</v>
      </c>
      <c r="G9" s="16">
        <f>+(13.9583333333333)*4</f>
        <v>55.833333333333201</v>
      </c>
      <c r="H9" s="7">
        <f>+(G9*1000)/F9</f>
        <v>287.80068728522269</v>
      </c>
      <c r="I9" s="9" t="s">
        <v>87</v>
      </c>
      <c r="J9" s="16">
        <f>+((51)/24)*4</f>
        <v>8.5</v>
      </c>
      <c r="K9" s="67"/>
      <c r="L9" s="67" t="s">
        <v>115</v>
      </c>
      <c r="M9" s="67" t="s">
        <v>2</v>
      </c>
      <c r="N9" s="67" t="s">
        <v>127</v>
      </c>
      <c r="O9" s="16"/>
      <c r="P9" s="16"/>
      <c r="Q9" s="7"/>
      <c r="R9" s="16"/>
      <c r="S9" s="44"/>
      <c r="T9" s="8"/>
      <c r="U9" s="44"/>
      <c r="V9" s="78"/>
    </row>
    <row r="10" spans="1:23" s="2" customFormat="1" x14ac:dyDescent="0.25">
      <c r="C10" s="9"/>
      <c r="D10" s="11"/>
      <c r="E10" s="35"/>
      <c r="F10" s="7"/>
      <c r="G10" s="16"/>
      <c r="H10" s="7"/>
      <c r="I10" s="9"/>
      <c r="J10" s="16"/>
      <c r="K10" s="67"/>
      <c r="L10" s="67"/>
      <c r="M10" s="67"/>
      <c r="N10" s="67"/>
      <c r="O10" s="16"/>
      <c r="P10" s="16"/>
      <c r="Q10" s="7"/>
      <c r="R10" s="16"/>
      <c r="S10" s="44"/>
      <c r="T10" s="8"/>
      <c r="U10" s="44"/>
      <c r="V10" s="78"/>
    </row>
    <row r="11" spans="1:23" s="2" customFormat="1" ht="26.4" x14ac:dyDescent="0.25">
      <c r="A11" s="2" t="s">
        <v>99</v>
      </c>
      <c r="B11" s="2">
        <f>+B9+1</f>
        <v>2</v>
      </c>
      <c r="C11" s="9" t="s">
        <v>83</v>
      </c>
      <c r="D11" s="11" t="s">
        <v>74</v>
      </c>
      <c r="E11" s="8" t="s">
        <v>82</v>
      </c>
      <c r="F11" s="7">
        <v>156</v>
      </c>
      <c r="G11" s="16">
        <v>36</v>
      </c>
      <c r="H11" s="7">
        <f>+(G11*1000)/F11</f>
        <v>230.76923076923077</v>
      </c>
      <c r="I11" s="9" t="s">
        <v>84</v>
      </c>
      <c r="J11" s="16">
        <v>7</v>
      </c>
      <c r="K11" s="67"/>
      <c r="L11" s="67" t="s">
        <v>115</v>
      </c>
      <c r="M11" s="67" t="s">
        <v>2</v>
      </c>
      <c r="N11" s="67" t="s">
        <v>127</v>
      </c>
      <c r="O11" s="16">
        <v>8</v>
      </c>
      <c r="P11" s="16">
        <v>-70</v>
      </c>
      <c r="Q11" s="7">
        <f>-P11*1000/F11</f>
        <v>448.71794871794873</v>
      </c>
      <c r="R11" s="16">
        <f>+G11+P11</f>
        <v>-34</v>
      </c>
      <c r="S11" s="44">
        <f>+O11</f>
        <v>8</v>
      </c>
      <c r="T11" s="8"/>
      <c r="U11" s="44">
        <v>20</v>
      </c>
      <c r="V11" s="78" t="e">
        <f>+J11*(#REF!/12)</f>
        <v>#REF!</v>
      </c>
    </row>
    <row r="12" spans="1:23" s="2" customFormat="1" x14ac:dyDescent="0.25">
      <c r="C12" s="9"/>
      <c r="D12" s="11"/>
      <c r="E12" s="8"/>
      <c r="F12" s="7"/>
      <c r="G12" s="16"/>
      <c r="H12" s="7"/>
      <c r="I12" s="9"/>
      <c r="J12" s="16"/>
      <c r="K12" s="67"/>
      <c r="L12" s="67"/>
      <c r="M12" s="67"/>
      <c r="N12" s="67"/>
      <c r="O12" s="16"/>
      <c r="P12" s="16"/>
      <c r="Q12" s="7"/>
      <c r="R12" s="16"/>
      <c r="S12" s="44"/>
      <c r="T12" s="8"/>
      <c r="U12" s="44"/>
      <c r="V12" s="78"/>
    </row>
    <row r="13" spans="1:23" s="2" customFormat="1" x14ac:dyDescent="0.25">
      <c r="A13" s="2" t="s">
        <v>99</v>
      </c>
      <c r="B13" s="2">
        <f>+B11+1</f>
        <v>3</v>
      </c>
      <c r="C13" s="9" t="s">
        <v>24</v>
      </c>
      <c r="D13" s="11"/>
      <c r="E13" s="35" t="s">
        <v>25</v>
      </c>
      <c r="F13" s="7">
        <v>680</v>
      </c>
      <c r="G13" s="16">
        <v>142</v>
      </c>
      <c r="H13" s="7">
        <f>+(G13*1000)/F13</f>
        <v>208.8235294117647</v>
      </c>
      <c r="I13" s="9" t="s">
        <v>60</v>
      </c>
      <c r="J13" s="16">
        <v>135</v>
      </c>
      <c r="K13" s="16"/>
      <c r="L13" s="67" t="s">
        <v>115</v>
      </c>
      <c r="M13" s="67" t="s">
        <v>2</v>
      </c>
      <c r="N13" s="67" t="s">
        <v>131</v>
      </c>
      <c r="O13" s="16"/>
      <c r="P13" s="16"/>
      <c r="Q13" s="7"/>
      <c r="R13" s="16"/>
      <c r="S13" s="16"/>
      <c r="T13" s="8"/>
      <c r="U13" s="16"/>
      <c r="V13" s="16"/>
    </row>
    <row r="14" spans="1:23" s="1" customFormat="1" x14ac:dyDescent="0.25">
      <c r="A14" s="2"/>
      <c r="B14" s="2"/>
      <c r="C14" s="9"/>
      <c r="D14" s="11"/>
      <c r="E14" s="9"/>
      <c r="F14" s="7"/>
      <c r="G14" s="16"/>
      <c r="H14" s="7"/>
      <c r="I14" s="8"/>
      <c r="J14" s="16"/>
      <c r="K14" s="16"/>
      <c r="L14" s="16"/>
      <c r="M14" s="16"/>
      <c r="N14" s="16"/>
      <c r="O14" s="16"/>
      <c r="P14" s="16"/>
      <c r="Q14" s="7"/>
      <c r="R14" s="16"/>
      <c r="S14" s="16"/>
      <c r="T14" s="48"/>
      <c r="U14" s="16"/>
      <c r="V14" s="16"/>
    </row>
    <row r="15" spans="1:23" s="2" customFormat="1" x14ac:dyDescent="0.25">
      <c r="A15" s="2" t="s">
        <v>99</v>
      </c>
      <c r="B15" s="2">
        <f>+B13+1</f>
        <v>4</v>
      </c>
      <c r="C15" s="9" t="s">
        <v>26</v>
      </c>
      <c r="D15" s="11"/>
      <c r="E15" s="35" t="s">
        <v>25</v>
      </c>
      <c r="F15" s="7">
        <v>158</v>
      </c>
      <c r="G15" s="16">
        <v>36</v>
      </c>
      <c r="H15" s="7">
        <f>+(G15*1000)/F15</f>
        <v>227.84810126582278</v>
      </c>
      <c r="I15" s="9" t="s">
        <v>27</v>
      </c>
      <c r="J15" s="16">
        <v>22</v>
      </c>
      <c r="K15" s="16"/>
      <c r="L15" s="67" t="s">
        <v>115</v>
      </c>
      <c r="M15" s="67" t="s">
        <v>2</v>
      </c>
      <c r="N15" s="67" t="s">
        <v>131</v>
      </c>
      <c r="O15" s="16"/>
      <c r="P15" s="16"/>
      <c r="Q15" s="7"/>
      <c r="R15" s="16"/>
      <c r="S15" s="16"/>
      <c r="T15" s="8"/>
      <c r="U15" s="16"/>
      <c r="V15" s="16"/>
    </row>
    <row r="16" spans="1:23" s="2" customFormat="1" x14ac:dyDescent="0.25">
      <c r="C16" s="9"/>
      <c r="D16" s="11"/>
      <c r="E16" s="37"/>
      <c r="F16" s="7"/>
      <c r="G16" s="16"/>
      <c r="H16" s="7"/>
      <c r="I16" s="9"/>
      <c r="J16" s="16"/>
      <c r="K16" s="16"/>
      <c r="L16" s="16"/>
      <c r="M16" s="16"/>
      <c r="N16" s="16"/>
      <c r="O16" s="16"/>
      <c r="P16" s="16"/>
      <c r="Q16" s="7"/>
      <c r="R16" s="16"/>
      <c r="S16" s="16"/>
      <c r="T16" s="8"/>
      <c r="U16" s="16"/>
      <c r="V16" s="16"/>
    </row>
    <row r="17" spans="1:22" s="3" customFormat="1" x14ac:dyDescent="0.25">
      <c r="A17" s="2" t="s">
        <v>99</v>
      </c>
      <c r="B17" s="2">
        <f>+B15+1</f>
        <v>5</v>
      </c>
      <c r="C17" s="9" t="s">
        <v>28</v>
      </c>
      <c r="D17" s="11"/>
      <c r="E17" s="35" t="s">
        <v>25</v>
      </c>
      <c r="F17" s="7">
        <v>78</v>
      </c>
      <c r="G17" s="16">
        <v>18</v>
      </c>
      <c r="H17" s="7">
        <f>+(G17*1000)/F17</f>
        <v>230.76923076923077</v>
      </c>
      <c r="I17" s="9" t="s">
        <v>29</v>
      </c>
      <c r="J17" s="16"/>
      <c r="K17" s="16"/>
      <c r="L17" s="67" t="s">
        <v>115</v>
      </c>
      <c r="M17" s="67" t="s">
        <v>2</v>
      </c>
      <c r="N17" s="67" t="s">
        <v>131</v>
      </c>
      <c r="O17" s="16"/>
      <c r="P17" s="16"/>
      <c r="Q17" s="7"/>
      <c r="R17" s="16"/>
      <c r="S17" s="16"/>
      <c r="T17" s="11"/>
      <c r="U17" s="16"/>
      <c r="V17" s="16"/>
    </row>
    <row r="18" spans="1:22" s="3" customFormat="1" x14ac:dyDescent="0.25">
      <c r="A18" s="2"/>
      <c r="B18" s="2"/>
      <c r="C18" s="9"/>
      <c r="D18" s="11"/>
      <c r="E18" s="9"/>
      <c r="F18" s="7"/>
      <c r="G18" s="16"/>
      <c r="H18" s="7"/>
      <c r="I18" s="9"/>
      <c r="J18" s="16"/>
      <c r="K18" s="16"/>
      <c r="L18" s="16"/>
      <c r="M18" s="16"/>
      <c r="N18" s="16"/>
      <c r="O18" s="16"/>
      <c r="P18" s="16"/>
      <c r="Q18" s="7"/>
      <c r="R18" s="16"/>
      <c r="S18" s="16"/>
      <c r="T18" s="11"/>
      <c r="U18" s="16"/>
      <c r="V18" s="16"/>
    </row>
    <row r="19" spans="1:22" s="3" customFormat="1" ht="39.6" x14ac:dyDescent="0.25">
      <c r="A19" s="2" t="s">
        <v>99</v>
      </c>
      <c r="B19" s="2">
        <f>+B17+1</f>
        <v>6</v>
      </c>
      <c r="C19" s="9" t="s">
        <v>52</v>
      </c>
      <c r="D19" s="11"/>
      <c r="E19" s="35" t="s">
        <v>32</v>
      </c>
      <c r="F19" s="7">
        <v>156</v>
      </c>
      <c r="G19" s="16">
        <v>35</v>
      </c>
      <c r="H19" s="7">
        <f>+(G19*1000)/F19</f>
        <v>224.35897435897436</v>
      </c>
      <c r="I19" s="9" t="s">
        <v>68</v>
      </c>
      <c r="J19" s="16">
        <v>20</v>
      </c>
      <c r="K19" s="67">
        <v>0.3</v>
      </c>
      <c r="L19" s="67" t="s">
        <v>115</v>
      </c>
      <c r="M19" s="67" t="s">
        <v>2</v>
      </c>
      <c r="N19" s="67" t="s">
        <v>127</v>
      </c>
      <c r="O19" s="16">
        <f>7*K19</f>
        <v>2.1</v>
      </c>
      <c r="P19" s="16"/>
      <c r="Q19" s="7"/>
      <c r="R19" s="16"/>
      <c r="S19" s="16"/>
      <c r="T19" s="11"/>
      <c r="U19" s="16"/>
      <c r="V19" s="78"/>
    </row>
    <row r="20" spans="1:22" s="3" customFormat="1" x14ac:dyDescent="0.25">
      <c r="A20" s="2"/>
      <c r="B20" s="2"/>
      <c r="C20" s="9"/>
      <c r="D20" s="11"/>
      <c r="E20" s="9"/>
      <c r="F20" s="7"/>
      <c r="G20" s="16"/>
      <c r="H20" s="7"/>
      <c r="I20" s="9"/>
      <c r="J20" s="16"/>
      <c r="K20" s="16"/>
      <c r="L20" s="16"/>
      <c r="M20" s="16"/>
      <c r="N20" s="16"/>
      <c r="O20" s="16"/>
      <c r="P20" s="16"/>
      <c r="Q20" s="7"/>
      <c r="R20" s="16"/>
      <c r="S20" s="16"/>
      <c r="T20" s="11"/>
      <c r="U20" s="16"/>
      <c r="V20" s="16"/>
    </row>
    <row r="21" spans="1:22" s="3" customFormat="1" ht="26.4" x14ac:dyDescent="0.25">
      <c r="A21" s="2" t="s">
        <v>99</v>
      </c>
      <c r="B21" s="2">
        <f>+B19+1</f>
        <v>7</v>
      </c>
      <c r="C21" s="9" t="s">
        <v>69</v>
      </c>
      <c r="D21" s="11"/>
      <c r="E21" s="8" t="s">
        <v>54</v>
      </c>
      <c r="F21" s="7">
        <v>165</v>
      </c>
      <c r="G21" s="16">
        <f>26+15</f>
        <v>41</v>
      </c>
      <c r="H21" s="33">
        <f>+(G21*1000)/F21</f>
        <v>248.4848484848485</v>
      </c>
      <c r="I21" s="9" t="s">
        <v>27</v>
      </c>
      <c r="J21" s="16">
        <v>22.3</v>
      </c>
      <c r="K21" s="16"/>
      <c r="L21" s="67" t="s">
        <v>115</v>
      </c>
      <c r="M21" s="67" t="s">
        <v>2</v>
      </c>
      <c r="N21" s="67" t="s">
        <v>131</v>
      </c>
      <c r="O21" s="16"/>
      <c r="P21" s="16"/>
      <c r="Q21" s="7"/>
      <c r="R21" s="16"/>
      <c r="S21" s="16"/>
      <c r="T21" s="11"/>
      <c r="U21" s="16"/>
      <c r="V21" s="16"/>
    </row>
    <row r="22" spans="1:22" s="3" customFormat="1" x14ac:dyDescent="0.25">
      <c r="A22" s="2"/>
      <c r="B22" s="2"/>
      <c r="C22" s="9"/>
      <c r="D22" s="11"/>
      <c r="E22" s="9"/>
      <c r="F22" s="7"/>
      <c r="G22" s="16"/>
      <c r="H22" s="7"/>
      <c r="I22" s="9"/>
      <c r="J22" s="16"/>
      <c r="K22" s="16"/>
      <c r="L22" s="16"/>
      <c r="M22" s="16"/>
      <c r="N22" s="16"/>
      <c r="O22" s="16"/>
      <c r="P22" s="16"/>
      <c r="Q22" s="7"/>
      <c r="R22" s="16"/>
      <c r="S22" s="16"/>
      <c r="T22" s="11"/>
      <c r="U22" s="16"/>
      <c r="V22" s="16"/>
    </row>
    <row r="23" spans="1:22" s="3" customFormat="1" x14ac:dyDescent="0.25">
      <c r="A23" s="2" t="s">
        <v>99</v>
      </c>
      <c r="B23" s="2">
        <f>+B21+1</f>
        <v>8</v>
      </c>
      <c r="C23" s="9" t="s">
        <v>55</v>
      </c>
      <c r="D23" s="11"/>
      <c r="E23" s="8" t="s">
        <v>25</v>
      </c>
      <c r="F23" s="7">
        <v>488</v>
      </c>
      <c r="G23" s="16">
        <v>86</v>
      </c>
      <c r="H23" s="33">
        <f>+(G23*1000)/F23</f>
        <v>176.2295081967213</v>
      </c>
      <c r="I23" s="9" t="s">
        <v>61</v>
      </c>
      <c r="J23" s="16">
        <v>82</v>
      </c>
      <c r="K23" s="16"/>
      <c r="L23" s="67" t="s">
        <v>115</v>
      </c>
      <c r="M23" s="67" t="s">
        <v>2</v>
      </c>
      <c r="N23" s="67" t="s">
        <v>131</v>
      </c>
      <c r="O23" s="16"/>
      <c r="P23" s="16"/>
      <c r="Q23" s="7"/>
      <c r="R23" s="16"/>
      <c r="S23" s="16"/>
      <c r="T23" s="11"/>
      <c r="U23" s="16"/>
      <c r="V23" s="16"/>
    </row>
    <row r="24" spans="1:22" s="3" customFormat="1" x14ac:dyDescent="0.25">
      <c r="A24" s="2"/>
      <c r="B24" s="2"/>
      <c r="C24" s="9"/>
      <c r="D24" s="11"/>
      <c r="E24" s="9"/>
      <c r="F24" s="7"/>
      <c r="G24" s="16"/>
      <c r="H24" s="7"/>
      <c r="I24" s="9"/>
      <c r="J24" s="16"/>
      <c r="K24" s="16"/>
      <c r="L24" s="16"/>
      <c r="M24" s="16"/>
      <c r="N24" s="16"/>
      <c r="O24" s="16"/>
      <c r="P24" s="16"/>
      <c r="Q24" s="7"/>
      <c r="R24" s="16"/>
      <c r="S24" s="16"/>
      <c r="T24" s="11"/>
      <c r="U24" s="16"/>
      <c r="V24" s="16"/>
    </row>
    <row r="25" spans="1:22" s="3" customFormat="1" x14ac:dyDescent="0.25">
      <c r="A25" s="2" t="s">
        <v>99</v>
      </c>
      <c r="B25" s="2">
        <f>+B23+1</f>
        <v>9</v>
      </c>
      <c r="C25" s="9" t="s">
        <v>53</v>
      </c>
      <c r="D25" s="11"/>
      <c r="E25" s="35" t="s">
        <v>25</v>
      </c>
      <c r="F25" s="38">
        <v>552</v>
      </c>
      <c r="G25" s="39">
        <f>62+33</f>
        <v>95</v>
      </c>
      <c r="H25" s="33">
        <f>+(G25*1000)/F25</f>
        <v>172.10144927536231</v>
      </c>
      <c r="I25" s="9" t="s">
        <v>62</v>
      </c>
      <c r="J25" s="39">
        <f>55+31</f>
        <v>86</v>
      </c>
      <c r="K25" s="76"/>
      <c r="L25" s="67" t="s">
        <v>115</v>
      </c>
      <c r="M25" s="67" t="s">
        <v>2</v>
      </c>
      <c r="N25" s="67" t="s">
        <v>131</v>
      </c>
      <c r="O25" s="76"/>
      <c r="P25" s="16"/>
      <c r="Q25" s="7"/>
      <c r="R25" s="16"/>
      <c r="S25" s="16"/>
      <c r="T25" s="11"/>
      <c r="U25" s="16"/>
      <c r="V25" s="16"/>
    </row>
    <row r="26" spans="1:22" s="3" customFormat="1" ht="13.8" thickBot="1" x14ac:dyDescent="0.3">
      <c r="A26" s="2"/>
      <c r="B26" s="41"/>
      <c r="C26" s="32"/>
      <c r="D26" s="79"/>
      <c r="E26" s="32"/>
      <c r="F26" s="30"/>
      <c r="G26" s="31"/>
      <c r="H26" s="30" t="e">
        <f>+(G26*1000)/F26</f>
        <v>#DIV/0!</v>
      </c>
      <c r="I26" s="32"/>
      <c r="J26" s="31">
        <f>SUM(J9:J25)</f>
        <v>382.8</v>
      </c>
      <c r="K26" s="31"/>
      <c r="L26" s="31"/>
      <c r="M26" s="31"/>
      <c r="N26" s="31"/>
      <c r="O26" s="31"/>
      <c r="P26" s="31"/>
      <c r="Q26" s="30"/>
      <c r="R26" s="31"/>
      <c r="S26" s="31"/>
      <c r="T26" s="79"/>
      <c r="U26" s="31"/>
      <c r="V26" s="31"/>
    </row>
    <row r="27" spans="1:22" s="3" customFormat="1" x14ac:dyDescent="0.25">
      <c r="A27" s="2"/>
      <c r="B27" s="2"/>
      <c r="C27" s="9"/>
      <c r="D27" s="11"/>
      <c r="E27" s="9"/>
      <c r="F27" s="7"/>
      <c r="G27" s="16"/>
      <c r="H27" s="7"/>
      <c r="I27" s="9"/>
      <c r="J27" s="16"/>
      <c r="K27" s="16"/>
      <c r="L27" s="16"/>
      <c r="M27" s="16"/>
      <c r="N27" s="16"/>
      <c r="O27" s="16"/>
      <c r="P27" s="16"/>
      <c r="Q27" s="7"/>
      <c r="R27" s="16"/>
      <c r="S27" s="16"/>
      <c r="T27" s="11"/>
      <c r="U27" s="16"/>
      <c r="V27" s="16"/>
    </row>
    <row r="28" spans="1:22" s="3" customFormat="1" x14ac:dyDescent="0.25">
      <c r="A28" s="2"/>
      <c r="B28" s="2"/>
      <c r="C28" s="9"/>
      <c r="D28" s="11"/>
      <c r="E28" s="9"/>
      <c r="F28" s="7"/>
      <c r="G28" s="16"/>
      <c r="H28" s="7"/>
      <c r="I28" s="9"/>
      <c r="J28" s="16"/>
      <c r="K28" s="16"/>
      <c r="L28" s="16"/>
      <c r="M28" s="16"/>
      <c r="N28" s="16"/>
      <c r="O28" s="16"/>
      <c r="P28" s="16"/>
      <c r="Q28" s="7"/>
      <c r="R28" s="16"/>
      <c r="S28" s="16"/>
      <c r="T28" s="11"/>
      <c r="U28" s="16"/>
      <c r="V28" s="16"/>
    </row>
    <row r="29" spans="1:22" s="3" customFormat="1" x14ac:dyDescent="0.25">
      <c r="A29" s="2"/>
      <c r="B29" s="2"/>
      <c r="C29" s="9"/>
      <c r="D29" s="11"/>
      <c r="E29" s="9"/>
      <c r="F29" s="7"/>
      <c r="G29" s="16"/>
      <c r="H29" s="7"/>
      <c r="I29" s="9"/>
      <c r="J29" s="16"/>
      <c r="K29" s="16"/>
      <c r="L29" s="16"/>
      <c r="M29" s="16"/>
      <c r="N29" s="16"/>
      <c r="O29" s="16"/>
      <c r="P29" s="16"/>
      <c r="Q29" s="7"/>
      <c r="R29" s="16"/>
      <c r="S29" s="16"/>
      <c r="T29" s="11"/>
      <c r="U29" s="16"/>
      <c r="V29" s="16"/>
    </row>
    <row r="30" spans="1:22" ht="13.8" thickBot="1" x14ac:dyDescent="0.3">
      <c r="B30" s="3"/>
      <c r="C30" s="104" t="s">
        <v>109</v>
      </c>
      <c r="D30" s="105"/>
      <c r="E30" s="104"/>
      <c r="F30" s="106">
        <f>SUM(F9:F25)</f>
        <v>2627</v>
      </c>
      <c r="G30" s="106">
        <f>SUM(G9:G25)</f>
        <v>544.83333333333326</v>
      </c>
      <c r="H30" s="7">
        <f>+(G30*1000)/F30</f>
        <v>207.39753838345385</v>
      </c>
      <c r="I30" s="9"/>
      <c r="J30" s="16">
        <f>+J26</f>
        <v>382.8</v>
      </c>
      <c r="K30" s="16"/>
      <c r="L30" s="16"/>
      <c r="M30" s="16"/>
      <c r="N30" s="16"/>
      <c r="O30" s="16"/>
      <c r="P30" s="16"/>
      <c r="Q30" s="16"/>
      <c r="R30" s="16"/>
      <c r="S30" s="16"/>
      <c r="T30" s="49"/>
      <c r="U30" s="16"/>
      <c r="V30" s="16"/>
    </row>
    <row r="31" spans="1:22" s="139" customFormat="1" ht="17.399999999999999" x14ac:dyDescent="0.3">
      <c r="A31" s="132"/>
      <c r="B31" s="133"/>
      <c r="C31" s="134"/>
      <c r="D31" s="135"/>
      <c r="E31" s="134"/>
      <c r="F31" s="136"/>
      <c r="G31" s="137"/>
      <c r="H31" s="138"/>
      <c r="J31" s="137"/>
      <c r="K31" s="137"/>
      <c r="L31" s="137"/>
      <c r="M31" s="137"/>
      <c r="N31" s="137"/>
      <c r="O31" s="137"/>
      <c r="P31" s="137"/>
      <c r="Q31" s="137"/>
      <c r="R31" s="137"/>
      <c r="S31" s="140"/>
      <c r="T31" s="141"/>
      <c r="U31" s="140"/>
      <c r="V31" s="137"/>
    </row>
    <row r="32" spans="1:22" s="114" customFormat="1" ht="17.399999999999999" x14ac:dyDescent="0.3">
      <c r="A32" s="107"/>
      <c r="B32" s="108" t="s">
        <v>126</v>
      </c>
      <c r="C32" s="110"/>
      <c r="D32" s="109"/>
      <c r="E32" s="110"/>
      <c r="F32" s="111"/>
      <c r="G32" s="112"/>
      <c r="H32" s="113"/>
      <c r="J32" s="112"/>
      <c r="K32" s="112"/>
      <c r="L32" s="112"/>
      <c r="M32" s="112"/>
      <c r="N32" s="112"/>
      <c r="O32" s="112"/>
      <c r="P32" s="112"/>
      <c r="Q32" s="112"/>
      <c r="R32" s="112"/>
      <c r="S32" s="115"/>
      <c r="T32" s="116"/>
      <c r="U32" s="115"/>
      <c r="V32" s="112"/>
    </row>
    <row r="33" spans="1:23" ht="26.4" x14ac:dyDescent="0.3">
      <c r="C33" s="22" t="s">
        <v>130</v>
      </c>
      <c r="F33" s="55"/>
      <c r="G33" s="56"/>
      <c r="H33" s="55" t="s">
        <v>56</v>
      </c>
      <c r="I33" s="57"/>
      <c r="J33" s="56" t="s">
        <v>57</v>
      </c>
      <c r="K33" s="56" t="s">
        <v>58</v>
      </c>
      <c r="L33" s="56"/>
      <c r="M33" s="56"/>
      <c r="N33" s="56"/>
      <c r="O33" s="56" t="s">
        <v>59</v>
      </c>
      <c r="P33" s="56" t="s">
        <v>63</v>
      </c>
      <c r="Q33" s="56" t="s">
        <v>64</v>
      </c>
      <c r="R33" s="56" t="s">
        <v>65</v>
      </c>
      <c r="S33" s="54" t="s">
        <v>66</v>
      </c>
    </row>
    <row r="34" spans="1:23" x14ac:dyDescent="0.25">
      <c r="F34" s="55"/>
      <c r="G34" s="56"/>
      <c r="H34" s="55"/>
      <c r="I34" s="57"/>
      <c r="J34" s="56"/>
      <c r="K34" s="56"/>
      <c r="L34" s="56"/>
      <c r="M34" s="56"/>
      <c r="N34" s="56"/>
      <c r="O34" s="56"/>
      <c r="P34" s="56"/>
      <c r="Q34" s="56"/>
      <c r="R34" s="56"/>
      <c r="S34" s="54"/>
    </row>
    <row r="35" spans="1:23" s="1" customFormat="1" ht="68.25" customHeight="1" thickBot="1" x14ac:dyDescent="0.3">
      <c r="A35" s="2"/>
      <c r="B35" s="12" t="s">
        <v>1</v>
      </c>
      <c r="C35" s="6" t="s">
        <v>6</v>
      </c>
      <c r="D35" s="94" t="s">
        <v>72</v>
      </c>
      <c r="E35" s="6" t="s">
        <v>19</v>
      </c>
      <c r="F35" s="5" t="s">
        <v>33</v>
      </c>
      <c r="G35" s="19" t="s">
        <v>70</v>
      </c>
      <c r="H35" s="5" t="s">
        <v>41</v>
      </c>
      <c r="I35" s="6" t="s">
        <v>8</v>
      </c>
      <c r="J35" s="19" t="s">
        <v>45</v>
      </c>
      <c r="K35" s="19" t="s">
        <v>67</v>
      </c>
      <c r="L35" s="19" t="s">
        <v>113</v>
      </c>
      <c r="M35" s="19" t="s">
        <v>114</v>
      </c>
      <c r="N35" s="19"/>
      <c r="O35" s="19" t="s">
        <v>46</v>
      </c>
      <c r="P35" s="19" t="s">
        <v>15</v>
      </c>
      <c r="Q35" s="19" t="s">
        <v>16</v>
      </c>
      <c r="R35" s="19" t="s">
        <v>47</v>
      </c>
      <c r="S35" s="43" t="s">
        <v>48</v>
      </c>
      <c r="T35" s="85"/>
      <c r="U35" s="43" t="s">
        <v>49</v>
      </c>
      <c r="V35" s="43" t="s">
        <v>44</v>
      </c>
      <c r="W35" s="43"/>
    </row>
    <row r="36" spans="1:23" s="1" customFormat="1" x14ac:dyDescent="0.25">
      <c r="A36" s="2"/>
      <c r="B36" s="2"/>
      <c r="C36" s="103" t="s">
        <v>2</v>
      </c>
      <c r="D36" s="95"/>
      <c r="E36" s="10"/>
      <c r="F36" s="7"/>
      <c r="G36" s="16"/>
      <c r="H36" s="7"/>
      <c r="I36" s="8"/>
      <c r="J36" s="16"/>
      <c r="K36" s="16"/>
      <c r="L36" s="16"/>
      <c r="M36" s="16"/>
      <c r="N36" s="16"/>
      <c r="O36" s="16"/>
      <c r="P36" s="16"/>
      <c r="Q36" s="16"/>
      <c r="R36" s="16"/>
      <c r="S36" s="44"/>
      <c r="T36" s="48"/>
      <c r="U36" s="44"/>
      <c r="V36" s="16"/>
    </row>
    <row r="37" spans="1:23" s="2" customFormat="1" ht="26.4" x14ac:dyDescent="0.25">
      <c r="A37" s="2" t="s">
        <v>100</v>
      </c>
      <c r="B37" s="2">
        <v>1</v>
      </c>
      <c r="C37" s="9" t="s">
        <v>76</v>
      </c>
      <c r="D37" s="11" t="s">
        <v>73</v>
      </c>
      <c r="E37" s="35" t="s">
        <v>90</v>
      </c>
      <c r="F37" s="7">
        <f>+(48.5)*4</f>
        <v>194</v>
      </c>
      <c r="G37" s="16">
        <f>+(13.9583333333333)*4</f>
        <v>55.833333333333201</v>
      </c>
      <c r="H37" s="7">
        <f>+(G37*1000)/F37</f>
        <v>287.80068728522269</v>
      </c>
      <c r="I37" s="9" t="s">
        <v>89</v>
      </c>
      <c r="J37" s="16">
        <f>+((51)/24)*4</f>
        <v>8.5</v>
      </c>
      <c r="K37" s="67"/>
      <c r="L37" s="67" t="s">
        <v>115</v>
      </c>
      <c r="M37" s="67" t="s">
        <v>2</v>
      </c>
      <c r="N37" s="67" t="s">
        <v>127</v>
      </c>
      <c r="O37" s="16">
        <v>13</v>
      </c>
      <c r="P37" s="16">
        <v>-279</v>
      </c>
      <c r="Q37" s="7">
        <f>-P37*1000/F37</f>
        <v>1438.1443298969073</v>
      </c>
      <c r="R37" s="16">
        <f>+G37+P37</f>
        <v>-223.1666666666668</v>
      </c>
      <c r="S37" s="44">
        <v>13</v>
      </c>
      <c r="T37" s="8"/>
      <c r="U37" s="44">
        <v>20</v>
      </c>
      <c r="V37" s="78" t="e">
        <f>+J37*(#REF!/12)</f>
        <v>#REF!</v>
      </c>
    </row>
    <row r="38" spans="1:23" s="2" customFormat="1" x14ac:dyDescent="0.25">
      <c r="C38" s="9"/>
      <c r="D38" s="11"/>
      <c r="E38" s="35"/>
      <c r="F38" s="7"/>
      <c r="G38" s="16"/>
      <c r="H38" s="7"/>
      <c r="I38" s="9"/>
      <c r="J38" s="16"/>
      <c r="K38" s="67"/>
      <c r="L38" s="67"/>
      <c r="M38" s="67"/>
      <c r="N38" s="67"/>
      <c r="O38" s="16"/>
      <c r="P38" s="16"/>
      <c r="Q38" s="7"/>
      <c r="R38" s="16"/>
      <c r="S38" s="44"/>
      <c r="T38" s="8"/>
      <c r="U38" s="44"/>
      <c r="V38" s="78"/>
    </row>
    <row r="39" spans="1:23" s="2" customFormat="1" ht="118.8" x14ac:dyDescent="0.25">
      <c r="A39" s="2" t="s">
        <v>95</v>
      </c>
      <c r="B39" s="2">
        <f>+B37+1</f>
        <v>2</v>
      </c>
      <c r="C39" s="9" t="s">
        <v>92</v>
      </c>
      <c r="D39" s="11" t="s">
        <v>73</v>
      </c>
      <c r="E39" s="35" t="s">
        <v>20</v>
      </c>
      <c r="F39" s="7">
        <f>+(48.5)*16</f>
        <v>776</v>
      </c>
      <c r="G39" s="16">
        <f>+(13.9583333333333)*16</f>
        <v>223.3333333333328</v>
      </c>
      <c r="H39" s="7">
        <f>+(G39*1000)/F39</f>
        <v>287.80068728522269</v>
      </c>
      <c r="I39" s="9" t="s">
        <v>91</v>
      </c>
      <c r="J39" s="16">
        <f>+((51)/24)*16</f>
        <v>34</v>
      </c>
      <c r="K39" s="67"/>
      <c r="L39" s="67" t="s">
        <v>115</v>
      </c>
      <c r="M39" s="67" t="s">
        <v>2</v>
      </c>
      <c r="N39" s="67" t="s">
        <v>127</v>
      </c>
      <c r="O39" s="16">
        <v>13</v>
      </c>
      <c r="P39" s="16">
        <v>-279</v>
      </c>
      <c r="Q39" s="7">
        <f>-P39*1000/F39</f>
        <v>359.53608247422682</v>
      </c>
      <c r="R39" s="16">
        <f>+G39+P39</f>
        <v>-55.666666666667197</v>
      </c>
      <c r="S39" s="44">
        <v>13</v>
      </c>
      <c r="T39" s="8"/>
      <c r="U39" s="44">
        <v>20</v>
      </c>
      <c r="V39" s="78" t="e">
        <f>+J39*(#REF!/12)</f>
        <v>#REF!</v>
      </c>
    </row>
    <row r="40" spans="1:23" s="2" customFormat="1" x14ac:dyDescent="0.25">
      <c r="C40" s="9"/>
      <c r="D40" s="11"/>
      <c r="E40" s="37"/>
      <c r="F40" s="7"/>
      <c r="G40" s="16"/>
      <c r="H40" s="7"/>
      <c r="I40" s="9"/>
      <c r="J40" s="16"/>
      <c r="K40" s="67"/>
      <c r="L40" s="67"/>
      <c r="M40" s="67"/>
      <c r="N40" s="67"/>
      <c r="O40" s="16"/>
      <c r="P40" s="16"/>
      <c r="Q40" s="7"/>
      <c r="R40" s="16"/>
      <c r="S40" s="44"/>
      <c r="T40" s="8"/>
      <c r="U40" s="44"/>
      <c r="V40" s="78"/>
    </row>
    <row r="41" spans="1:23" s="3" customFormat="1" ht="92.4" x14ac:dyDescent="0.25">
      <c r="A41" s="2" t="s">
        <v>99</v>
      </c>
      <c r="B41" s="2">
        <f>+B39+1</f>
        <v>3</v>
      </c>
      <c r="C41" s="9" t="s">
        <v>52</v>
      </c>
      <c r="D41" s="11" t="s">
        <v>73</v>
      </c>
      <c r="E41" s="35" t="s">
        <v>30</v>
      </c>
      <c r="F41" s="7">
        <v>156</v>
      </c>
      <c r="G41" s="16">
        <v>35</v>
      </c>
      <c r="H41" s="7">
        <f>+(G41*1000)/F41</f>
        <v>224.35897435897436</v>
      </c>
      <c r="I41" s="9" t="s">
        <v>102</v>
      </c>
      <c r="J41" s="16">
        <v>7</v>
      </c>
      <c r="K41" s="67"/>
      <c r="L41" s="67" t="s">
        <v>115</v>
      </c>
      <c r="M41" s="67" t="s">
        <v>2</v>
      </c>
      <c r="N41" s="67" t="s">
        <v>127</v>
      </c>
      <c r="O41" s="16">
        <v>8</v>
      </c>
      <c r="P41" s="16">
        <v>-32</v>
      </c>
      <c r="Q41" s="7">
        <f>-P41*1000/F41</f>
        <v>205.12820512820514</v>
      </c>
      <c r="R41" s="16">
        <f>+G41+P41</f>
        <v>3</v>
      </c>
      <c r="S41" s="44">
        <f>+R41</f>
        <v>3</v>
      </c>
      <c r="T41" s="11"/>
      <c r="U41" s="44">
        <v>8</v>
      </c>
      <c r="V41" s="78" t="e">
        <f>+J41*(#REF!/12)</f>
        <v>#REF!</v>
      </c>
    </row>
    <row r="42" spans="1:23" s="2" customFormat="1" x14ac:dyDescent="0.25">
      <c r="C42" s="9"/>
      <c r="D42" s="11"/>
      <c r="E42" s="37"/>
      <c r="F42" s="7"/>
      <c r="G42" s="16"/>
      <c r="H42" s="7"/>
      <c r="I42" s="9"/>
      <c r="J42" s="16"/>
      <c r="K42" s="67"/>
      <c r="L42" s="67"/>
      <c r="M42" s="67"/>
      <c r="N42" s="67"/>
      <c r="O42" s="16"/>
      <c r="P42" s="16"/>
      <c r="Q42" s="7"/>
      <c r="R42" s="16"/>
      <c r="S42" s="44"/>
      <c r="T42" s="8"/>
      <c r="U42" s="44"/>
      <c r="V42" s="78"/>
    </row>
    <row r="43" spans="1:23" s="3" customFormat="1" ht="39.6" x14ac:dyDescent="0.25">
      <c r="A43" s="2" t="s">
        <v>99</v>
      </c>
      <c r="B43" s="2">
        <f>+B41+1</f>
        <v>4</v>
      </c>
      <c r="C43" s="9" t="s">
        <v>81</v>
      </c>
      <c r="D43" s="11" t="s">
        <v>74</v>
      </c>
      <c r="E43" s="35" t="s">
        <v>22</v>
      </c>
      <c r="F43" s="7">
        <v>171</v>
      </c>
      <c r="G43" s="16">
        <v>31</v>
      </c>
      <c r="H43" s="7">
        <f>+(G43*1000)/F43</f>
        <v>181.28654970760235</v>
      </c>
      <c r="I43" s="9" t="s">
        <v>103</v>
      </c>
      <c r="J43" s="16">
        <v>26</v>
      </c>
      <c r="K43" s="67"/>
      <c r="L43" s="67" t="s">
        <v>115</v>
      </c>
      <c r="M43" s="67" t="s">
        <v>2</v>
      </c>
      <c r="N43" s="67" t="s">
        <v>127</v>
      </c>
      <c r="O43" s="16">
        <f>+G43</f>
        <v>31</v>
      </c>
      <c r="P43" s="16">
        <v>-35</v>
      </c>
      <c r="Q43" s="7">
        <f>-P43*1000/F43</f>
        <v>204.67836257309941</v>
      </c>
      <c r="R43" s="16">
        <f>+G43+P43</f>
        <v>-4</v>
      </c>
      <c r="S43" s="44">
        <f>+R43</f>
        <v>-4</v>
      </c>
      <c r="T43" s="11"/>
      <c r="U43" s="44">
        <v>23</v>
      </c>
      <c r="V43" s="78" t="e">
        <f>+J43*(#REF!/12)</f>
        <v>#REF!</v>
      </c>
    </row>
    <row r="44" spans="1:23" s="3" customFormat="1" x14ac:dyDescent="0.25">
      <c r="A44" s="2"/>
      <c r="B44" s="2"/>
      <c r="C44" s="9"/>
      <c r="D44" s="11"/>
      <c r="E44" s="9"/>
      <c r="F44" s="7"/>
      <c r="G44" s="16"/>
      <c r="H44" s="7"/>
      <c r="I44" s="9"/>
      <c r="J44" s="16"/>
      <c r="K44" s="67"/>
      <c r="L44" s="67"/>
      <c r="M44" s="67"/>
      <c r="N44" s="67"/>
      <c r="O44" s="16"/>
      <c r="P44" s="16"/>
      <c r="Q44" s="7"/>
      <c r="R44" s="16"/>
      <c r="S44" s="44"/>
      <c r="T44" s="11"/>
      <c r="U44" s="44"/>
      <c r="V44" s="78"/>
    </row>
    <row r="45" spans="1:23" s="3" customFormat="1" ht="39.6" x14ac:dyDescent="0.25">
      <c r="A45" s="2" t="s">
        <v>100</v>
      </c>
      <c r="B45" s="2">
        <f>+B43+1</f>
        <v>5</v>
      </c>
      <c r="C45" s="9" t="s">
        <v>31</v>
      </c>
      <c r="D45" s="11" t="s">
        <v>74</v>
      </c>
      <c r="E45" s="35" t="s">
        <v>37</v>
      </c>
      <c r="F45" s="33">
        <v>750</v>
      </c>
      <c r="G45" s="34">
        <v>220</v>
      </c>
      <c r="H45" s="33">
        <f>+(G45*1000)/F45</f>
        <v>293.33333333333331</v>
      </c>
      <c r="I45" s="9" t="s">
        <v>88</v>
      </c>
      <c r="J45" s="16">
        <v>0</v>
      </c>
      <c r="K45" s="16"/>
      <c r="L45" s="16" t="s">
        <v>116</v>
      </c>
      <c r="M45" s="16" t="s">
        <v>2</v>
      </c>
      <c r="N45" s="67" t="s">
        <v>127</v>
      </c>
      <c r="O45" s="16"/>
      <c r="P45" s="16"/>
      <c r="Q45" s="7"/>
      <c r="R45" s="16"/>
      <c r="S45" s="16"/>
      <c r="T45" s="11"/>
      <c r="U45" s="16"/>
      <c r="V45" s="16"/>
    </row>
    <row r="46" spans="1:23" s="3" customFormat="1" x14ac:dyDescent="0.25">
      <c r="A46" s="2"/>
      <c r="B46" s="2"/>
      <c r="C46" s="9"/>
      <c r="D46" s="11"/>
      <c r="E46" s="9"/>
      <c r="F46" s="7"/>
      <c r="G46" s="16"/>
      <c r="H46" s="7"/>
      <c r="I46" s="9"/>
      <c r="J46" s="16"/>
      <c r="K46" s="67"/>
      <c r="L46" s="67"/>
      <c r="M46" s="67"/>
      <c r="N46" s="67"/>
      <c r="O46" s="16"/>
      <c r="P46" s="16"/>
      <c r="Q46" s="7"/>
      <c r="R46" s="16"/>
      <c r="S46" s="44"/>
      <c r="T46" s="11"/>
      <c r="U46" s="44"/>
      <c r="V46" s="78"/>
    </row>
    <row r="47" spans="1:23" ht="39.6" x14ac:dyDescent="0.25">
      <c r="A47" s="102" t="s">
        <v>99</v>
      </c>
      <c r="B47" s="2">
        <f>+B45+1</f>
        <v>6</v>
      </c>
      <c r="C47" s="9" t="s">
        <v>98</v>
      </c>
      <c r="D47" s="11" t="s">
        <v>74</v>
      </c>
      <c r="E47" s="8" t="s">
        <v>21</v>
      </c>
      <c r="F47" s="7">
        <v>110</v>
      </c>
      <c r="G47" s="16">
        <v>2.2999999999999998</v>
      </c>
      <c r="H47" s="7">
        <f>+(G47*1000)/F47</f>
        <v>20.90909090909091</v>
      </c>
      <c r="I47" s="11" t="s">
        <v>104</v>
      </c>
      <c r="J47" s="16"/>
      <c r="K47" s="67"/>
      <c r="L47" s="67" t="s">
        <v>115</v>
      </c>
      <c r="M47" s="67" t="s">
        <v>2</v>
      </c>
      <c r="N47" s="67" t="s">
        <v>131</v>
      </c>
      <c r="O47" s="16"/>
      <c r="P47" s="16"/>
      <c r="Q47" s="7"/>
      <c r="R47" s="16"/>
      <c r="S47" s="44"/>
      <c r="T47" s="49"/>
      <c r="U47" s="44"/>
      <c r="V47" s="78"/>
    </row>
    <row r="48" spans="1:23" x14ac:dyDescent="0.25">
      <c r="B48" s="2"/>
      <c r="C48" s="9"/>
      <c r="D48" s="11"/>
      <c r="E48" s="8"/>
      <c r="F48" s="7"/>
      <c r="G48" s="16"/>
      <c r="H48" s="7"/>
      <c r="I48" s="11"/>
      <c r="J48" s="16"/>
      <c r="K48" s="67"/>
      <c r="L48" s="67"/>
      <c r="M48" s="67"/>
      <c r="N48" s="67"/>
      <c r="O48" s="16"/>
      <c r="P48" s="16"/>
      <c r="Q48" s="7"/>
      <c r="R48" s="16"/>
      <c r="S48" s="44"/>
      <c r="T48" s="49"/>
      <c r="U48" s="44"/>
      <c r="V48" s="78"/>
    </row>
    <row r="49" spans="1:23" s="2" customFormat="1" ht="26.4" x14ac:dyDescent="0.25">
      <c r="A49" s="2" t="s">
        <v>99</v>
      </c>
      <c r="B49" s="2">
        <f>+B47+1</f>
        <v>7</v>
      </c>
      <c r="C49" s="9" t="s">
        <v>75</v>
      </c>
      <c r="D49" s="11" t="s">
        <v>74</v>
      </c>
      <c r="E49" s="8" t="s">
        <v>124</v>
      </c>
      <c r="F49" s="7">
        <v>240</v>
      </c>
      <c r="G49" s="16">
        <v>36</v>
      </c>
      <c r="H49" s="7">
        <f>+(G49*1000)/F49</f>
        <v>150</v>
      </c>
      <c r="I49" s="9" t="s">
        <v>97</v>
      </c>
      <c r="J49" s="16">
        <v>7</v>
      </c>
      <c r="K49" s="67"/>
      <c r="L49" s="16" t="s">
        <v>116</v>
      </c>
      <c r="M49" s="67" t="s">
        <v>2</v>
      </c>
      <c r="N49" s="67" t="s">
        <v>127</v>
      </c>
      <c r="O49" s="16">
        <v>8</v>
      </c>
      <c r="P49" s="16">
        <v>-70</v>
      </c>
      <c r="Q49" s="7">
        <f>-P49*1000/F49</f>
        <v>291.66666666666669</v>
      </c>
      <c r="R49" s="16">
        <f>+G49+P49</f>
        <v>-34</v>
      </c>
      <c r="S49" s="44">
        <f>+O49</f>
        <v>8</v>
      </c>
      <c r="T49" s="8"/>
      <c r="U49" s="44">
        <v>20</v>
      </c>
      <c r="V49" s="78" t="e">
        <f>+J49*(#REF!/12)</f>
        <v>#REF!</v>
      </c>
    </row>
    <row r="50" spans="1:23" s="1" customFormat="1" x14ac:dyDescent="0.25">
      <c r="A50" s="2"/>
      <c r="B50" s="2"/>
      <c r="C50" s="9"/>
      <c r="D50" s="11"/>
      <c r="E50" s="9"/>
      <c r="F50" s="7"/>
      <c r="G50" s="16"/>
      <c r="H50" s="7"/>
      <c r="I50" s="8"/>
      <c r="J50" s="16"/>
      <c r="K50" s="67"/>
      <c r="L50" s="67"/>
      <c r="M50" s="67"/>
      <c r="N50" s="67"/>
      <c r="O50" s="16"/>
      <c r="P50" s="16"/>
      <c r="Q50" s="7"/>
      <c r="R50" s="16"/>
      <c r="S50" s="44"/>
      <c r="T50" s="48"/>
      <c r="U50" s="44"/>
      <c r="V50" s="78"/>
    </row>
    <row r="51" spans="1:23" ht="39.6" x14ac:dyDescent="0.25">
      <c r="A51" s="102" t="s">
        <v>95</v>
      </c>
      <c r="B51" s="2">
        <f>+B49+1</f>
        <v>8</v>
      </c>
      <c r="C51" s="9" t="s">
        <v>93</v>
      </c>
      <c r="D51" s="11" t="s">
        <v>74</v>
      </c>
      <c r="E51" s="8" t="s">
        <v>21</v>
      </c>
      <c r="F51" s="33">
        <v>60</v>
      </c>
      <c r="G51" s="34">
        <v>13</v>
      </c>
      <c r="H51" s="7">
        <f>+(G51*1000)/F51</f>
        <v>216.66666666666666</v>
      </c>
      <c r="I51" s="9" t="s">
        <v>107</v>
      </c>
      <c r="J51" s="20">
        <v>13</v>
      </c>
      <c r="K51" s="68"/>
      <c r="L51" s="67" t="s">
        <v>115</v>
      </c>
      <c r="M51" s="67" t="s">
        <v>2</v>
      </c>
      <c r="N51" s="67" t="s">
        <v>131</v>
      </c>
      <c r="O51" s="20">
        <f>+G51</f>
        <v>13</v>
      </c>
      <c r="P51" s="20">
        <v>-8</v>
      </c>
      <c r="Q51" s="7">
        <f>-P51*1000/F51</f>
        <v>133.33333333333334</v>
      </c>
      <c r="R51" s="20">
        <f>+G51+P51</f>
        <v>5</v>
      </c>
      <c r="S51" s="45">
        <f>+R51</f>
        <v>5</v>
      </c>
      <c r="T51" s="49"/>
      <c r="U51" s="45">
        <v>0</v>
      </c>
      <c r="V51" s="78" t="e">
        <f>+J51*(#REF!/12)</f>
        <v>#REF!</v>
      </c>
      <c r="W51" s="53"/>
    </row>
    <row r="52" spans="1:23" s="1" customFormat="1" x14ac:dyDescent="0.25">
      <c r="A52" s="2"/>
      <c r="B52" s="2"/>
      <c r="C52" s="123" t="s">
        <v>125</v>
      </c>
      <c r="D52" s="11"/>
      <c r="E52" s="9"/>
      <c r="F52" s="126">
        <f>SUM(F37:F51)</f>
        <v>2457</v>
      </c>
      <c r="G52" s="127">
        <f>SUM(G37:G51)</f>
        <v>616.46666666666601</v>
      </c>
      <c r="H52" s="7">
        <f>+(G52*1000)/F52</f>
        <v>250.90218423551732</v>
      </c>
      <c r="I52" s="8"/>
      <c r="J52" s="16">
        <f>SUM(J37:J51)</f>
        <v>95.5</v>
      </c>
      <c r="K52" s="67"/>
      <c r="L52" s="67"/>
      <c r="M52" s="67"/>
      <c r="N52" s="67"/>
      <c r="O52" s="16">
        <f>SUM(O37:O51)</f>
        <v>86</v>
      </c>
      <c r="P52" s="16">
        <f>SUM(P37:P51)</f>
        <v>-703</v>
      </c>
      <c r="Q52" s="7">
        <f>-P52*1000/F52</f>
        <v>286.12128612128612</v>
      </c>
      <c r="R52" s="16">
        <f>SUM(R37:R51)</f>
        <v>-308.833333333334</v>
      </c>
      <c r="S52" s="44">
        <f>SUM(S37:S51)</f>
        <v>38</v>
      </c>
      <c r="T52" s="48"/>
      <c r="U52" s="44">
        <f>SUM(U37:U51)</f>
        <v>91</v>
      </c>
      <c r="V52" s="78" t="e">
        <f>SUM(V37:V51)</f>
        <v>#REF!</v>
      </c>
    </row>
    <row r="53" spans="1:23" s="1" customFormat="1" x14ac:dyDescent="0.25">
      <c r="A53" s="2"/>
      <c r="B53" s="2"/>
      <c r="C53" s="103" t="s">
        <v>117</v>
      </c>
      <c r="D53" s="11"/>
      <c r="E53" s="9"/>
      <c r="F53" s="7"/>
      <c r="G53" s="16"/>
      <c r="H53" s="7"/>
      <c r="I53" s="8"/>
      <c r="J53" s="16"/>
      <c r="K53" s="67"/>
      <c r="L53" s="67"/>
      <c r="M53" s="67"/>
      <c r="N53" s="67"/>
      <c r="O53" s="16"/>
      <c r="P53" s="16"/>
      <c r="Q53" s="7"/>
      <c r="R53" s="16"/>
      <c r="S53" s="44"/>
      <c r="T53" s="48"/>
      <c r="U53" s="44"/>
      <c r="V53" s="78"/>
    </row>
    <row r="54" spans="1:23" ht="26.4" x14ac:dyDescent="0.25">
      <c r="A54" s="102" t="s">
        <v>95</v>
      </c>
      <c r="B54" s="2">
        <f>+B51+1</f>
        <v>9</v>
      </c>
      <c r="C54" s="9" t="s">
        <v>5</v>
      </c>
      <c r="D54" s="11" t="s">
        <v>73</v>
      </c>
      <c r="E54" s="8" t="s">
        <v>21</v>
      </c>
      <c r="F54" s="7">
        <v>166</v>
      </c>
      <c r="G54" s="16">
        <v>26</v>
      </c>
      <c r="H54" s="7">
        <f>+(G54*1000)/F54</f>
        <v>156.62650602409639</v>
      </c>
      <c r="I54" s="11" t="s">
        <v>85</v>
      </c>
      <c r="J54" s="16">
        <v>26</v>
      </c>
      <c r="K54" s="67"/>
      <c r="L54" s="67" t="s">
        <v>115</v>
      </c>
      <c r="M54" s="67" t="s">
        <v>117</v>
      </c>
      <c r="N54" s="67" t="s">
        <v>131</v>
      </c>
      <c r="O54" s="16">
        <f>+G54</f>
        <v>26</v>
      </c>
      <c r="P54" s="16">
        <v>-24</v>
      </c>
      <c r="Q54" s="7">
        <f>-P54*1000/F54</f>
        <v>144.57831325301206</v>
      </c>
      <c r="R54" s="16">
        <f>+G54+P54</f>
        <v>2</v>
      </c>
      <c r="S54" s="44">
        <f>+R54</f>
        <v>2</v>
      </c>
      <c r="T54" s="49"/>
      <c r="U54" s="44">
        <v>5</v>
      </c>
      <c r="V54" s="78" t="e">
        <f>+J54*(#REF!/12)</f>
        <v>#REF!</v>
      </c>
    </row>
    <row r="55" spans="1:23" s="1" customFormat="1" ht="13.8" thickBot="1" x14ac:dyDescent="0.3">
      <c r="A55" s="2"/>
      <c r="B55" s="2"/>
      <c r="C55" s="104" t="s">
        <v>109</v>
      </c>
      <c r="D55" s="125"/>
      <c r="E55" s="124"/>
      <c r="F55" s="143">
        <f>+F54+F52</f>
        <v>2623</v>
      </c>
      <c r="G55" s="142">
        <f>+G54+G52</f>
        <v>642.46666666666601</v>
      </c>
      <c r="H55" s="7"/>
      <c r="I55" s="8"/>
      <c r="J55" s="16"/>
      <c r="K55" s="67"/>
      <c r="L55" s="67"/>
      <c r="M55" s="67"/>
      <c r="N55" s="67"/>
      <c r="O55" s="16"/>
      <c r="P55" s="16"/>
      <c r="Q55" s="7"/>
      <c r="R55" s="16"/>
      <c r="S55" s="44"/>
      <c r="T55" s="48"/>
      <c r="U55" s="44"/>
      <c r="V55" s="78"/>
    </row>
    <row r="56" spans="1:23" s="1" customFormat="1" ht="13.8" thickTop="1" x14ac:dyDescent="0.25">
      <c r="A56" s="2"/>
      <c r="B56" s="2"/>
      <c r="C56" s="172"/>
      <c r="D56" s="173"/>
      <c r="E56" s="174"/>
      <c r="F56" s="175"/>
      <c r="G56" s="176"/>
      <c r="H56" s="98"/>
      <c r="I56" s="28"/>
      <c r="J56" s="60"/>
      <c r="K56" s="100"/>
      <c r="L56" s="100"/>
      <c r="M56" s="100"/>
      <c r="N56" s="100"/>
      <c r="O56" s="60"/>
      <c r="P56" s="60"/>
      <c r="Q56" s="98"/>
      <c r="R56" s="60"/>
      <c r="S56" s="60"/>
      <c r="T56" s="97"/>
      <c r="U56" s="60"/>
      <c r="V56" s="99"/>
    </row>
    <row r="57" spans="1:23" s="114" customFormat="1" ht="17.399999999999999" x14ac:dyDescent="0.3">
      <c r="A57" s="107"/>
      <c r="B57" s="108" t="s">
        <v>126</v>
      </c>
      <c r="C57" s="110"/>
      <c r="D57" s="109"/>
      <c r="E57" s="110"/>
      <c r="F57" s="111"/>
      <c r="G57" s="112"/>
      <c r="H57" s="113"/>
      <c r="J57" s="112"/>
      <c r="K57" s="112"/>
      <c r="L57" s="112"/>
      <c r="M57" s="112"/>
      <c r="N57" s="112"/>
      <c r="O57" s="112"/>
      <c r="P57" s="112"/>
      <c r="Q57" s="112"/>
      <c r="R57" s="112"/>
      <c r="S57" s="115"/>
      <c r="T57" s="116"/>
      <c r="U57" s="115"/>
      <c r="V57" s="112"/>
    </row>
    <row r="58" spans="1:23" ht="15.75" customHeight="1" x14ac:dyDescent="0.3">
      <c r="C58" s="22" t="s">
        <v>130</v>
      </c>
      <c r="F58" s="55"/>
      <c r="G58" s="56"/>
      <c r="H58" s="55" t="s">
        <v>56</v>
      </c>
      <c r="I58" s="57"/>
      <c r="J58" s="56" t="s">
        <v>57</v>
      </c>
      <c r="K58" s="56" t="s">
        <v>58</v>
      </c>
      <c r="L58" s="56"/>
      <c r="M58" s="56"/>
      <c r="N58" s="56"/>
      <c r="O58" s="56" t="s">
        <v>59</v>
      </c>
      <c r="P58" s="56" t="s">
        <v>63</v>
      </c>
      <c r="Q58" s="56" t="s">
        <v>64</v>
      </c>
      <c r="R58" s="56" t="s">
        <v>65</v>
      </c>
      <c r="S58" s="54" t="s">
        <v>66</v>
      </c>
    </row>
    <row r="59" spans="1:23" s="1" customFormat="1" ht="72" customHeight="1" thickBot="1" x14ac:dyDescent="0.3">
      <c r="A59" s="2"/>
      <c r="B59" s="12" t="s">
        <v>1</v>
      </c>
      <c r="C59" s="6" t="s">
        <v>6</v>
      </c>
      <c r="D59" s="94" t="s">
        <v>72</v>
      </c>
      <c r="E59" s="6" t="s">
        <v>19</v>
      </c>
      <c r="F59" s="5" t="s">
        <v>33</v>
      </c>
      <c r="G59" s="19" t="s">
        <v>70</v>
      </c>
      <c r="H59" s="5" t="s">
        <v>41</v>
      </c>
      <c r="I59" s="6" t="s">
        <v>8</v>
      </c>
      <c r="J59" s="19" t="s">
        <v>45</v>
      </c>
      <c r="K59" s="19" t="s">
        <v>67</v>
      </c>
      <c r="L59" s="19" t="s">
        <v>113</v>
      </c>
      <c r="M59" s="19" t="s">
        <v>114</v>
      </c>
      <c r="N59" s="19"/>
      <c r="O59" s="19" t="s">
        <v>46</v>
      </c>
      <c r="P59" s="19" t="s">
        <v>15</v>
      </c>
      <c r="Q59" s="19" t="s">
        <v>16</v>
      </c>
      <c r="R59" s="19" t="s">
        <v>47</v>
      </c>
      <c r="S59" s="43" t="s">
        <v>48</v>
      </c>
      <c r="T59" s="85"/>
      <c r="U59" s="43" t="s">
        <v>49</v>
      </c>
      <c r="V59" s="43" t="s">
        <v>44</v>
      </c>
      <c r="W59" s="43"/>
    </row>
    <row r="60" spans="1:23" s="1" customFormat="1" ht="3.75" customHeight="1" x14ac:dyDescent="0.25">
      <c r="A60" s="2"/>
      <c r="B60" s="28"/>
      <c r="C60" s="170"/>
      <c r="D60" s="171"/>
      <c r="E60" s="10"/>
      <c r="F60" s="7"/>
      <c r="G60" s="16"/>
      <c r="H60" s="7"/>
      <c r="I60" s="8"/>
      <c r="J60" s="16"/>
      <c r="K60" s="67"/>
      <c r="L60" s="67"/>
      <c r="M60" s="67"/>
      <c r="N60" s="67"/>
      <c r="O60" s="16"/>
      <c r="P60" s="16"/>
      <c r="Q60" s="7"/>
      <c r="R60" s="16"/>
      <c r="S60" s="44"/>
      <c r="T60" s="48"/>
      <c r="U60" s="44"/>
      <c r="V60" s="78"/>
    </row>
    <row r="61" spans="1:23" s="1" customFormat="1" x14ac:dyDescent="0.25">
      <c r="A61" s="2"/>
      <c r="B61" s="28"/>
      <c r="C61" s="169" t="s">
        <v>3</v>
      </c>
      <c r="D61" s="95"/>
      <c r="E61" s="10"/>
      <c r="F61" s="7"/>
      <c r="G61" s="16"/>
      <c r="H61" s="7"/>
      <c r="I61" s="8"/>
      <c r="J61" s="16"/>
      <c r="K61" s="67"/>
      <c r="L61" s="67"/>
      <c r="M61" s="67"/>
      <c r="N61" s="67"/>
      <c r="O61" s="16"/>
      <c r="P61" s="16"/>
      <c r="Q61" s="7"/>
      <c r="R61" s="16"/>
      <c r="S61" s="44"/>
      <c r="T61" s="48"/>
      <c r="U61" s="44"/>
      <c r="V61" s="78"/>
    </row>
    <row r="62" spans="1:23" s="3" customFormat="1" ht="26.4" x14ac:dyDescent="0.25">
      <c r="A62" s="2" t="s">
        <v>95</v>
      </c>
      <c r="B62" s="2">
        <f>+B54+1</f>
        <v>10</v>
      </c>
      <c r="C62" s="9" t="s">
        <v>78</v>
      </c>
      <c r="D62" s="11" t="s">
        <v>74</v>
      </c>
      <c r="E62" s="8" t="s">
        <v>21</v>
      </c>
      <c r="F62" s="33">
        <f>+((270)/9)*3</f>
        <v>90</v>
      </c>
      <c r="G62" s="34">
        <f>+((72)/9)*3</f>
        <v>24</v>
      </c>
      <c r="H62" s="7">
        <f>+(G62*1000)/F62</f>
        <v>266.66666666666669</v>
      </c>
      <c r="I62" s="9" t="s">
        <v>13</v>
      </c>
      <c r="J62" s="34">
        <f>+((72)/9)*3</f>
        <v>24</v>
      </c>
      <c r="K62" s="67"/>
      <c r="L62" s="67" t="s">
        <v>115</v>
      </c>
      <c r="M62" s="67" t="s">
        <v>119</v>
      </c>
      <c r="N62" s="67" t="s">
        <v>131</v>
      </c>
      <c r="O62" s="20">
        <v>54</v>
      </c>
      <c r="P62" s="20">
        <v>-45</v>
      </c>
      <c r="Q62" s="7">
        <f>-P62*1000/F62</f>
        <v>500</v>
      </c>
      <c r="R62" s="20">
        <f>+G62+P62</f>
        <v>-21</v>
      </c>
      <c r="S62" s="45">
        <f>+R62</f>
        <v>-21</v>
      </c>
      <c r="T62" s="11"/>
      <c r="U62" s="44">
        <v>11</v>
      </c>
      <c r="V62" s="78" t="e">
        <f>+J62*(#REF!/12)</f>
        <v>#REF!</v>
      </c>
    </row>
    <row r="63" spans="1:23" s="3" customFormat="1" x14ac:dyDescent="0.25">
      <c r="A63" s="2"/>
      <c r="B63" s="2"/>
      <c r="C63" s="9"/>
      <c r="D63" s="11"/>
      <c r="E63" s="8"/>
      <c r="F63" s="7"/>
      <c r="G63" s="16"/>
      <c r="H63" s="7"/>
      <c r="I63" s="9"/>
      <c r="J63" s="16"/>
      <c r="K63" s="67"/>
      <c r="L63" s="67"/>
      <c r="M63" s="67"/>
      <c r="N63" s="67"/>
      <c r="O63" s="16"/>
      <c r="P63" s="16"/>
      <c r="Q63" s="7"/>
      <c r="R63" s="16"/>
      <c r="S63" s="44"/>
      <c r="T63" s="11"/>
      <c r="U63" s="44"/>
      <c r="V63" s="78"/>
    </row>
    <row r="64" spans="1:23" s="3" customFormat="1" ht="26.4" x14ac:dyDescent="0.25">
      <c r="A64" s="2" t="s">
        <v>100</v>
      </c>
      <c r="B64" s="2">
        <f>+B62+1</f>
        <v>11</v>
      </c>
      <c r="C64" s="9" t="s">
        <v>79</v>
      </c>
      <c r="D64" s="11" t="s">
        <v>74</v>
      </c>
      <c r="E64" s="8" t="s">
        <v>21</v>
      </c>
      <c r="F64" s="33">
        <f>+((270)/9)*6</f>
        <v>180</v>
      </c>
      <c r="G64" s="34">
        <f>+((72)/9)*6</f>
        <v>48</v>
      </c>
      <c r="H64" s="7">
        <f>+(G64*1000)/F64</f>
        <v>266.66666666666669</v>
      </c>
      <c r="I64" s="9" t="s">
        <v>13</v>
      </c>
      <c r="J64" s="20">
        <f>+((72)/9)*6</f>
        <v>48</v>
      </c>
      <c r="K64" s="67"/>
      <c r="L64" s="67" t="s">
        <v>115</v>
      </c>
      <c r="M64" s="67" t="s">
        <v>119</v>
      </c>
      <c r="N64" s="67" t="s">
        <v>131</v>
      </c>
      <c r="O64" s="20">
        <v>54</v>
      </c>
      <c r="P64" s="20">
        <v>-45</v>
      </c>
      <c r="Q64" s="7">
        <f>-P64*1000/F64</f>
        <v>250</v>
      </c>
      <c r="R64" s="20">
        <f>+G64+P64</f>
        <v>3</v>
      </c>
      <c r="S64" s="45">
        <f>+R64</f>
        <v>3</v>
      </c>
      <c r="T64" s="11"/>
      <c r="U64" s="44">
        <v>11</v>
      </c>
      <c r="V64" s="78" t="e">
        <f>+J64*(#REF!/12)</f>
        <v>#REF!</v>
      </c>
    </row>
    <row r="65" spans="1:22" s="3" customFormat="1" ht="13.8" thickBot="1" x14ac:dyDescent="0.3">
      <c r="A65" s="2"/>
      <c r="B65" s="2"/>
      <c r="C65" s="144" t="s">
        <v>110</v>
      </c>
      <c r="D65" s="145"/>
      <c r="E65" s="146"/>
      <c r="F65" s="147">
        <f>SUM(F62:F64)</f>
        <v>270</v>
      </c>
      <c r="G65" s="148">
        <f>SUM(G62:G64)</f>
        <v>72</v>
      </c>
      <c r="H65" s="7">
        <f>+(G65*1000)/F65</f>
        <v>266.66666666666669</v>
      </c>
      <c r="I65" s="9"/>
      <c r="J65" s="16">
        <f>SUM(J62:J64)</f>
        <v>72</v>
      </c>
      <c r="K65" s="67"/>
      <c r="L65" s="67"/>
      <c r="M65" s="67"/>
      <c r="N65" s="67"/>
      <c r="O65" s="16">
        <f>SUM(O62:O64)</f>
        <v>108</v>
      </c>
      <c r="P65" s="16">
        <f>SUM(P62:P64)</f>
        <v>-90</v>
      </c>
      <c r="Q65" s="7">
        <f>-P65*1000/F65</f>
        <v>333.33333333333331</v>
      </c>
      <c r="R65" s="16">
        <f>SUM(R62:R64)</f>
        <v>-18</v>
      </c>
      <c r="S65" s="16">
        <f>SUM(S62:S64)</f>
        <v>-18</v>
      </c>
      <c r="T65" s="11"/>
      <c r="U65" s="44"/>
      <c r="V65" s="78"/>
    </row>
    <row r="66" spans="1:22" s="3" customFormat="1" ht="13.8" thickTop="1" x14ac:dyDescent="0.25">
      <c r="A66" s="2"/>
      <c r="B66" s="2"/>
      <c r="C66" s="9"/>
      <c r="D66" s="11"/>
      <c r="E66" s="8"/>
      <c r="F66" s="7"/>
      <c r="G66" s="16"/>
      <c r="H66" s="7"/>
      <c r="I66" s="9"/>
      <c r="J66" s="16"/>
      <c r="K66" s="67"/>
      <c r="L66" s="67"/>
      <c r="M66" s="67"/>
      <c r="N66" s="67"/>
      <c r="O66" s="16"/>
      <c r="P66" s="16"/>
      <c r="Q66" s="7"/>
      <c r="R66" s="16"/>
      <c r="S66" s="44"/>
      <c r="T66" s="11"/>
      <c r="U66" s="44"/>
      <c r="V66" s="78"/>
    </row>
    <row r="67" spans="1:22" s="1" customFormat="1" x14ac:dyDescent="0.25">
      <c r="A67" s="2"/>
      <c r="B67" s="23"/>
      <c r="C67" s="129" t="s">
        <v>9</v>
      </c>
      <c r="D67" s="96"/>
      <c r="E67" s="24"/>
      <c r="F67" s="25"/>
      <c r="G67" s="26"/>
      <c r="H67" s="25"/>
      <c r="I67" s="27"/>
      <c r="J67" s="26"/>
      <c r="K67" s="69"/>
      <c r="L67" s="69"/>
      <c r="M67" s="69"/>
      <c r="N67" s="69"/>
      <c r="O67" s="26"/>
      <c r="P67" s="26"/>
      <c r="Q67" s="25"/>
      <c r="R67" s="26"/>
      <c r="S67" s="46"/>
      <c r="T67" s="48"/>
      <c r="U67" s="46"/>
      <c r="V67" s="80"/>
    </row>
    <row r="68" spans="1:22" s="3" customFormat="1" ht="66" x14ac:dyDescent="0.25">
      <c r="A68" s="2" t="s">
        <v>95</v>
      </c>
      <c r="B68" s="2">
        <f>+B64+1</f>
        <v>12</v>
      </c>
      <c r="C68" s="9" t="s">
        <v>10</v>
      </c>
      <c r="D68" s="11" t="s">
        <v>73</v>
      </c>
      <c r="E68" s="9" t="s">
        <v>50</v>
      </c>
      <c r="F68" s="33">
        <v>368</v>
      </c>
      <c r="G68" s="34">
        <v>74.5</v>
      </c>
      <c r="H68" s="7">
        <f>+(G68*1000)/F68</f>
        <v>202.44565217391303</v>
      </c>
      <c r="I68" s="63" t="s">
        <v>108</v>
      </c>
      <c r="J68" s="20">
        <v>0</v>
      </c>
      <c r="K68" s="67"/>
      <c r="L68" s="67" t="s">
        <v>115</v>
      </c>
      <c r="M68" s="67" t="s">
        <v>9</v>
      </c>
      <c r="N68" s="67" t="s">
        <v>127</v>
      </c>
      <c r="O68" s="20">
        <v>0</v>
      </c>
      <c r="P68" s="20">
        <v>-45</v>
      </c>
      <c r="Q68" s="7">
        <f>-P68*1000/F68</f>
        <v>122.28260869565217</v>
      </c>
      <c r="R68" s="20">
        <f>+G68+P68</f>
        <v>29.5</v>
      </c>
      <c r="S68" s="45">
        <f>+R68</f>
        <v>29.5</v>
      </c>
      <c r="T68" s="11"/>
      <c r="U68" s="44">
        <v>11</v>
      </c>
      <c r="V68" s="78" t="e">
        <f>+J68*(#REF!/12)</f>
        <v>#REF!</v>
      </c>
    </row>
    <row r="69" spans="1:22" s="3" customFormat="1" ht="13.8" thickBot="1" x14ac:dyDescent="0.3">
      <c r="A69" s="2"/>
      <c r="B69" s="2"/>
      <c r="C69" s="177" t="s">
        <v>111</v>
      </c>
      <c r="D69" s="149"/>
      <c r="E69" s="150"/>
      <c r="F69" s="151">
        <f>SUM(F68:F68)</f>
        <v>368</v>
      </c>
      <c r="G69" s="152">
        <f>SUM(G68:G68)</f>
        <v>74.5</v>
      </c>
      <c r="H69" s="7">
        <f>+(G69*1000)/F69</f>
        <v>202.44565217391303</v>
      </c>
      <c r="I69" s="9"/>
      <c r="J69" s="16">
        <f>SUM(J68:J68)</f>
        <v>0</v>
      </c>
      <c r="K69" s="67"/>
      <c r="L69" s="67"/>
      <c r="M69" s="67"/>
      <c r="N69" s="67"/>
      <c r="O69" s="16">
        <f>SUM(O68:O68)</f>
        <v>0</v>
      </c>
      <c r="P69" s="16">
        <f>SUM(P68:P68)</f>
        <v>-45</v>
      </c>
      <c r="Q69" s="7">
        <f>-P69*1000/F69</f>
        <v>122.28260869565217</v>
      </c>
      <c r="R69" s="16">
        <f>SUM(R68:R68)</f>
        <v>29.5</v>
      </c>
      <c r="S69" s="16">
        <f>SUM(S68:S68)</f>
        <v>29.5</v>
      </c>
      <c r="T69" s="11"/>
      <c r="U69" s="44"/>
      <c r="V69" s="78"/>
    </row>
    <row r="70" spans="1:22" s="3" customFormat="1" ht="13.8" thickTop="1" x14ac:dyDescent="0.25">
      <c r="A70" s="2"/>
      <c r="B70" s="2"/>
      <c r="C70" s="9"/>
      <c r="D70" s="11"/>
      <c r="E70" s="8"/>
      <c r="F70" s="7"/>
      <c r="G70" s="16"/>
      <c r="H70" s="7"/>
      <c r="I70" s="9"/>
      <c r="J70" s="16"/>
      <c r="K70" s="67"/>
      <c r="L70" s="67"/>
      <c r="M70" s="67"/>
      <c r="N70" s="67"/>
      <c r="O70" s="16"/>
      <c r="P70" s="16"/>
      <c r="Q70" s="7"/>
      <c r="R70" s="16"/>
      <c r="S70" s="44"/>
      <c r="T70" s="11"/>
      <c r="U70" s="44"/>
      <c r="V70" s="78"/>
    </row>
    <row r="71" spans="1:22" s="1" customFormat="1" x14ac:dyDescent="0.25">
      <c r="A71" s="2"/>
      <c r="B71" s="23"/>
      <c r="C71" s="130" t="s">
        <v>4</v>
      </c>
      <c r="D71" s="96"/>
      <c r="E71" s="24"/>
      <c r="F71" s="25"/>
      <c r="G71" s="26"/>
      <c r="H71" s="25"/>
      <c r="I71" s="27"/>
      <c r="J71" s="26"/>
      <c r="K71" s="69"/>
      <c r="L71" s="69"/>
      <c r="M71" s="69"/>
      <c r="N71" s="69"/>
      <c r="O71" s="26"/>
      <c r="P71" s="26"/>
      <c r="Q71" s="25"/>
      <c r="R71" s="26"/>
      <c r="S71" s="46"/>
      <c r="T71" s="48"/>
      <c r="U71" s="46"/>
      <c r="V71" s="80"/>
    </row>
    <row r="72" spans="1:22" s="2" customFormat="1" ht="66" x14ac:dyDescent="0.25">
      <c r="A72" s="2" t="s">
        <v>95</v>
      </c>
      <c r="B72" s="2">
        <f>+B68+1</f>
        <v>13</v>
      </c>
      <c r="C72" s="9" t="s">
        <v>7</v>
      </c>
      <c r="D72" s="11" t="s">
        <v>74</v>
      </c>
      <c r="E72" s="35">
        <v>36799</v>
      </c>
      <c r="F72" s="7">
        <v>122</v>
      </c>
      <c r="G72" s="16">
        <v>24</v>
      </c>
      <c r="H72" s="7">
        <f>+(G72*1000)/F72</f>
        <v>196.72131147540983</v>
      </c>
      <c r="I72" s="9" t="s">
        <v>71</v>
      </c>
      <c r="J72" s="16">
        <v>21</v>
      </c>
      <c r="K72" s="67"/>
      <c r="L72" s="67" t="s">
        <v>115</v>
      </c>
      <c r="M72" s="67" t="s">
        <v>118</v>
      </c>
      <c r="N72" s="67" t="s">
        <v>131</v>
      </c>
      <c r="O72" s="16">
        <v>24</v>
      </c>
      <c r="P72" s="16">
        <v>-24</v>
      </c>
      <c r="Q72" s="7">
        <f>-P72*1000/F72</f>
        <v>196.72131147540983</v>
      </c>
      <c r="R72" s="16">
        <f>+G72+P72</f>
        <v>0</v>
      </c>
      <c r="S72" s="44">
        <v>0</v>
      </c>
      <c r="T72" s="8"/>
      <c r="U72" s="44">
        <v>20</v>
      </c>
      <c r="V72" s="78" t="e">
        <f>+J72*(#REF!/12)</f>
        <v>#REF!</v>
      </c>
    </row>
    <row r="73" spans="1:22" s="1" customFormat="1" x14ac:dyDescent="0.25">
      <c r="A73" s="2"/>
      <c r="B73" s="28"/>
      <c r="C73" s="131"/>
      <c r="D73" s="95"/>
      <c r="E73" s="10"/>
      <c r="F73" s="7"/>
      <c r="G73" s="16"/>
      <c r="H73" s="7"/>
      <c r="I73" s="8"/>
      <c r="J73" s="16"/>
      <c r="K73" s="67"/>
      <c r="L73" s="67"/>
      <c r="M73" s="67"/>
      <c r="N73" s="67"/>
      <c r="O73" s="16"/>
      <c r="P73" s="16"/>
      <c r="Q73" s="7"/>
      <c r="R73" s="16"/>
      <c r="S73" s="44"/>
      <c r="T73" s="48"/>
      <c r="U73" s="44"/>
      <c r="V73" s="78"/>
    </row>
    <row r="74" spans="1:22" s="2" customFormat="1" ht="39.6" x14ac:dyDescent="0.25">
      <c r="A74" s="2" t="s">
        <v>95</v>
      </c>
      <c r="B74" s="2">
        <f>+B72+1</f>
        <v>14</v>
      </c>
      <c r="C74" s="9" t="s">
        <v>18</v>
      </c>
      <c r="D74" s="11" t="s">
        <v>74</v>
      </c>
      <c r="E74" s="8" t="s">
        <v>94</v>
      </c>
      <c r="F74" s="7">
        <v>156</v>
      </c>
      <c r="G74" s="16">
        <v>36</v>
      </c>
      <c r="H74" s="7">
        <f>+(G74*1000)/F74</f>
        <v>230.76923076923077</v>
      </c>
      <c r="I74" s="9" t="s">
        <v>96</v>
      </c>
      <c r="J74" s="16">
        <v>7</v>
      </c>
      <c r="K74" s="67"/>
      <c r="L74" s="16" t="s">
        <v>116</v>
      </c>
      <c r="M74" s="67" t="s">
        <v>120</v>
      </c>
      <c r="N74" s="67" t="s">
        <v>127</v>
      </c>
      <c r="O74" s="16">
        <v>8</v>
      </c>
      <c r="P74" s="16">
        <v>-70</v>
      </c>
      <c r="Q74" s="7">
        <f>-P74*1000/F74</f>
        <v>448.71794871794873</v>
      </c>
      <c r="R74" s="16">
        <f>+G74+P74</f>
        <v>-34</v>
      </c>
      <c r="S74" s="44">
        <f>+O74</f>
        <v>8</v>
      </c>
      <c r="T74" s="8"/>
      <c r="U74" s="44">
        <v>20</v>
      </c>
      <c r="V74" s="78" t="e">
        <f>+J74*(#REF!/12)</f>
        <v>#REF!</v>
      </c>
    </row>
    <row r="75" spans="1:22" s="2" customFormat="1" x14ac:dyDescent="0.25">
      <c r="C75" s="9"/>
      <c r="D75" s="11"/>
      <c r="E75" s="8"/>
      <c r="F75" s="7"/>
      <c r="G75" s="16"/>
      <c r="H75" s="7"/>
      <c r="I75" s="9"/>
      <c r="J75" s="16"/>
      <c r="K75" s="67"/>
      <c r="L75" s="67"/>
      <c r="M75" s="67"/>
      <c r="N75" s="67"/>
      <c r="O75" s="16"/>
      <c r="P75" s="16"/>
      <c r="Q75" s="7"/>
      <c r="R75" s="16"/>
      <c r="S75" s="44"/>
      <c r="T75" s="8"/>
      <c r="U75" s="44"/>
      <c r="V75" s="78"/>
    </row>
    <row r="76" spans="1:22" ht="39.6" x14ac:dyDescent="0.25">
      <c r="A76" s="102" t="s">
        <v>100</v>
      </c>
      <c r="B76" s="2">
        <f>+B74+1</f>
        <v>15</v>
      </c>
      <c r="C76" s="9" t="s">
        <v>106</v>
      </c>
      <c r="D76" s="11" t="s">
        <v>73</v>
      </c>
      <c r="E76" s="8" t="s">
        <v>38</v>
      </c>
      <c r="F76" s="33">
        <v>600</v>
      </c>
      <c r="G76" s="34">
        <v>95</v>
      </c>
      <c r="H76" s="7">
        <f>+(G76*1000)/F76</f>
        <v>158.33333333333334</v>
      </c>
      <c r="I76" s="63" t="s">
        <v>34</v>
      </c>
      <c r="J76" s="34"/>
      <c r="K76" s="70"/>
      <c r="L76" s="16" t="s">
        <v>116</v>
      </c>
      <c r="M76" s="67" t="s">
        <v>120</v>
      </c>
      <c r="N76" s="67" t="s">
        <v>127</v>
      </c>
      <c r="O76" s="34"/>
      <c r="P76" s="34"/>
      <c r="Q76" s="34"/>
      <c r="R76" s="34"/>
      <c r="S76" s="34"/>
      <c r="T76" s="49"/>
      <c r="U76" s="34"/>
      <c r="V76" s="84"/>
    </row>
    <row r="77" spans="1:22" x14ac:dyDescent="0.25">
      <c r="B77" s="2"/>
      <c r="C77" s="9"/>
      <c r="D77" s="11"/>
      <c r="E77" s="8"/>
      <c r="F77" s="17"/>
      <c r="G77" s="20"/>
      <c r="H77" s="17"/>
      <c r="I77" s="63"/>
      <c r="J77" s="20"/>
      <c r="K77" s="68"/>
      <c r="L77" s="68"/>
      <c r="M77" s="68"/>
      <c r="N77" s="68"/>
      <c r="O77" s="20"/>
      <c r="P77" s="20"/>
      <c r="Q77" s="20"/>
      <c r="R77" s="20"/>
      <c r="S77" s="20"/>
      <c r="T77" s="49"/>
      <c r="U77" s="20"/>
      <c r="V77" s="83"/>
    </row>
    <row r="78" spans="1:22" ht="39.6" x14ac:dyDescent="0.25">
      <c r="A78" s="102" t="s">
        <v>100</v>
      </c>
      <c r="B78" s="2">
        <f>+B76+1</f>
        <v>16</v>
      </c>
      <c r="C78" s="9" t="s">
        <v>105</v>
      </c>
      <c r="D78" s="11" t="s">
        <v>73</v>
      </c>
      <c r="E78" s="8" t="s">
        <v>39</v>
      </c>
      <c r="F78" s="33">
        <v>600</v>
      </c>
      <c r="G78" s="34">
        <v>95</v>
      </c>
      <c r="H78" s="7">
        <f>+(G78*1000)/F78</f>
        <v>158.33333333333334</v>
      </c>
      <c r="I78" s="63" t="s">
        <v>35</v>
      </c>
      <c r="J78" s="20"/>
      <c r="K78" s="68"/>
      <c r="L78" s="16" t="s">
        <v>116</v>
      </c>
      <c r="M78" s="67" t="s">
        <v>120</v>
      </c>
      <c r="N78" s="67" t="s">
        <v>127</v>
      </c>
      <c r="O78" s="20"/>
      <c r="P78" s="20"/>
      <c r="Q78" s="20"/>
      <c r="R78" s="20"/>
      <c r="S78" s="20"/>
      <c r="T78" s="49"/>
      <c r="U78" s="20"/>
      <c r="V78" s="83"/>
    </row>
    <row r="79" spans="1:22" s="2" customFormat="1" x14ac:dyDescent="0.25">
      <c r="C79" s="9"/>
      <c r="D79" s="11"/>
      <c r="E79" s="8"/>
      <c r="F79" s="7"/>
      <c r="G79" s="16"/>
      <c r="H79" s="7"/>
      <c r="I79" s="9"/>
      <c r="J79" s="16"/>
      <c r="K79" s="67"/>
      <c r="L79" s="67"/>
      <c r="M79" s="67"/>
      <c r="N79" s="67"/>
      <c r="O79" s="16"/>
      <c r="P79" s="16"/>
      <c r="Q79" s="7"/>
      <c r="R79" s="16"/>
      <c r="S79" s="44"/>
      <c r="T79" s="8"/>
      <c r="U79" s="44"/>
      <c r="V79" s="78"/>
    </row>
    <row r="80" spans="1:22" ht="66" x14ac:dyDescent="0.25">
      <c r="A80" s="102" t="s">
        <v>100</v>
      </c>
      <c r="B80" s="2">
        <f>+B78+1</f>
        <v>17</v>
      </c>
      <c r="C80" s="9" t="s">
        <v>42</v>
      </c>
      <c r="D80" s="11" t="s">
        <v>74</v>
      </c>
      <c r="E80" s="42" t="s">
        <v>36</v>
      </c>
      <c r="F80" s="33">
        <v>240</v>
      </c>
      <c r="G80" s="34">
        <v>63.5</v>
      </c>
      <c r="H80" s="7">
        <f>+(G80*1000)/F80</f>
        <v>264.58333333333331</v>
      </c>
      <c r="I80" s="9" t="s">
        <v>43</v>
      </c>
      <c r="J80" s="34">
        <v>0</v>
      </c>
      <c r="K80" s="70"/>
      <c r="L80" s="70" t="s">
        <v>121</v>
      </c>
      <c r="M80" s="67" t="s">
        <v>120</v>
      </c>
      <c r="N80" s="67" t="s">
        <v>131</v>
      </c>
      <c r="O80" s="34">
        <v>3</v>
      </c>
      <c r="P80" s="34">
        <v>-60</v>
      </c>
      <c r="Q80" s="7">
        <f>-P80*1000/F80</f>
        <v>250</v>
      </c>
      <c r="R80" s="16">
        <f>+G80+P80</f>
        <v>3.5</v>
      </c>
      <c r="S80" s="44">
        <f>+O80</f>
        <v>3</v>
      </c>
      <c r="T80" s="49"/>
      <c r="U80" s="44">
        <v>16</v>
      </c>
      <c r="V80" s="78" t="e">
        <f>+J80*(#REF!/12)</f>
        <v>#REF!</v>
      </c>
    </row>
    <row r="81" spans="1:23" s="1" customFormat="1" x14ac:dyDescent="0.25">
      <c r="A81" s="2"/>
      <c r="B81" s="2"/>
      <c r="C81" s="9"/>
      <c r="D81" s="11"/>
      <c r="E81" s="9"/>
      <c r="F81" s="7"/>
      <c r="G81" s="16"/>
      <c r="H81" s="7"/>
      <c r="I81" s="8"/>
      <c r="J81" s="16"/>
      <c r="K81" s="67"/>
      <c r="L81" s="67"/>
      <c r="M81" s="67"/>
      <c r="N81" s="67"/>
      <c r="O81" s="16"/>
      <c r="P81" s="16"/>
      <c r="Q81" s="7"/>
      <c r="R81" s="16"/>
      <c r="S81" s="44"/>
      <c r="T81" s="48"/>
      <c r="U81" s="44"/>
      <c r="V81" s="78"/>
    </row>
    <row r="82" spans="1:23" s="2" customFormat="1" ht="52.8" x14ac:dyDescent="0.25">
      <c r="A82" s="2" t="s">
        <v>100</v>
      </c>
      <c r="B82" s="2">
        <f>+B80+1</f>
        <v>18</v>
      </c>
      <c r="C82" s="9" t="s">
        <v>40</v>
      </c>
      <c r="D82" s="11" t="s">
        <v>74</v>
      </c>
      <c r="E82" s="8" t="s">
        <v>23</v>
      </c>
      <c r="F82" s="156">
        <v>780</v>
      </c>
      <c r="G82" s="157">
        <v>248.5</v>
      </c>
      <c r="H82" s="40">
        <f>+(G82*1000)/F82</f>
        <v>318.58974358974359</v>
      </c>
      <c r="I82" s="9" t="s">
        <v>17</v>
      </c>
      <c r="J82" s="39">
        <v>0</v>
      </c>
      <c r="K82" s="71"/>
      <c r="L82" s="16" t="s">
        <v>116</v>
      </c>
      <c r="M82" s="67" t="s">
        <v>118</v>
      </c>
      <c r="N82" s="67" t="s">
        <v>127</v>
      </c>
      <c r="O82" s="39">
        <v>17</v>
      </c>
      <c r="P82" s="39">
        <v>-225</v>
      </c>
      <c r="Q82" s="40">
        <f>-P82*1000/F82</f>
        <v>288.46153846153845</v>
      </c>
      <c r="R82" s="39">
        <f>+G82+P82</f>
        <v>23.5</v>
      </c>
      <c r="S82" s="47">
        <f>+O82</f>
        <v>17</v>
      </c>
      <c r="T82" s="8"/>
      <c r="U82" s="47">
        <v>25</v>
      </c>
      <c r="V82" s="81" t="e">
        <f>+J82*(#REF!/12)</f>
        <v>#REF!</v>
      </c>
    </row>
    <row r="83" spans="1:23" ht="13.8" thickBot="1" x14ac:dyDescent="0.3">
      <c r="B83" s="28"/>
      <c r="C83" s="153" t="s">
        <v>112</v>
      </c>
      <c r="D83" s="154"/>
      <c r="E83" s="155"/>
      <c r="F83" s="158">
        <f>SUM(F72:F82)</f>
        <v>2498</v>
      </c>
      <c r="G83" s="158">
        <f>SUM(G72:G82)</f>
        <v>562</v>
      </c>
      <c r="H83" s="7">
        <f>+(G83*1000)/F83</f>
        <v>224.97998398718974</v>
      </c>
      <c r="I83" s="9"/>
      <c r="J83" s="16">
        <f>SUM(J74:J82)</f>
        <v>7</v>
      </c>
      <c r="K83" s="67"/>
      <c r="L83" s="67"/>
      <c r="M83" s="67"/>
      <c r="N83" s="67"/>
      <c r="O83" s="16">
        <f>SUM(O74:O82)</f>
        <v>28</v>
      </c>
      <c r="P83" s="16">
        <f>SUM(P74:P82)</f>
        <v>-355</v>
      </c>
      <c r="Q83" s="7">
        <f>-P83*1000/F83</f>
        <v>142.1136909527622</v>
      </c>
      <c r="R83" s="16">
        <f>SUM(R74:R82)</f>
        <v>-7</v>
      </c>
      <c r="S83" s="44">
        <f>SUM(S74:S82)</f>
        <v>28</v>
      </c>
      <c r="T83" s="49"/>
      <c r="U83" s="44">
        <f>SUM(U74:U82)</f>
        <v>61</v>
      </c>
      <c r="V83" s="78" t="e">
        <f>SUM(V74:V82)</f>
        <v>#REF!</v>
      </c>
    </row>
    <row r="84" spans="1:23" ht="13.8" thickTop="1" x14ac:dyDescent="0.25">
      <c r="B84" s="2"/>
      <c r="C84" s="8"/>
      <c r="D84" s="11"/>
      <c r="E84" s="8"/>
      <c r="F84" s="7"/>
      <c r="G84" s="16"/>
      <c r="H84" s="7"/>
      <c r="I84" s="9"/>
      <c r="J84" s="16"/>
      <c r="K84" s="67"/>
      <c r="L84" s="67"/>
      <c r="M84" s="67"/>
      <c r="N84" s="67"/>
      <c r="O84" s="16"/>
      <c r="P84" s="16"/>
      <c r="Q84" s="16"/>
      <c r="R84" s="16"/>
      <c r="S84" s="44"/>
      <c r="T84" s="49"/>
      <c r="U84" s="44"/>
      <c r="V84" s="78"/>
    </row>
    <row r="85" spans="1:23" ht="15.6" x14ac:dyDescent="0.25">
      <c r="B85" s="3"/>
      <c r="C85" s="160" t="s">
        <v>12</v>
      </c>
      <c r="D85" s="161"/>
      <c r="E85" s="160"/>
      <c r="F85" s="162">
        <f>+F83+F69+F65+F55</f>
        <v>5759</v>
      </c>
      <c r="G85" s="162">
        <f>+G83+G69+G65+G55</f>
        <v>1350.966666666666</v>
      </c>
      <c r="H85" s="7">
        <f>+(G85*1000)/F85</f>
        <v>234.58355038490467</v>
      </c>
      <c r="I85" s="9"/>
      <c r="J85" s="16">
        <f>+J83+J69+J65+J52</f>
        <v>174.5</v>
      </c>
      <c r="K85" s="67"/>
      <c r="L85" s="67"/>
      <c r="M85" s="67"/>
      <c r="N85" s="67"/>
      <c r="O85" s="34">
        <f>+O83+O69+O65+O52</f>
        <v>222</v>
      </c>
      <c r="P85" s="34">
        <f>+P83+P69+P65+P52</f>
        <v>-1193</v>
      </c>
      <c r="Q85" s="7">
        <f>+(-P85*1000)/F85</f>
        <v>207.15401979510332</v>
      </c>
      <c r="R85" s="16">
        <f>+R83+R69+R65+R52</f>
        <v>-304.333333333334</v>
      </c>
      <c r="S85" s="16">
        <f>+S83+S69+S65+S52</f>
        <v>77.5</v>
      </c>
      <c r="T85" s="49"/>
      <c r="U85" s="16">
        <f>+U83+U69+U65+U52</f>
        <v>152</v>
      </c>
      <c r="V85" s="78" t="e">
        <f>+V83+V69+V65+V52</f>
        <v>#REF!</v>
      </c>
    </row>
    <row r="86" spans="1:23" s="122" customFormat="1" ht="17.399999999999999" x14ac:dyDescent="0.3">
      <c r="A86" s="117"/>
      <c r="B86" s="108" t="s">
        <v>123</v>
      </c>
      <c r="C86" s="110"/>
      <c r="D86" s="109"/>
      <c r="E86" s="118"/>
      <c r="F86" s="111"/>
      <c r="G86" s="112"/>
      <c r="H86" s="113"/>
      <c r="I86" s="114"/>
      <c r="J86" s="112"/>
      <c r="K86" s="119"/>
      <c r="L86" s="119"/>
      <c r="M86" s="119"/>
      <c r="N86" s="119"/>
      <c r="O86" s="112"/>
      <c r="P86" s="112"/>
      <c r="Q86" s="112"/>
      <c r="R86" s="112"/>
      <c r="S86" s="115"/>
      <c r="T86" s="120"/>
      <c r="U86" s="115"/>
      <c r="V86" s="121"/>
    </row>
    <row r="87" spans="1:23" ht="17.399999999999999" x14ac:dyDescent="0.3">
      <c r="B87" s="22"/>
      <c r="C87" s="22" t="s">
        <v>130</v>
      </c>
      <c r="D87" s="92"/>
      <c r="E87" s="36"/>
      <c r="F87" s="14"/>
      <c r="G87" s="18"/>
      <c r="H87" s="52"/>
      <c r="I87" s="13"/>
      <c r="J87" s="18"/>
      <c r="K87" s="73"/>
      <c r="L87" s="73"/>
      <c r="M87" s="73"/>
      <c r="N87" s="73"/>
      <c r="O87" s="18"/>
      <c r="P87" s="18"/>
      <c r="Q87" s="18"/>
      <c r="R87" s="18"/>
      <c r="S87" s="18"/>
      <c r="T87" s="58"/>
      <c r="U87" s="18"/>
      <c r="V87" s="50"/>
    </row>
    <row r="88" spans="1:23" x14ac:dyDescent="0.25">
      <c r="F88" s="55"/>
      <c r="G88" s="56"/>
      <c r="H88" s="55" t="s">
        <v>56</v>
      </c>
      <c r="I88" s="57"/>
      <c r="J88" s="56"/>
      <c r="K88" s="74"/>
      <c r="L88" s="74"/>
      <c r="M88" s="74"/>
      <c r="N88" s="74"/>
      <c r="O88" s="56"/>
      <c r="P88" s="56"/>
      <c r="Q88" s="56"/>
      <c r="R88" s="56"/>
      <c r="S88" s="54"/>
    </row>
    <row r="89" spans="1:23" x14ac:dyDescent="0.25">
      <c r="F89" s="55"/>
      <c r="G89" s="56"/>
      <c r="H89" s="55"/>
      <c r="I89" s="57"/>
      <c r="J89" s="56"/>
      <c r="K89" s="74"/>
      <c r="L89" s="74"/>
      <c r="M89" s="74"/>
      <c r="N89" s="74"/>
      <c r="O89" s="56"/>
      <c r="P89" s="56"/>
      <c r="Q89" s="56"/>
      <c r="R89" s="56"/>
      <c r="S89" s="54"/>
    </row>
    <row r="90" spans="1:23" s="1" customFormat="1" ht="93" thickBot="1" x14ac:dyDescent="0.3">
      <c r="A90" s="2"/>
      <c r="B90" s="12" t="s">
        <v>1</v>
      </c>
      <c r="C90" s="6" t="s">
        <v>6</v>
      </c>
      <c r="D90" s="94" t="s">
        <v>72</v>
      </c>
      <c r="E90" s="6" t="s">
        <v>19</v>
      </c>
      <c r="F90" s="5" t="s">
        <v>33</v>
      </c>
      <c r="G90" s="19" t="s">
        <v>70</v>
      </c>
      <c r="H90" s="5" t="s">
        <v>41</v>
      </c>
      <c r="I90" s="6" t="s">
        <v>8</v>
      </c>
      <c r="J90" s="19" t="s">
        <v>45</v>
      </c>
      <c r="K90" s="19" t="s">
        <v>67</v>
      </c>
      <c r="L90" s="19" t="s">
        <v>113</v>
      </c>
      <c r="M90" s="19" t="s">
        <v>114</v>
      </c>
      <c r="N90" s="19"/>
      <c r="O90" s="19" t="s">
        <v>46</v>
      </c>
      <c r="P90" s="19" t="s">
        <v>15</v>
      </c>
      <c r="Q90" s="19" t="s">
        <v>16</v>
      </c>
      <c r="R90" s="19" t="s">
        <v>47</v>
      </c>
      <c r="S90" s="43" t="s">
        <v>48</v>
      </c>
      <c r="T90" s="85"/>
      <c r="U90" s="43" t="s">
        <v>49</v>
      </c>
      <c r="V90" s="43" t="s">
        <v>44</v>
      </c>
      <c r="W90" s="43"/>
    </row>
    <row r="91" spans="1:23" x14ac:dyDescent="0.25">
      <c r="B91" s="2"/>
      <c r="C91" s="103" t="s">
        <v>2</v>
      </c>
      <c r="D91" s="95"/>
      <c r="E91" s="10"/>
      <c r="F91" s="7"/>
      <c r="G91" s="16"/>
      <c r="H91" s="7"/>
      <c r="I91" s="62"/>
      <c r="J91" s="16"/>
      <c r="K91" s="67"/>
      <c r="L91" s="67"/>
      <c r="M91" s="67"/>
      <c r="N91" s="67"/>
      <c r="O91" s="16"/>
      <c r="P91" s="16"/>
      <c r="Q91" s="16"/>
      <c r="R91" s="16"/>
      <c r="S91" s="16"/>
      <c r="T91" s="49"/>
      <c r="U91" s="16"/>
      <c r="V91" s="78"/>
    </row>
    <row r="92" spans="1:23" ht="39.6" x14ac:dyDescent="0.25">
      <c r="A92" s="102" t="s">
        <v>95</v>
      </c>
      <c r="B92" s="2">
        <v>1</v>
      </c>
      <c r="C92" s="9" t="s">
        <v>80</v>
      </c>
      <c r="D92" s="11"/>
      <c r="E92" s="8"/>
      <c r="F92" s="7"/>
      <c r="G92" s="16"/>
      <c r="H92" s="7"/>
      <c r="I92" s="63" t="s">
        <v>101</v>
      </c>
      <c r="J92" s="16"/>
      <c r="K92" s="67"/>
      <c r="L92" s="67" t="s">
        <v>116</v>
      </c>
      <c r="M92" s="67" t="s">
        <v>117</v>
      </c>
      <c r="N92" s="67" t="s">
        <v>131</v>
      </c>
      <c r="O92" s="16"/>
      <c r="P92" s="16"/>
      <c r="Q92" s="16"/>
      <c r="R92" s="16"/>
      <c r="S92" s="16"/>
      <c r="T92" s="49"/>
      <c r="U92" s="16"/>
      <c r="V92" s="78"/>
    </row>
    <row r="93" spans="1:23" x14ac:dyDescent="0.25">
      <c r="B93" s="2"/>
      <c r="C93" s="9"/>
      <c r="D93" s="11"/>
      <c r="E93" s="9"/>
      <c r="F93" s="33">
        <v>0</v>
      </c>
      <c r="G93" s="34">
        <v>0</v>
      </c>
      <c r="H93" s="7"/>
      <c r="I93" s="63"/>
      <c r="J93" s="16"/>
      <c r="K93" s="67"/>
      <c r="L93" s="67"/>
      <c r="M93" s="67"/>
      <c r="N93" s="67"/>
      <c r="O93" s="16"/>
      <c r="P93" s="16"/>
      <c r="Q93" s="16"/>
      <c r="R93" s="16"/>
      <c r="S93" s="16"/>
      <c r="T93" s="49"/>
      <c r="U93" s="16"/>
      <c r="V93" s="78"/>
    </row>
    <row r="94" spans="1:23" ht="13.8" thickBot="1" x14ac:dyDescent="0.3">
      <c r="B94" s="2"/>
      <c r="C94" s="104" t="s">
        <v>109</v>
      </c>
      <c r="D94" s="125"/>
      <c r="E94" s="124"/>
      <c r="F94" s="143">
        <f>SUM(F92:F93)</f>
        <v>0</v>
      </c>
      <c r="G94" s="142">
        <f>SUM(G92:G93)</f>
        <v>0</v>
      </c>
      <c r="H94" s="7"/>
      <c r="I94" s="63"/>
      <c r="J94" s="16"/>
      <c r="K94" s="67"/>
      <c r="L94" s="67"/>
      <c r="M94" s="67"/>
      <c r="N94" s="67"/>
      <c r="O94" s="16"/>
      <c r="P94" s="16"/>
      <c r="Q94" s="16"/>
      <c r="R94" s="16"/>
      <c r="S94" s="16"/>
      <c r="T94" s="49"/>
      <c r="U94" s="16"/>
      <c r="V94" s="78"/>
    </row>
    <row r="95" spans="1:23" ht="13.8" thickTop="1" x14ac:dyDescent="0.25">
      <c r="B95" s="2"/>
      <c r="C95" s="9"/>
      <c r="D95" s="11"/>
      <c r="E95" s="9"/>
      <c r="F95" s="7"/>
      <c r="G95" s="16"/>
      <c r="H95" s="7"/>
      <c r="I95" s="63"/>
      <c r="J95" s="87"/>
      <c r="K95" s="86"/>
      <c r="L95" s="86"/>
      <c r="M95" s="86"/>
      <c r="N95" s="86"/>
      <c r="O95" s="87"/>
      <c r="P95" s="87"/>
      <c r="Q95" s="87"/>
      <c r="R95" s="87"/>
      <c r="S95" s="87"/>
      <c r="T95" s="88"/>
      <c r="U95" s="87"/>
      <c r="V95" s="89"/>
    </row>
    <row r="96" spans="1:23" x14ac:dyDescent="0.25">
      <c r="B96" s="23"/>
      <c r="C96" s="128" t="s">
        <v>9</v>
      </c>
      <c r="D96" s="96"/>
      <c r="E96" s="24"/>
      <c r="F96" s="25"/>
      <c r="G96" s="26"/>
      <c r="H96" s="25"/>
      <c r="I96" s="64"/>
      <c r="J96" s="16"/>
      <c r="K96" s="67"/>
      <c r="L96" s="67"/>
      <c r="M96" s="67"/>
      <c r="N96" s="67"/>
      <c r="O96" s="16"/>
      <c r="P96" s="16"/>
      <c r="Q96" s="16"/>
      <c r="R96" s="16"/>
      <c r="S96" s="16"/>
      <c r="T96" s="49"/>
      <c r="U96" s="16"/>
      <c r="V96" s="78"/>
    </row>
    <row r="97" spans="1:23" s="3" customFormat="1" ht="39.6" x14ac:dyDescent="0.25">
      <c r="A97" s="2" t="s">
        <v>95</v>
      </c>
      <c r="B97" s="2">
        <f>+B92+1</f>
        <v>2</v>
      </c>
      <c r="C97" s="9" t="s">
        <v>10</v>
      </c>
      <c r="D97" s="11" t="s">
        <v>73</v>
      </c>
      <c r="E97" s="9" t="s">
        <v>51</v>
      </c>
      <c r="F97" s="33">
        <v>368</v>
      </c>
      <c r="G97" s="34">
        <v>70</v>
      </c>
      <c r="H97" s="7">
        <f>+(G97*1000)/F97</f>
        <v>190.21739130434781</v>
      </c>
      <c r="I97" s="63" t="s">
        <v>14</v>
      </c>
      <c r="J97" s="20"/>
      <c r="K97" s="67"/>
      <c r="L97" s="67" t="s">
        <v>116</v>
      </c>
      <c r="M97" s="67" t="s">
        <v>9</v>
      </c>
      <c r="N97" s="67" t="s">
        <v>131</v>
      </c>
      <c r="O97" s="20"/>
      <c r="P97" s="20"/>
      <c r="Q97" s="7"/>
      <c r="R97" s="20"/>
      <c r="S97" s="45"/>
      <c r="T97" s="11"/>
      <c r="U97" s="44"/>
      <c r="V97" s="78"/>
    </row>
    <row r="98" spans="1:23" ht="13.8" thickBot="1" x14ac:dyDescent="0.3">
      <c r="B98" s="2"/>
      <c r="C98" s="144" t="s">
        <v>111</v>
      </c>
      <c r="D98" s="145"/>
      <c r="E98" s="163"/>
      <c r="F98" s="164">
        <f>SUM(F97:F97)</f>
        <v>368</v>
      </c>
      <c r="G98" s="165">
        <f>SUM(G97:G97)</f>
        <v>70</v>
      </c>
      <c r="H98" s="7">
        <f>+(G98*1000)/F98</f>
        <v>190.21739130434781</v>
      </c>
      <c r="I98" s="63"/>
      <c r="J98" s="87"/>
      <c r="K98" s="86"/>
      <c r="L98" s="86"/>
      <c r="M98" s="86"/>
      <c r="N98" s="86"/>
      <c r="O98" s="87"/>
      <c r="P98" s="87"/>
      <c r="Q98" s="87"/>
      <c r="R98" s="87"/>
      <c r="S98" s="87"/>
      <c r="T98" s="88"/>
      <c r="U98" s="87"/>
      <c r="V98" s="89"/>
    </row>
    <row r="99" spans="1:23" hidden="1" x14ac:dyDescent="0.25">
      <c r="B99" s="23"/>
      <c r="C99" s="24" t="s">
        <v>3</v>
      </c>
      <c r="D99" s="96"/>
      <c r="E99" s="24"/>
      <c r="F99" s="7"/>
      <c r="G99" s="16"/>
      <c r="H99" s="25"/>
      <c r="I99" s="64"/>
      <c r="J99" s="16"/>
      <c r="K99" s="67"/>
      <c r="L99" s="67"/>
      <c r="M99" s="67"/>
      <c r="N99" s="67"/>
      <c r="O99" s="16"/>
      <c r="P99" s="16"/>
      <c r="Q99" s="16"/>
      <c r="R99" s="16"/>
      <c r="S99" s="16"/>
      <c r="T99" s="49"/>
      <c r="U99" s="16"/>
      <c r="V99" s="78"/>
    </row>
    <row r="100" spans="1:23" hidden="1" x14ac:dyDescent="0.25">
      <c r="B100" s="2"/>
      <c r="C100" s="9"/>
      <c r="D100" s="11"/>
      <c r="E100" s="9"/>
      <c r="F100" s="17">
        <v>0</v>
      </c>
      <c r="G100" s="16"/>
      <c r="H100" s="7"/>
      <c r="I100" s="63" t="s">
        <v>77</v>
      </c>
      <c r="J100" s="20"/>
      <c r="K100" s="68"/>
      <c r="L100" s="68"/>
      <c r="M100" s="68"/>
      <c r="N100" s="68"/>
      <c r="O100" s="20"/>
      <c r="P100" s="20"/>
      <c r="Q100" s="20"/>
      <c r="R100" s="20"/>
      <c r="S100" s="20"/>
      <c r="T100" s="49"/>
      <c r="U100" s="20"/>
      <c r="V100" s="83"/>
    </row>
    <row r="101" spans="1:23" hidden="1" x14ac:dyDescent="0.25">
      <c r="B101" s="2"/>
      <c r="C101" s="9"/>
      <c r="D101" s="11"/>
      <c r="E101" s="9"/>
      <c r="F101" s="33">
        <f>SUM(F100:F100)</f>
        <v>0</v>
      </c>
      <c r="G101" s="34">
        <f>SUM(G100:G100)</f>
        <v>0</v>
      </c>
      <c r="H101" s="7"/>
      <c r="I101" s="63"/>
      <c r="J101" s="87"/>
      <c r="K101" s="86"/>
      <c r="L101" s="86"/>
      <c r="M101" s="86"/>
      <c r="N101" s="86"/>
      <c r="O101" s="87"/>
      <c r="P101" s="87"/>
      <c r="Q101" s="87"/>
      <c r="R101" s="87"/>
      <c r="S101" s="87"/>
      <c r="T101" s="88"/>
      <c r="U101" s="87"/>
      <c r="V101" s="89"/>
    </row>
    <row r="102" spans="1:23" ht="13.8" thickTop="1" x14ac:dyDescent="0.25">
      <c r="B102" s="23"/>
      <c r="C102" s="130" t="s">
        <v>4</v>
      </c>
      <c r="D102" s="96"/>
      <c r="E102" s="24"/>
      <c r="F102" s="25"/>
      <c r="G102" s="26"/>
      <c r="H102" s="25"/>
      <c r="I102" s="65"/>
      <c r="J102" s="16"/>
      <c r="K102" s="67"/>
      <c r="L102" s="67"/>
      <c r="M102" s="67"/>
      <c r="N102" s="67"/>
      <c r="O102" s="16"/>
      <c r="P102" s="16"/>
      <c r="Q102" s="16"/>
      <c r="R102" s="16"/>
      <c r="S102" s="16"/>
      <c r="T102" s="49"/>
      <c r="U102" s="16"/>
      <c r="V102" s="78"/>
    </row>
    <row r="103" spans="1:23" x14ac:dyDescent="0.25">
      <c r="B103" s="28"/>
      <c r="C103" s="9"/>
      <c r="D103" s="11"/>
      <c r="E103" s="9"/>
      <c r="F103" s="7"/>
      <c r="G103" s="16"/>
      <c r="H103" s="7"/>
      <c r="I103" s="63"/>
      <c r="J103" s="16"/>
      <c r="K103" s="67"/>
      <c r="L103" s="67"/>
      <c r="M103" s="67"/>
      <c r="N103" s="67"/>
      <c r="O103" s="16"/>
      <c r="P103" s="16"/>
      <c r="Q103" s="16"/>
      <c r="R103" s="16"/>
      <c r="S103" s="16"/>
      <c r="T103" s="49"/>
      <c r="U103" s="16"/>
      <c r="V103" s="78"/>
    </row>
    <row r="104" spans="1:23" ht="52.8" x14ac:dyDescent="0.25">
      <c r="A104" s="102" t="s">
        <v>95</v>
      </c>
      <c r="B104" s="2">
        <f>+B97+1</f>
        <v>3</v>
      </c>
      <c r="C104" s="9" t="s">
        <v>0</v>
      </c>
      <c r="D104" s="11"/>
      <c r="E104" s="8" t="s">
        <v>36</v>
      </c>
      <c r="F104" s="33">
        <v>122</v>
      </c>
      <c r="G104" s="34">
        <v>24</v>
      </c>
      <c r="H104" s="17">
        <f>+(G104*1000)/F104</f>
        <v>196.72131147540983</v>
      </c>
      <c r="I104" s="63" t="s">
        <v>129</v>
      </c>
      <c r="J104" s="16"/>
      <c r="K104" s="67"/>
      <c r="L104" s="67" t="s">
        <v>116</v>
      </c>
      <c r="M104" s="67" t="s">
        <v>120</v>
      </c>
      <c r="N104" s="67" t="s">
        <v>127</v>
      </c>
      <c r="O104" s="16"/>
      <c r="P104" s="16"/>
      <c r="Q104" s="16"/>
      <c r="R104" s="16"/>
      <c r="S104" s="16"/>
      <c r="T104" s="49"/>
      <c r="U104" s="16"/>
      <c r="V104" s="78"/>
    </row>
    <row r="105" spans="1:23" ht="13.8" thickBot="1" x14ac:dyDescent="0.3">
      <c r="B105" s="29"/>
      <c r="C105" s="178" t="s">
        <v>112</v>
      </c>
      <c r="D105" s="167"/>
      <c r="E105" s="166"/>
      <c r="F105" s="158">
        <f>SUM(F103:F104)</f>
        <v>122</v>
      </c>
      <c r="G105" s="159">
        <f>SUM(G103:G104)</f>
        <v>24</v>
      </c>
      <c r="H105" s="30">
        <f>+(G105*1000)/F105</f>
        <v>196.72131147540983</v>
      </c>
      <c r="I105" s="66"/>
      <c r="J105" s="31"/>
      <c r="K105" s="72"/>
      <c r="L105" s="72"/>
      <c r="M105" s="72"/>
      <c r="N105" s="72"/>
      <c r="O105" s="31"/>
      <c r="P105" s="31"/>
      <c r="Q105" s="31"/>
      <c r="R105" s="31"/>
      <c r="S105" s="31"/>
      <c r="T105" s="90"/>
      <c r="U105" s="31"/>
      <c r="V105" s="82"/>
    </row>
    <row r="106" spans="1:23" x14ac:dyDescent="0.25">
      <c r="B106" s="2"/>
      <c r="C106" s="8"/>
      <c r="D106" s="11"/>
      <c r="E106" s="8"/>
      <c r="F106" s="7"/>
      <c r="G106" s="16"/>
      <c r="H106" s="7"/>
      <c r="I106" s="63"/>
      <c r="J106" s="16"/>
      <c r="K106" s="67"/>
      <c r="L106" s="67"/>
      <c r="M106" s="67"/>
      <c r="N106" s="67"/>
      <c r="O106" s="16"/>
      <c r="P106" s="16"/>
      <c r="Q106" s="16"/>
      <c r="R106" s="16"/>
      <c r="S106" s="16"/>
      <c r="T106" s="49"/>
      <c r="U106" s="16"/>
      <c r="V106" s="78"/>
    </row>
    <row r="107" spans="1:23" ht="15.6" x14ac:dyDescent="0.25">
      <c r="B107" s="3"/>
      <c r="C107" s="168" t="s">
        <v>11</v>
      </c>
      <c r="D107" s="161"/>
      <c r="E107" s="160"/>
      <c r="F107" s="162">
        <f>+F105+F98+F94</f>
        <v>490</v>
      </c>
      <c r="G107" s="162">
        <f>+G105+G98+G94</f>
        <v>94</v>
      </c>
      <c r="H107" s="7">
        <f>+(G107*1000)/F107</f>
        <v>191.83673469387756</v>
      </c>
      <c r="I107" s="63"/>
      <c r="J107" s="44"/>
      <c r="K107" s="91"/>
      <c r="L107" s="91"/>
      <c r="M107" s="91"/>
      <c r="N107" s="91"/>
      <c r="O107" s="16"/>
      <c r="P107" s="16"/>
      <c r="Q107" s="16"/>
      <c r="R107" s="16"/>
      <c r="S107" s="16"/>
      <c r="T107" s="49"/>
      <c r="U107" s="16"/>
      <c r="V107" s="78"/>
      <c r="W107" s="58"/>
    </row>
    <row r="108" spans="1:23" x14ac:dyDescent="0.25">
      <c r="E108" s="2"/>
      <c r="K108" s="75"/>
      <c r="L108" s="75"/>
      <c r="M108" s="75"/>
      <c r="N108" s="75"/>
      <c r="V108" s="51"/>
    </row>
    <row r="109" spans="1:23" x14ac:dyDescent="0.25">
      <c r="E109" s="2"/>
      <c r="K109" s="75"/>
      <c r="L109" s="75"/>
      <c r="M109" s="75"/>
      <c r="N109" s="75"/>
      <c r="V109" s="51"/>
    </row>
    <row r="110" spans="1:23" x14ac:dyDescent="0.25">
      <c r="E110" s="2"/>
      <c r="K110" s="75"/>
      <c r="L110" s="75"/>
      <c r="M110" s="75"/>
      <c r="N110" s="75"/>
      <c r="V110" s="51"/>
    </row>
    <row r="111" spans="1:23" x14ac:dyDescent="0.25">
      <c r="E111" s="2"/>
      <c r="K111" s="75"/>
      <c r="L111" s="75"/>
      <c r="M111" s="75"/>
      <c r="N111" s="75"/>
      <c r="V111" s="51"/>
    </row>
    <row r="112" spans="1:23" x14ac:dyDescent="0.25">
      <c r="E112" s="2"/>
      <c r="K112" s="75"/>
      <c r="L112" s="75"/>
      <c r="M112" s="75"/>
      <c r="N112" s="75"/>
      <c r="V112" s="51"/>
    </row>
    <row r="113" spans="5:22" x14ac:dyDescent="0.25">
      <c r="E113" s="2"/>
      <c r="K113" s="75"/>
      <c r="L113" s="75"/>
      <c r="M113" s="75"/>
      <c r="N113" s="75"/>
      <c r="V113" s="51"/>
    </row>
    <row r="114" spans="5:22" x14ac:dyDescent="0.25">
      <c r="E114" s="2"/>
      <c r="K114" s="75"/>
      <c r="L114" s="75"/>
      <c r="M114" s="75"/>
      <c r="N114" s="75"/>
      <c r="V114" s="51"/>
    </row>
    <row r="115" spans="5:22" x14ac:dyDescent="0.25">
      <c r="E115" s="2"/>
      <c r="K115" s="75"/>
      <c r="L115" s="75"/>
      <c r="M115" s="75"/>
      <c r="N115" s="75"/>
      <c r="V115" s="51"/>
    </row>
    <row r="116" spans="5:22" x14ac:dyDescent="0.25">
      <c r="E116" s="2"/>
      <c r="K116" s="75"/>
      <c r="L116" s="75"/>
      <c r="M116" s="75"/>
      <c r="N116" s="75"/>
      <c r="V116" s="51"/>
    </row>
    <row r="117" spans="5:22" x14ac:dyDescent="0.25">
      <c r="E117" s="2"/>
      <c r="K117" s="75"/>
      <c r="L117" s="75"/>
      <c r="M117" s="75"/>
      <c r="N117" s="75"/>
      <c r="V117" s="51"/>
    </row>
    <row r="118" spans="5:22" x14ac:dyDescent="0.25">
      <c r="E118" s="2"/>
      <c r="K118" s="75"/>
      <c r="L118" s="75"/>
      <c r="M118" s="75"/>
      <c r="N118" s="75"/>
      <c r="V118" s="51"/>
    </row>
    <row r="119" spans="5:22" x14ac:dyDescent="0.25">
      <c r="E119" s="2"/>
      <c r="K119" s="75"/>
      <c r="L119" s="75"/>
      <c r="M119" s="75"/>
      <c r="N119" s="75"/>
      <c r="V119" s="51"/>
    </row>
    <row r="120" spans="5:22" x14ac:dyDescent="0.25">
      <c r="E120" s="2"/>
      <c r="K120" s="75"/>
      <c r="L120" s="75"/>
      <c r="M120" s="75"/>
      <c r="N120" s="75"/>
      <c r="V120" s="51"/>
    </row>
    <row r="121" spans="5:22" x14ac:dyDescent="0.25">
      <c r="E121" s="2"/>
      <c r="K121" s="75"/>
      <c r="L121" s="75"/>
      <c r="M121" s="75"/>
      <c r="N121" s="75"/>
      <c r="V121" s="51"/>
    </row>
    <row r="122" spans="5:22" x14ac:dyDescent="0.25">
      <c r="E122" s="2"/>
      <c r="K122" s="75"/>
      <c r="L122" s="75"/>
      <c r="M122" s="75"/>
      <c r="N122" s="75"/>
      <c r="V122" s="51"/>
    </row>
    <row r="123" spans="5:22" x14ac:dyDescent="0.25">
      <c r="E123" s="2"/>
      <c r="K123" s="75"/>
      <c r="L123" s="75"/>
      <c r="M123" s="75"/>
      <c r="N123" s="75"/>
      <c r="V123" s="51"/>
    </row>
    <row r="124" spans="5:22" x14ac:dyDescent="0.25">
      <c r="E124" s="2"/>
      <c r="K124" s="75"/>
      <c r="L124" s="75"/>
      <c r="M124" s="75"/>
      <c r="N124" s="75"/>
      <c r="V124" s="51"/>
    </row>
    <row r="125" spans="5:22" x14ac:dyDescent="0.25">
      <c r="E125" s="2"/>
      <c r="K125" s="75"/>
      <c r="L125" s="75"/>
      <c r="M125" s="75"/>
      <c r="N125" s="75"/>
      <c r="V125" s="51"/>
    </row>
    <row r="126" spans="5:22" x14ac:dyDescent="0.25">
      <c r="E126" s="2"/>
      <c r="K126" s="75"/>
      <c r="L126" s="75"/>
      <c r="M126" s="75"/>
      <c r="N126" s="75"/>
      <c r="V126" s="51"/>
    </row>
    <row r="127" spans="5:22" x14ac:dyDescent="0.25">
      <c r="E127" s="2"/>
      <c r="K127" s="75"/>
      <c r="L127" s="75"/>
      <c r="M127" s="75"/>
      <c r="N127" s="75"/>
      <c r="V127" s="51"/>
    </row>
    <row r="128" spans="5:22" x14ac:dyDescent="0.25">
      <c r="E128" s="2"/>
      <c r="K128" s="75"/>
      <c r="L128" s="75"/>
      <c r="M128" s="75"/>
      <c r="N128" s="75"/>
      <c r="V128" s="51"/>
    </row>
    <row r="129" spans="5:22" x14ac:dyDescent="0.25">
      <c r="E129" s="2"/>
      <c r="K129" s="75"/>
      <c r="L129" s="75"/>
      <c r="M129" s="75"/>
      <c r="N129" s="75"/>
      <c r="V129" s="51"/>
    </row>
    <row r="130" spans="5:22" x14ac:dyDescent="0.25">
      <c r="E130" s="2"/>
      <c r="K130" s="75"/>
      <c r="L130" s="75"/>
      <c r="M130" s="75"/>
      <c r="N130" s="75"/>
      <c r="V130" s="51"/>
    </row>
    <row r="131" spans="5:22" x14ac:dyDescent="0.25">
      <c r="E131" s="2"/>
      <c r="K131" s="75"/>
      <c r="L131" s="75"/>
      <c r="M131" s="75"/>
      <c r="N131" s="75"/>
      <c r="V131" s="51"/>
    </row>
    <row r="132" spans="5:22" x14ac:dyDescent="0.25">
      <c r="E132" s="2"/>
      <c r="K132" s="75"/>
      <c r="L132" s="75"/>
      <c r="M132" s="75"/>
      <c r="N132" s="75"/>
      <c r="V132" s="51"/>
    </row>
    <row r="133" spans="5:22" x14ac:dyDescent="0.25">
      <c r="E133" s="2"/>
      <c r="K133" s="75"/>
      <c r="L133" s="75"/>
      <c r="M133" s="75"/>
      <c r="N133" s="75"/>
      <c r="V133" s="51"/>
    </row>
    <row r="134" spans="5:22" x14ac:dyDescent="0.25">
      <c r="E134" s="2"/>
      <c r="K134" s="75"/>
      <c r="L134" s="75"/>
      <c r="M134" s="75"/>
      <c r="N134" s="75"/>
      <c r="V134" s="51"/>
    </row>
    <row r="135" spans="5:22" x14ac:dyDescent="0.25">
      <c r="E135" s="2"/>
      <c r="K135" s="75"/>
      <c r="L135" s="75"/>
      <c r="M135" s="75"/>
      <c r="N135" s="75"/>
      <c r="V135" s="51"/>
    </row>
    <row r="136" spans="5:22" x14ac:dyDescent="0.25">
      <c r="E136" s="2"/>
      <c r="K136" s="75"/>
      <c r="L136" s="75"/>
      <c r="M136" s="75"/>
      <c r="N136" s="75"/>
      <c r="V136" s="51"/>
    </row>
    <row r="137" spans="5:22" x14ac:dyDescent="0.25">
      <c r="E137" s="2"/>
      <c r="K137" s="75"/>
      <c r="L137" s="75"/>
      <c r="M137" s="75"/>
      <c r="N137" s="75"/>
      <c r="V137" s="51"/>
    </row>
    <row r="138" spans="5:22" x14ac:dyDescent="0.25">
      <c r="E138" s="2"/>
      <c r="K138" s="75"/>
      <c r="L138" s="75"/>
      <c r="M138" s="75"/>
      <c r="N138" s="75"/>
      <c r="V138" s="51"/>
    </row>
    <row r="139" spans="5:22" x14ac:dyDescent="0.25">
      <c r="E139" s="2"/>
      <c r="K139" s="75"/>
      <c r="L139" s="75"/>
      <c r="M139" s="75"/>
      <c r="N139" s="75"/>
      <c r="V139" s="51"/>
    </row>
    <row r="140" spans="5:22" x14ac:dyDescent="0.25">
      <c r="E140" s="2"/>
      <c r="K140" s="75"/>
      <c r="L140" s="75"/>
      <c r="M140" s="75"/>
      <c r="N140" s="75"/>
      <c r="V140" s="51"/>
    </row>
    <row r="141" spans="5:22" x14ac:dyDescent="0.25">
      <c r="E141" s="2"/>
      <c r="K141" s="75"/>
      <c r="L141" s="75"/>
      <c r="M141" s="75"/>
      <c r="N141" s="75"/>
      <c r="V141" s="51"/>
    </row>
    <row r="142" spans="5:22" x14ac:dyDescent="0.25">
      <c r="E142" s="2"/>
      <c r="K142" s="75"/>
      <c r="L142" s="75"/>
      <c r="M142" s="75"/>
      <c r="N142" s="75"/>
      <c r="V142" s="51"/>
    </row>
    <row r="143" spans="5:22" x14ac:dyDescent="0.25">
      <c r="E143" s="2"/>
      <c r="K143" s="75"/>
      <c r="L143" s="75"/>
      <c r="M143" s="75"/>
      <c r="N143" s="75"/>
    </row>
    <row r="144" spans="5:22" x14ac:dyDescent="0.25">
      <c r="E144" s="2"/>
      <c r="K144" s="75"/>
      <c r="L144" s="75"/>
      <c r="M144" s="75"/>
      <c r="N144" s="75"/>
    </row>
    <row r="145" spans="5:14" x14ac:dyDescent="0.25">
      <c r="E145" s="2"/>
      <c r="K145" s="75"/>
      <c r="L145" s="75"/>
      <c r="M145" s="75"/>
      <c r="N145" s="75"/>
    </row>
    <row r="146" spans="5:14" x14ac:dyDescent="0.25">
      <c r="E146" s="2"/>
      <c r="K146" s="75"/>
      <c r="L146" s="75"/>
      <c r="M146" s="75"/>
      <c r="N146" s="75"/>
    </row>
    <row r="147" spans="5:14" x14ac:dyDescent="0.25">
      <c r="E147" s="2"/>
      <c r="K147" s="75"/>
      <c r="L147" s="75"/>
      <c r="M147" s="75"/>
      <c r="N147" s="75"/>
    </row>
    <row r="148" spans="5:14" x14ac:dyDescent="0.25">
      <c r="E148" s="2"/>
      <c r="K148" s="75"/>
      <c r="L148" s="75"/>
      <c r="M148" s="75"/>
      <c r="N148" s="75"/>
    </row>
    <row r="149" spans="5:14" x14ac:dyDescent="0.25">
      <c r="E149" s="2"/>
      <c r="K149" s="75"/>
      <c r="L149" s="75"/>
      <c r="M149" s="75"/>
      <c r="N149" s="75"/>
    </row>
    <row r="150" spans="5:14" x14ac:dyDescent="0.25">
      <c r="E150" s="2"/>
      <c r="K150" s="75"/>
      <c r="L150" s="75"/>
      <c r="M150" s="75"/>
      <c r="N150" s="75"/>
    </row>
    <row r="151" spans="5:14" x14ac:dyDescent="0.25">
      <c r="E151" s="2"/>
      <c r="K151" s="75"/>
      <c r="L151" s="75"/>
      <c r="M151" s="75"/>
      <c r="N151" s="75"/>
    </row>
    <row r="152" spans="5:14" x14ac:dyDescent="0.25">
      <c r="E152" s="2"/>
      <c r="K152" s="75"/>
      <c r="L152" s="75"/>
      <c r="M152" s="75"/>
      <c r="N152" s="75"/>
    </row>
    <row r="153" spans="5:14" x14ac:dyDescent="0.25">
      <c r="E153" s="2"/>
      <c r="K153" s="75"/>
      <c r="L153" s="75"/>
      <c r="M153" s="75"/>
      <c r="N153" s="75"/>
    </row>
    <row r="154" spans="5:14" x14ac:dyDescent="0.25">
      <c r="E154" s="2"/>
      <c r="K154" s="75"/>
      <c r="L154" s="75"/>
      <c r="M154" s="75"/>
      <c r="N154" s="75"/>
    </row>
    <row r="155" spans="5:14" x14ac:dyDescent="0.25">
      <c r="E155" s="2"/>
      <c r="K155" s="75"/>
      <c r="L155" s="75"/>
      <c r="M155" s="75"/>
      <c r="N155" s="75"/>
    </row>
    <row r="156" spans="5:14" x14ac:dyDescent="0.25">
      <c r="E156" s="2"/>
      <c r="K156" s="75"/>
      <c r="L156" s="75"/>
      <c r="M156" s="75"/>
      <c r="N156" s="75"/>
    </row>
    <row r="157" spans="5:14" x14ac:dyDescent="0.25">
      <c r="E157" s="2"/>
      <c r="K157" s="75"/>
      <c r="L157" s="75"/>
      <c r="M157" s="75"/>
      <c r="N157" s="75"/>
    </row>
    <row r="158" spans="5:14" x14ac:dyDescent="0.25">
      <c r="E158" s="2"/>
      <c r="K158" s="75"/>
      <c r="L158" s="75"/>
      <c r="M158" s="75"/>
      <c r="N158" s="75"/>
    </row>
    <row r="159" spans="5:14" x14ac:dyDescent="0.25">
      <c r="E159" s="2"/>
      <c r="K159" s="75"/>
      <c r="L159" s="75"/>
      <c r="M159" s="75"/>
      <c r="N159" s="75"/>
    </row>
    <row r="160" spans="5:14" x14ac:dyDescent="0.25">
      <c r="E160" s="2"/>
      <c r="K160" s="75"/>
      <c r="L160" s="75"/>
      <c r="M160" s="75"/>
      <c r="N160" s="75"/>
    </row>
    <row r="161" spans="5:14" x14ac:dyDescent="0.25">
      <c r="E161" s="2"/>
      <c r="K161" s="75"/>
      <c r="L161" s="75"/>
      <c r="M161" s="75"/>
      <c r="N161" s="75"/>
    </row>
    <row r="162" spans="5:14" x14ac:dyDescent="0.25">
      <c r="E162" s="2"/>
      <c r="K162" s="75"/>
      <c r="L162" s="75"/>
      <c r="M162" s="75"/>
      <c r="N162" s="75"/>
    </row>
    <row r="163" spans="5:14" x14ac:dyDescent="0.25">
      <c r="E163" s="2"/>
      <c r="K163" s="75"/>
      <c r="L163" s="75"/>
      <c r="M163" s="75"/>
      <c r="N163" s="75"/>
    </row>
    <row r="164" spans="5:14" x14ac:dyDescent="0.25">
      <c r="E164" s="2"/>
      <c r="K164" s="75"/>
      <c r="L164" s="75"/>
      <c r="M164" s="75"/>
      <c r="N164" s="75"/>
    </row>
    <row r="165" spans="5:14" x14ac:dyDescent="0.25">
      <c r="E165" s="2"/>
      <c r="K165" s="75"/>
      <c r="L165" s="75"/>
      <c r="M165" s="75"/>
      <c r="N165" s="75"/>
    </row>
    <row r="166" spans="5:14" x14ac:dyDescent="0.25">
      <c r="E166" s="2"/>
      <c r="K166" s="75"/>
      <c r="L166" s="75"/>
      <c r="M166" s="75"/>
      <c r="N166" s="75"/>
    </row>
    <row r="167" spans="5:14" x14ac:dyDescent="0.25">
      <c r="E167" s="2"/>
      <c r="K167" s="75"/>
      <c r="L167" s="75"/>
      <c r="M167" s="75"/>
      <c r="N167" s="75"/>
    </row>
    <row r="168" spans="5:14" x14ac:dyDescent="0.25">
      <c r="E168" s="2"/>
      <c r="K168" s="75"/>
      <c r="L168" s="75"/>
      <c r="M168" s="75"/>
      <c r="N168" s="75"/>
    </row>
    <row r="169" spans="5:14" x14ac:dyDescent="0.25">
      <c r="E169" s="2"/>
      <c r="K169" s="75"/>
      <c r="L169" s="75"/>
      <c r="M169" s="75"/>
      <c r="N169" s="75"/>
    </row>
    <row r="170" spans="5:14" x14ac:dyDescent="0.25">
      <c r="E170" s="2"/>
      <c r="K170" s="75"/>
      <c r="L170" s="75"/>
      <c r="M170" s="75"/>
      <c r="N170" s="75"/>
    </row>
    <row r="171" spans="5:14" x14ac:dyDescent="0.25">
      <c r="E171" s="2"/>
      <c r="K171" s="75"/>
      <c r="L171" s="75"/>
      <c r="M171" s="75"/>
      <c r="N171" s="75"/>
    </row>
    <row r="172" spans="5:14" x14ac:dyDescent="0.25">
      <c r="E172" s="2"/>
      <c r="K172" s="75"/>
      <c r="L172" s="75"/>
      <c r="M172" s="75"/>
      <c r="N172" s="75"/>
    </row>
    <row r="173" spans="5:14" x14ac:dyDescent="0.25">
      <c r="E173" s="2"/>
      <c r="K173" s="75"/>
      <c r="L173" s="75"/>
      <c r="M173" s="75"/>
      <c r="N173" s="75"/>
    </row>
    <row r="174" spans="5:14" x14ac:dyDescent="0.25">
      <c r="E174" s="2"/>
      <c r="K174" s="75"/>
      <c r="L174" s="75"/>
      <c r="M174" s="75"/>
      <c r="N174" s="75"/>
    </row>
    <row r="175" spans="5:14" x14ac:dyDescent="0.25">
      <c r="E175" s="2"/>
      <c r="K175" s="75"/>
      <c r="L175" s="75"/>
      <c r="M175" s="75"/>
      <c r="N175" s="75"/>
    </row>
    <row r="176" spans="5:14" x14ac:dyDescent="0.25">
      <c r="E176" s="2"/>
      <c r="K176" s="75"/>
      <c r="L176" s="75"/>
      <c r="M176" s="75"/>
      <c r="N176" s="75"/>
    </row>
    <row r="177" spans="5:14" x14ac:dyDescent="0.25">
      <c r="E177" s="2"/>
      <c r="K177" s="75"/>
      <c r="L177" s="75"/>
      <c r="M177" s="75"/>
      <c r="N177" s="75"/>
    </row>
    <row r="178" spans="5:14" x14ac:dyDescent="0.25">
      <c r="E178" s="2"/>
      <c r="K178" s="75"/>
      <c r="L178" s="75"/>
      <c r="M178" s="75"/>
      <c r="N178" s="75"/>
    </row>
    <row r="179" spans="5:14" x14ac:dyDescent="0.25">
      <c r="E179" s="2"/>
      <c r="K179" s="75"/>
      <c r="L179" s="75"/>
      <c r="M179" s="75"/>
      <c r="N179" s="75"/>
    </row>
    <row r="180" spans="5:14" x14ac:dyDescent="0.25">
      <c r="E180" s="2"/>
      <c r="K180" s="75"/>
      <c r="L180" s="75"/>
      <c r="M180" s="75"/>
      <c r="N180" s="75"/>
    </row>
    <row r="181" spans="5:14" x14ac:dyDescent="0.25">
      <c r="E181" s="2"/>
      <c r="K181" s="75"/>
      <c r="L181" s="75"/>
      <c r="M181" s="75"/>
      <c r="N181" s="75"/>
    </row>
    <row r="182" spans="5:14" x14ac:dyDescent="0.25">
      <c r="E182" s="2"/>
      <c r="K182" s="75"/>
      <c r="L182" s="75"/>
      <c r="M182" s="75"/>
      <c r="N182" s="75"/>
    </row>
    <row r="183" spans="5:14" x14ac:dyDescent="0.25">
      <c r="E183" s="2"/>
      <c r="K183" s="75"/>
      <c r="L183" s="75"/>
      <c r="M183" s="75"/>
      <c r="N183" s="75"/>
    </row>
    <row r="184" spans="5:14" x14ac:dyDescent="0.25">
      <c r="E184" s="2"/>
      <c r="K184" s="75"/>
      <c r="L184" s="75"/>
      <c r="M184" s="75"/>
      <c r="N184" s="75"/>
    </row>
    <row r="185" spans="5:14" x14ac:dyDescent="0.25">
      <c r="E185" s="2"/>
      <c r="K185" s="75"/>
      <c r="L185" s="75"/>
      <c r="M185" s="75"/>
      <c r="N185" s="75"/>
    </row>
    <row r="186" spans="5:14" x14ac:dyDescent="0.25">
      <c r="E186" s="2"/>
      <c r="K186" s="75"/>
      <c r="L186" s="75"/>
      <c r="M186" s="75"/>
      <c r="N186" s="75"/>
    </row>
    <row r="187" spans="5:14" x14ac:dyDescent="0.25">
      <c r="E187" s="2"/>
      <c r="K187" s="75"/>
      <c r="L187" s="75"/>
      <c r="M187" s="75"/>
      <c r="N187" s="75"/>
    </row>
    <row r="188" spans="5:14" x14ac:dyDescent="0.25">
      <c r="E188" s="2"/>
      <c r="K188" s="75"/>
      <c r="L188" s="75"/>
      <c r="M188" s="75"/>
      <c r="N188" s="75"/>
    </row>
    <row r="189" spans="5:14" x14ac:dyDescent="0.25">
      <c r="E189" s="2"/>
      <c r="K189" s="75"/>
      <c r="L189" s="75"/>
      <c r="M189" s="75"/>
      <c r="N189" s="75"/>
    </row>
    <row r="190" spans="5:14" x14ac:dyDescent="0.25">
      <c r="E190" s="2"/>
      <c r="K190" s="75"/>
      <c r="L190" s="75"/>
      <c r="M190" s="75"/>
      <c r="N190" s="75"/>
    </row>
    <row r="191" spans="5:14" x14ac:dyDescent="0.25">
      <c r="E191" s="2"/>
      <c r="K191" s="75"/>
      <c r="L191" s="75"/>
      <c r="M191" s="75"/>
      <c r="N191" s="75"/>
    </row>
    <row r="192" spans="5:14" x14ac:dyDescent="0.25">
      <c r="E192" s="2"/>
      <c r="K192" s="75"/>
      <c r="L192" s="75"/>
      <c r="M192" s="75"/>
      <c r="N192" s="75"/>
    </row>
    <row r="193" spans="5:14" x14ac:dyDescent="0.25">
      <c r="E193" s="2"/>
      <c r="K193" s="75"/>
      <c r="L193" s="75"/>
      <c r="M193" s="75"/>
      <c r="N193" s="75"/>
    </row>
    <row r="194" spans="5:14" x14ac:dyDescent="0.25">
      <c r="E194" s="2"/>
      <c r="K194" s="75"/>
      <c r="L194" s="75"/>
      <c r="M194" s="75"/>
      <c r="N194" s="75"/>
    </row>
    <row r="195" spans="5:14" x14ac:dyDescent="0.25">
      <c r="E195" s="2"/>
      <c r="K195" s="75"/>
      <c r="L195" s="75"/>
      <c r="M195" s="75"/>
      <c r="N195" s="75"/>
    </row>
    <row r="196" spans="5:14" x14ac:dyDescent="0.25">
      <c r="E196" s="2"/>
      <c r="K196" s="75"/>
      <c r="L196" s="75"/>
      <c r="M196" s="75"/>
      <c r="N196" s="75"/>
    </row>
    <row r="197" spans="5:14" x14ac:dyDescent="0.25">
      <c r="E197" s="2"/>
      <c r="K197" s="75"/>
      <c r="L197" s="75"/>
      <c r="M197" s="75"/>
      <c r="N197" s="75"/>
    </row>
    <row r="198" spans="5:14" x14ac:dyDescent="0.25">
      <c r="E198" s="2"/>
      <c r="K198" s="75"/>
      <c r="L198" s="75"/>
      <c r="M198" s="75"/>
      <c r="N198" s="75"/>
    </row>
    <row r="199" spans="5:14" x14ac:dyDescent="0.25">
      <c r="E199" s="2"/>
      <c r="K199" s="75"/>
      <c r="L199" s="75"/>
      <c r="M199" s="75"/>
      <c r="N199" s="75"/>
    </row>
    <row r="200" spans="5:14" x14ac:dyDescent="0.25">
      <c r="E200" s="2"/>
      <c r="K200" s="75"/>
      <c r="L200" s="75"/>
      <c r="M200" s="75"/>
      <c r="N200" s="75"/>
    </row>
    <row r="201" spans="5:14" x14ac:dyDescent="0.25">
      <c r="E201" s="2"/>
      <c r="K201" s="75"/>
      <c r="L201" s="75"/>
      <c r="M201" s="75"/>
      <c r="N201" s="75"/>
    </row>
    <row r="202" spans="5:14" x14ac:dyDescent="0.25">
      <c r="E202" s="2"/>
      <c r="K202" s="75"/>
      <c r="L202" s="75"/>
      <c r="M202" s="75"/>
      <c r="N202" s="75"/>
    </row>
    <row r="203" spans="5:14" x14ac:dyDescent="0.25">
      <c r="E203" s="2"/>
      <c r="K203" s="75"/>
      <c r="L203" s="75"/>
      <c r="M203" s="75"/>
      <c r="N203" s="75"/>
    </row>
    <row r="204" spans="5:14" x14ac:dyDescent="0.25">
      <c r="E204" s="2"/>
      <c r="K204" s="75"/>
      <c r="L204" s="75"/>
      <c r="M204" s="75"/>
      <c r="N204" s="75"/>
    </row>
    <row r="205" spans="5:14" x14ac:dyDescent="0.25">
      <c r="E205" s="2"/>
      <c r="K205" s="75"/>
      <c r="L205" s="75"/>
      <c r="M205" s="75"/>
      <c r="N205" s="75"/>
    </row>
    <row r="206" spans="5:14" x14ac:dyDescent="0.25">
      <c r="E206" s="2"/>
      <c r="K206" s="75"/>
      <c r="L206" s="75"/>
      <c r="M206" s="75"/>
      <c r="N206" s="75"/>
    </row>
    <row r="207" spans="5:14" x14ac:dyDescent="0.25">
      <c r="E207" s="2"/>
      <c r="K207" s="75"/>
      <c r="L207" s="75"/>
      <c r="M207" s="75"/>
      <c r="N207" s="75"/>
    </row>
    <row r="208" spans="5:14" x14ac:dyDescent="0.25">
      <c r="E208" s="2"/>
      <c r="K208" s="75"/>
      <c r="L208" s="75"/>
      <c r="M208" s="75"/>
      <c r="N208" s="75"/>
    </row>
    <row r="209" spans="5:14" x14ac:dyDescent="0.25">
      <c r="E209" s="2"/>
      <c r="K209" s="75"/>
      <c r="L209" s="75"/>
      <c r="M209" s="75"/>
      <c r="N209" s="75"/>
    </row>
    <row r="210" spans="5:14" x14ac:dyDescent="0.25">
      <c r="E210" s="2"/>
      <c r="K210" s="75"/>
      <c r="L210" s="75"/>
      <c r="M210" s="75"/>
      <c r="N210" s="75"/>
    </row>
    <row r="211" spans="5:14" x14ac:dyDescent="0.25">
      <c r="E211" s="2"/>
      <c r="K211" s="75"/>
      <c r="L211" s="75"/>
      <c r="M211" s="75"/>
      <c r="N211" s="75"/>
    </row>
    <row r="212" spans="5:14" x14ac:dyDescent="0.25">
      <c r="E212" s="2"/>
      <c r="K212" s="75"/>
      <c r="L212" s="75"/>
      <c r="M212" s="75"/>
      <c r="N212" s="75"/>
    </row>
    <row r="213" spans="5:14" x14ac:dyDescent="0.25">
      <c r="E213" s="2"/>
      <c r="K213" s="75"/>
      <c r="L213" s="75"/>
      <c r="M213" s="75"/>
      <c r="N213" s="75"/>
    </row>
    <row r="214" spans="5:14" x14ac:dyDescent="0.25">
      <c r="E214" s="2"/>
      <c r="K214" s="75"/>
      <c r="L214" s="75"/>
      <c r="M214" s="75"/>
      <c r="N214" s="75"/>
    </row>
    <row r="215" spans="5:14" x14ac:dyDescent="0.25">
      <c r="E215" s="2"/>
      <c r="K215" s="75"/>
      <c r="L215" s="75"/>
      <c r="M215" s="75"/>
      <c r="N215" s="75"/>
    </row>
    <row r="216" spans="5:14" x14ac:dyDescent="0.25">
      <c r="E216" s="2"/>
      <c r="K216" s="75"/>
      <c r="L216" s="75"/>
      <c r="M216" s="75"/>
      <c r="N216" s="75"/>
    </row>
    <row r="217" spans="5:14" x14ac:dyDescent="0.25">
      <c r="E217" s="2"/>
      <c r="K217" s="75"/>
      <c r="L217" s="75"/>
      <c r="M217" s="75"/>
      <c r="N217" s="75"/>
    </row>
    <row r="218" spans="5:14" x14ac:dyDescent="0.25">
      <c r="E218" s="2"/>
      <c r="K218" s="75"/>
      <c r="L218" s="75"/>
      <c r="M218" s="75"/>
      <c r="N218" s="75"/>
    </row>
    <row r="219" spans="5:14" x14ac:dyDescent="0.25">
      <c r="E219" s="2"/>
      <c r="K219" s="75"/>
      <c r="L219" s="75"/>
      <c r="M219" s="75"/>
      <c r="N219" s="75"/>
    </row>
    <row r="220" spans="5:14" x14ac:dyDescent="0.25">
      <c r="E220" s="2"/>
      <c r="K220" s="75"/>
      <c r="L220" s="75"/>
      <c r="M220" s="75"/>
      <c r="N220" s="75"/>
    </row>
    <row r="221" spans="5:14" x14ac:dyDescent="0.25">
      <c r="E221" s="2"/>
      <c r="K221" s="75"/>
      <c r="L221" s="75"/>
      <c r="M221" s="75"/>
      <c r="N221" s="75"/>
    </row>
    <row r="222" spans="5:14" x14ac:dyDescent="0.25">
      <c r="E222" s="2"/>
      <c r="K222" s="75"/>
      <c r="L222" s="75"/>
      <c r="M222" s="75"/>
      <c r="N222" s="75"/>
    </row>
    <row r="223" spans="5:14" x14ac:dyDescent="0.25">
      <c r="E223" s="2"/>
      <c r="K223" s="75"/>
      <c r="L223" s="75"/>
      <c r="M223" s="75"/>
      <c r="N223" s="75"/>
    </row>
    <row r="224" spans="5:14" x14ac:dyDescent="0.25">
      <c r="E224" s="2"/>
      <c r="K224" s="75"/>
      <c r="L224" s="75"/>
      <c r="M224" s="75"/>
      <c r="N224" s="75"/>
    </row>
    <row r="225" spans="5:14" x14ac:dyDescent="0.25">
      <c r="E225" s="2"/>
      <c r="K225" s="75"/>
      <c r="L225" s="75"/>
      <c r="M225" s="75"/>
      <c r="N225" s="75"/>
    </row>
    <row r="226" spans="5:14" x14ac:dyDescent="0.25">
      <c r="E226" s="2"/>
      <c r="K226" s="75"/>
      <c r="L226" s="75"/>
      <c r="M226" s="75"/>
      <c r="N226" s="75"/>
    </row>
    <row r="227" spans="5:14" x14ac:dyDescent="0.25">
      <c r="E227" s="2"/>
      <c r="K227" s="75"/>
      <c r="L227" s="75"/>
      <c r="M227" s="75"/>
      <c r="N227" s="75"/>
    </row>
    <row r="228" spans="5:14" x14ac:dyDescent="0.25">
      <c r="E228" s="2"/>
      <c r="K228" s="75"/>
      <c r="L228" s="75"/>
      <c r="M228" s="75"/>
      <c r="N228" s="75"/>
    </row>
    <row r="229" spans="5:14" x14ac:dyDescent="0.25">
      <c r="E229" s="2"/>
      <c r="K229" s="75"/>
      <c r="L229" s="75"/>
      <c r="M229" s="75"/>
      <c r="N229" s="75"/>
    </row>
    <row r="230" spans="5:14" x14ac:dyDescent="0.25">
      <c r="E230" s="2"/>
      <c r="K230" s="75"/>
      <c r="L230" s="75"/>
      <c r="M230" s="75"/>
      <c r="N230" s="75"/>
    </row>
    <row r="231" spans="5:14" x14ac:dyDescent="0.25">
      <c r="E231" s="2"/>
      <c r="K231" s="75"/>
      <c r="L231" s="75"/>
      <c r="M231" s="75"/>
      <c r="N231" s="75"/>
    </row>
    <row r="232" spans="5:14" x14ac:dyDescent="0.25">
      <c r="E232" s="2"/>
      <c r="K232" s="75"/>
      <c r="L232" s="75"/>
      <c r="M232" s="75"/>
      <c r="N232" s="75"/>
    </row>
    <row r="233" spans="5:14" x14ac:dyDescent="0.25">
      <c r="E233" s="2"/>
      <c r="K233" s="75"/>
      <c r="L233" s="75"/>
      <c r="M233" s="75"/>
      <c r="N233" s="75"/>
    </row>
    <row r="234" spans="5:14" x14ac:dyDescent="0.25">
      <c r="E234" s="2"/>
      <c r="K234" s="75"/>
      <c r="L234" s="75"/>
      <c r="M234" s="75"/>
      <c r="N234" s="75"/>
    </row>
    <row r="235" spans="5:14" x14ac:dyDescent="0.25">
      <c r="E235" s="2"/>
      <c r="K235" s="75"/>
      <c r="L235" s="75"/>
      <c r="M235" s="75"/>
      <c r="N235" s="75"/>
    </row>
    <row r="236" spans="5:14" x14ac:dyDescent="0.25">
      <c r="E236" s="2"/>
      <c r="K236" s="75"/>
      <c r="L236" s="75"/>
      <c r="M236" s="75"/>
      <c r="N236" s="75"/>
    </row>
    <row r="237" spans="5:14" x14ac:dyDescent="0.25">
      <c r="E237" s="2"/>
      <c r="K237" s="75"/>
      <c r="L237" s="75"/>
      <c r="M237" s="75"/>
      <c r="N237" s="75"/>
    </row>
    <row r="238" spans="5:14" x14ac:dyDescent="0.25">
      <c r="E238" s="2"/>
      <c r="K238" s="75"/>
      <c r="L238" s="75"/>
      <c r="M238" s="75"/>
      <c r="N238" s="75"/>
    </row>
    <row r="239" spans="5:14" x14ac:dyDescent="0.25">
      <c r="E239" s="2"/>
      <c r="K239" s="75"/>
      <c r="L239" s="75"/>
      <c r="M239" s="75"/>
      <c r="N239" s="75"/>
    </row>
    <row r="240" spans="5:14" x14ac:dyDescent="0.25">
      <c r="E240" s="2"/>
      <c r="K240" s="75"/>
      <c r="L240" s="75"/>
      <c r="M240" s="75"/>
      <c r="N240" s="75"/>
    </row>
    <row r="241" spans="5:14" x14ac:dyDescent="0.25">
      <c r="E241" s="2"/>
      <c r="K241" s="75"/>
      <c r="L241" s="75"/>
      <c r="M241" s="75"/>
      <c r="N241" s="75"/>
    </row>
    <row r="242" spans="5:14" x14ac:dyDescent="0.25">
      <c r="E242" s="2"/>
      <c r="K242" s="75"/>
      <c r="L242" s="75"/>
      <c r="M242" s="75"/>
      <c r="N242" s="75"/>
    </row>
    <row r="243" spans="5:14" x14ac:dyDescent="0.25">
      <c r="E243" s="2"/>
      <c r="K243" s="75"/>
      <c r="L243" s="75"/>
      <c r="M243" s="75"/>
      <c r="N243" s="75"/>
    </row>
    <row r="244" spans="5:14" x14ac:dyDescent="0.25">
      <c r="E244" s="2"/>
      <c r="K244" s="75"/>
      <c r="L244" s="75"/>
      <c r="M244" s="75"/>
      <c r="N244" s="75"/>
    </row>
    <row r="245" spans="5:14" x14ac:dyDescent="0.25">
      <c r="E245" s="2"/>
      <c r="K245" s="75"/>
      <c r="L245" s="75"/>
      <c r="M245" s="75"/>
      <c r="N245" s="75"/>
    </row>
    <row r="246" spans="5:14" x14ac:dyDescent="0.25">
      <c r="E246" s="2"/>
      <c r="K246" s="75"/>
      <c r="L246" s="75"/>
      <c r="M246" s="75"/>
      <c r="N246" s="75"/>
    </row>
    <row r="247" spans="5:14" x14ac:dyDescent="0.25">
      <c r="E247" s="2"/>
      <c r="K247" s="75"/>
      <c r="L247" s="75"/>
      <c r="M247" s="75"/>
      <c r="N247" s="75"/>
    </row>
    <row r="248" spans="5:14" x14ac:dyDescent="0.25">
      <c r="E248" s="2"/>
      <c r="K248" s="75"/>
      <c r="L248" s="75"/>
      <c r="M248" s="75"/>
      <c r="N248" s="75"/>
    </row>
    <row r="249" spans="5:14" x14ac:dyDescent="0.25">
      <c r="E249" s="2"/>
      <c r="K249" s="75"/>
      <c r="L249" s="75"/>
      <c r="M249" s="75"/>
      <c r="N249" s="75"/>
    </row>
    <row r="250" spans="5:14" x14ac:dyDescent="0.25">
      <c r="E250" s="2"/>
      <c r="K250" s="75"/>
      <c r="L250" s="75"/>
      <c r="M250" s="75"/>
      <c r="N250" s="75"/>
    </row>
    <row r="251" spans="5:14" x14ac:dyDescent="0.25">
      <c r="E251" s="2"/>
      <c r="K251" s="75"/>
      <c r="L251" s="75"/>
      <c r="M251" s="75"/>
      <c r="N251" s="75"/>
    </row>
    <row r="252" spans="5:14" x14ac:dyDescent="0.25">
      <c r="E252" s="2"/>
      <c r="K252" s="75"/>
      <c r="L252" s="75"/>
      <c r="M252" s="75"/>
      <c r="N252" s="75"/>
    </row>
    <row r="253" spans="5:14" x14ac:dyDescent="0.25">
      <c r="E253" s="2"/>
      <c r="K253" s="75"/>
      <c r="L253" s="75"/>
      <c r="M253" s="75"/>
      <c r="N253" s="75"/>
    </row>
    <row r="254" spans="5:14" x14ac:dyDescent="0.25">
      <c r="E254" s="2"/>
      <c r="K254" s="75"/>
      <c r="L254" s="75"/>
      <c r="M254" s="75"/>
      <c r="N254" s="75"/>
    </row>
    <row r="255" spans="5:14" x14ac:dyDescent="0.25">
      <c r="E255" s="2"/>
      <c r="K255" s="75"/>
      <c r="L255" s="75"/>
      <c r="M255" s="75"/>
      <c r="N255" s="75"/>
    </row>
    <row r="256" spans="5:14" x14ac:dyDescent="0.25">
      <c r="E256" s="2"/>
      <c r="K256" s="75"/>
      <c r="L256" s="75"/>
      <c r="M256" s="75"/>
      <c r="N256" s="75"/>
    </row>
    <row r="257" spans="5:14" x14ac:dyDescent="0.25">
      <c r="E257" s="2"/>
      <c r="K257" s="75"/>
      <c r="L257" s="75"/>
      <c r="M257" s="75"/>
      <c r="N257" s="75"/>
    </row>
    <row r="258" spans="5:14" x14ac:dyDescent="0.25">
      <c r="E258" s="2"/>
      <c r="K258" s="75"/>
      <c r="L258" s="75"/>
      <c r="M258" s="75"/>
      <c r="N258" s="75"/>
    </row>
    <row r="259" spans="5:14" x14ac:dyDescent="0.25">
      <c r="E259" s="2"/>
      <c r="K259" s="75"/>
      <c r="L259" s="75"/>
      <c r="M259" s="75"/>
      <c r="N259" s="75"/>
    </row>
    <row r="260" spans="5:14" x14ac:dyDescent="0.25">
      <c r="E260" s="2"/>
      <c r="K260" s="75"/>
      <c r="L260" s="75"/>
      <c r="M260" s="75"/>
      <c r="N260" s="75"/>
    </row>
    <row r="261" spans="5:14" x14ac:dyDescent="0.25">
      <c r="E261" s="2"/>
      <c r="K261" s="75"/>
      <c r="L261" s="75"/>
      <c r="M261" s="75"/>
      <c r="N261" s="75"/>
    </row>
    <row r="262" spans="5:14" x14ac:dyDescent="0.25">
      <c r="E262" s="2"/>
      <c r="K262" s="75"/>
      <c r="L262" s="75"/>
      <c r="M262" s="75"/>
      <c r="N262" s="75"/>
    </row>
    <row r="263" spans="5:14" x14ac:dyDescent="0.25">
      <c r="E263" s="2"/>
      <c r="K263" s="75"/>
      <c r="L263" s="75"/>
      <c r="M263" s="75"/>
      <c r="N263" s="75"/>
    </row>
    <row r="264" spans="5:14" x14ac:dyDescent="0.25">
      <c r="E264" s="2"/>
      <c r="K264" s="75"/>
      <c r="L264" s="75"/>
      <c r="M264" s="75"/>
      <c r="N264" s="75"/>
    </row>
    <row r="265" spans="5:14" x14ac:dyDescent="0.25">
      <c r="E265" s="2"/>
      <c r="K265" s="75"/>
      <c r="L265" s="75"/>
      <c r="M265" s="75"/>
      <c r="N265" s="75"/>
    </row>
    <row r="266" spans="5:14" x14ac:dyDescent="0.25">
      <c r="E266" s="2"/>
      <c r="K266" s="75"/>
      <c r="L266" s="75"/>
      <c r="M266" s="75"/>
      <c r="N266" s="75"/>
    </row>
    <row r="267" spans="5:14" x14ac:dyDescent="0.25">
      <c r="E267" s="2"/>
      <c r="K267" s="75"/>
      <c r="L267" s="75"/>
      <c r="M267" s="75"/>
      <c r="N267" s="75"/>
    </row>
    <row r="268" spans="5:14" x14ac:dyDescent="0.25">
      <c r="E268" s="2"/>
      <c r="K268" s="75"/>
      <c r="L268" s="75"/>
      <c r="M268" s="75"/>
      <c r="N268" s="75"/>
    </row>
    <row r="269" spans="5:14" x14ac:dyDescent="0.25">
      <c r="E269" s="2"/>
      <c r="K269" s="75"/>
      <c r="L269" s="75"/>
      <c r="M269" s="75"/>
      <c r="N269" s="75"/>
    </row>
    <row r="270" spans="5:14" x14ac:dyDescent="0.25">
      <c r="E270" s="2"/>
      <c r="K270" s="75"/>
      <c r="L270" s="75"/>
      <c r="M270" s="75"/>
      <c r="N270" s="75"/>
    </row>
    <row r="271" spans="5:14" x14ac:dyDescent="0.25">
      <c r="E271" s="2"/>
      <c r="K271" s="75"/>
      <c r="L271" s="75"/>
      <c r="M271" s="75"/>
      <c r="N271" s="75"/>
    </row>
    <row r="272" spans="5:14" x14ac:dyDescent="0.25">
      <c r="E272" s="2"/>
      <c r="K272" s="75"/>
      <c r="L272" s="75"/>
      <c r="M272" s="75"/>
      <c r="N272" s="75"/>
    </row>
    <row r="273" spans="5:14" x14ac:dyDescent="0.25">
      <c r="E273" s="2"/>
      <c r="K273" s="75"/>
      <c r="L273" s="75"/>
      <c r="M273" s="75"/>
      <c r="N273" s="75"/>
    </row>
    <row r="274" spans="5:14" x14ac:dyDescent="0.25">
      <c r="E274" s="2"/>
      <c r="K274" s="75"/>
      <c r="L274" s="75"/>
      <c r="M274" s="75"/>
      <c r="N274" s="75"/>
    </row>
    <row r="275" spans="5:14" x14ac:dyDescent="0.25">
      <c r="E275" s="2"/>
      <c r="K275" s="75"/>
      <c r="L275" s="75"/>
      <c r="M275" s="75"/>
      <c r="N275" s="75"/>
    </row>
    <row r="276" spans="5:14" x14ac:dyDescent="0.25">
      <c r="E276" s="2"/>
      <c r="K276" s="75"/>
      <c r="L276" s="75"/>
      <c r="M276" s="75"/>
      <c r="N276" s="75"/>
    </row>
    <row r="277" spans="5:14" x14ac:dyDescent="0.25">
      <c r="E277" s="2"/>
      <c r="K277" s="75"/>
      <c r="L277" s="75"/>
      <c r="M277" s="75"/>
      <c r="N277" s="75"/>
    </row>
    <row r="278" spans="5:14" x14ac:dyDescent="0.25">
      <c r="E278" s="2"/>
      <c r="K278" s="75"/>
      <c r="L278" s="75"/>
      <c r="M278" s="75"/>
      <c r="N278" s="75"/>
    </row>
    <row r="279" spans="5:14" x14ac:dyDescent="0.25">
      <c r="E279" s="2"/>
      <c r="K279" s="75"/>
      <c r="L279" s="75"/>
      <c r="M279" s="75"/>
      <c r="N279" s="75"/>
    </row>
    <row r="280" spans="5:14" x14ac:dyDescent="0.25">
      <c r="E280" s="2"/>
      <c r="K280" s="75"/>
      <c r="L280" s="75"/>
      <c r="M280" s="75"/>
      <c r="N280" s="75"/>
    </row>
    <row r="281" spans="5:14" x14ac:dyDescent="0.25">
      <c r="E281" s="2"/>
      <c r="K281" s="75"/>
      <c r="L281" s="75"/>
      <c r="M281" s="75"/>
      <c r="N281" s="75"/>
    </row>
    <row r="282" spans="5:14" x14ac:dyDescent="0.25">
      <c r="E282" s="2"/>
      <c r="K282" s="75"/>
      <c r="L282" s="75"/>
      <c r="M282" s="75"/>
      <c r="N282" s="75"/>
    </row>
    <row r="283" spans="5:14" x14ac:dyDescent="0.25">
      <c r="E283" s="2"/>
      <c r="K283" s="75"/>
      <c r="L283" s="75"/>
      <c r="M283" s="75"/>
      <c r="N283" s="75"/>
    </row>
    <row r="284" spans="5:14" x14ac:dyDescent="0.25">
      <c r="E284" s="2"/>
      <c r="K284" s="75"/>
      <c r="L284" s="75"/>
      <c r="M284" s="75"/>
      <c r="N284" s="75"/>
    </row>
    <row r="285" spans="5:14" x14ac:dyDescent="0.25">
      <c r="E285" s="2"/>
      <c r="K285" s="75"/>
      <c r="L285" s="75"/>
      <c r="M285" s="75"/>
      <c r="N285" s="75"/>
    </row>
    <row r="286" spans="5:14" x14ac:dyDescent="0.25">
      <c r="E286" s="2"/>
      <c r="K286" s="75"/>
      <c r="L286" s="75"/>
      <c r="M286" s="75"/>
      <c r="N286" s="75"/>
    </row>
    <row r="287" spans="5:14" x14ac:dyDescent="0.25">
      <c r="E287" s="2"/>
      <c r="K287" s="75"/>
      <c r="L287" s="75"/>
      <c r="M287" s="75"/>
      <c r="N287" s="75"/>
    </row>
    <row r="288" spans="5:14" x14ac:dyDescent="0.25">
      <c r="E288" s="2"/>
      <c r="K288" s="75"/>
      <c r="L288" s="75"/>
      <c r="M288" s="75"/>
      <c r="N288" s="75"/>
    </row>
    <row r="289" spans="5:14" x14ac:dyDescent="0.25">
      <c r="E289" s="2"/>
      <c r="K289" s="75"/>
      <c r="L289" s="75"/>
      <c r="M289" s="75"/>
      <c r="N289" s="75"/>
    </row>
    <row r="290" spans="5:14" x14ac:dyDescent="0.25">
      <c r="E290" s="2"/>
      <c r="K290" s="75"/>
      <c r="L290" s="75"/>
      <c r="M290" s="75"/>
      <c r="N290" s="75"/>
    </row>
    <row r="291" spans="5:14" x14ac:dyDescent="0.25">
      <c r="E291" s="2"/>
      <c r="K291" s="75"/>
      <c r="L291" s="75"/>
      <c r="M291" s="75"/>
      <c r="N291" s="75"/>
    </row>
    <row r="292" spans="5:14" x14ac:dyDescent="0.25">
      <c r="E292" s="2"/>
      <c r="K292" s="75"/>
      <c r="L292" s="75"/>
      <c r="M292" s="75"/>
      <c r="N292" s="75"/>
    </row>
    <row r="293" spans="5:14" x14ac:dyDescent="0.25">
      <c r="E293" s="2"/>
      <c r="K293" s="75"/>
      <c r="L293" s="75"/>
      <c r="M293" s="75"/>
      <c r="N293" s="75"/>
    </row>
    <row r="294" spans="5:14" x14ac:dyDescent="0.25">
      <c r="E294" s="2"/>
      <c r="K294" s="75"/>
      <c r="L294" s="75"/>
      <c r="M294" s="75"/>
      <c r="N294" s="75"/>
    </row>
    <row r="295" spans="5:14" x14ac:dyDescent="0.25">
      <c r="E295" s="2"/>
      <c r="K295" s="75"/>
      <c r="L295" s="75"/>
      <c r="M295" s="75"/>
      <c r="N295" s="75"/>
    </row>
    <row r="296" spans="5:14" x14ac:dyDescent="0.25">
      <c r="E296" s="2"/>
      <c r="K296" s="75"/>
      <c r="L296" s="75"/>
      <c r="M296" s="75"/>
      <c r="N296" s="75"/>
    </row>
    <row r="297" spans="5:14" x14ac:dyDescent="0.25">
      <c r="E297" s="2"/>
      <c r="K297" s="75"/>
      <c r="L297" s="75"/>
      <c r="M297" s="75"/>
      <c r="N297" s="75"/>
    </row>
    <row r="298" spans="5:14" x14ac:dyDescent="0.25">
      <c r="E298" s="2"/>
      <c r="K298" s="75"/>
      <c r="L298" s="75"/>
      <c r="M298" s="75"/>
      <c r="N298" s="75"/>
    </row>
    <row r="299" spans="5:14" x14ac:dyDescent="0.25">
      <c r="E299" s="2"/>
      <c r="K299" s="75"/>
      <c r="L299" s="75"/>
      <c r="M299" s="75"/>
      <c r="N299" s="75"/>
    </row>
    <row r="300" spans="5:14" x14ac:dyDescent="0.25">
      <c r="E300" s="2"/>
      <c r="K300" s="75"/>
      <c r="L300" s="75"/>
      <c r="M300" s="75"/>
      <c r="N300" s="75"/>
    </row>
    <row r="301" spans="5:14" x14ac:dyDescent="0.25">
      <c r="E301" s="2"/>
      <c r="K301" s="75"/>
      <c r="L301" s="75"/>
      <c r="M301" s="75"/>
      <c r="N301" s="75"/>
    </row>
    <row r="302" spans="5:14" x14ac:dyDescent="0.25">
      <c r="E302" s="2"/>
      <c r="K302" s="75"/>
      <c r="L302" s="75"/>
      <c r="M302" s="75"/>
      <c r="N302" s="75"/>
    </row>
    <row r="303" spans="5:14" x14ac:dyDescent="0.25">
      <c r="E303" s="2"/>
      <c r="K303" s="75"/>
      <c r="L303" s="75"/>
      <c r="M303" s="75"/>
      <c r="N303" s="75"/>
    </row>
    <row r="304" spans="5:14" x14ac:dyDescent="0.25">
      <c r="E304" s="2"/>
      <c r="K304" s="75"/>
      <c r="L304" s="75"/>
      <c r="M304" s="75"/>
      <c r="N304" s="75"/>
    </row>
    <row r="305" spans="5:14" x14ac:dyDescent="0.25">
      <c r="E305" s="2"/>
      <c r="K305" s="75"/>
      <c r="L305" s="75"/>
      <c r="M305" s="75"/>
      <c r="N305" s="75"/>
    </row>
    <row r="306" spans="5:14" x14ac:dyDescent="0.25">
      <c r="E306" s="2"/>
      <c r="K306" s="75"/>
      <c r="L306" s="75"/>
      <c r="M306" s="75"/>
      <c r="N306" s="75"/>
    </row>
    <row r="307" spans="5:14" x14ac:dyDescent="0.25">
      <c r="E307" s="2"/>
      <c r="K307" s="75"/>
      <c r="L307" s="75"/>
      <c r="M307" s="75"/>
      <c r="N307" s="75"/>
    </row>
    <row r="308" spans="5:14" x14ac:dyDescent="0.25">
      <c r="E308" s="2"/>
      <c r="K308" s="75"/>
      <c r="L308" s="75"/>
      <c r="M308" s="75"/>
      <c r="N308" s="75"/>
    </row>
    <row r="309" spans="5:14" x14ac:dyDescent="0.25">
      <c r="E309" s="2"/>
      <c r="K309" s="75"/>
      <c r="L309" s="75"/>
      <c r="M309" s="75"/>
      <c r="N309" s="75"/>
    </row>
    <row r="310" spans="5:14" x14ac:dyDescent="0.25">
      <c r="E310" s="2"/>
      <c r="K310" s="75"/>
      <c r="L310" s="75"/>
      <c r="M310" s="75"/>
      <c r="N310" s="75"/>
    </row>
    <row r="311" spans="5:14" x14ac:dyDescent="0.25">
      <c r="E311" s="2"/>
      <c r="K311" s="75"/>
      <c r="L311" s="75"/>
      <c r="M311" s="75"/>
      <c r="N311" s="75"/>
    </row>
    <row r="312" spans="5:14" x14ac:dyDescent="0.25">
      <c r="E312" s="2"/>
      <c r="K312" s="75"/>
      <c r="L312" s="75"/>
      <c r="M312" s="75"/>
      <c r="N312" s="75"/>
    </row>
    <row r="313" spans="5:14" x14ac:dyDescent="0.25">
      <c r="E313" s="2"/>
      <c r="K313" s="75"/>
      <c r="L313" s="75"/>
      <c r="M313" s="75"/>
      <c r="N313" s="75"/>
    </row>
    <row r="314" spans="5:14" x14ac:dyDescent="0.25">
      <c r="E314" s="2"/>
      <c r="K314" s="75"/>
      <c r="L314" s="75"/>
      <c r="M314" s="75"/>
      <c r="N314" s="75"/>
    </row>
    <row r="315" spans="5:14" x14ac:dyDescent="0.25">
      <c r="E315" s="2"/>
      <c r="K315" s="75"/>
      <c r="L315" s="75"/>
      <c r="M315" s="75"/>
      <c r="N315" s="75"/>
    </row>
    <row r="316" spans="5:14" x14ac:dyDescent="0.25">
      <c r="E316" s="2"/>
      <c r="K316" s="75"/>
      <c r="L316" s="75"/>
      <c r="M316" s="75"/>
      <c r="N316" s="75"/>
    </row>
    <row r="317" spans="5:14" x14ac:dyDescent="0.25">
      <c r="E317" s="2"/>
      <c r="K317" s="75"/>
      <c r="L317" s="75"/>
      <c r="M317" s="75"/>
      <c r="N317" s="75"/>
    </row>
    <row r="318" spans="5:14" x14ac:dyDescent="0.25">
      <c r="E318" s="2"/>
      <c r="K318" s="75"/>
      <c r="L318" s="75"/>
      <c r="M318" s="75"/>
      <c r="N318" s="75"/>
    </row>
    <row r="319" spans="5:14" x14ac:dyDescent="0.25">
      <c r="E319" s="2"/>
      <c r="K319" s="75"/>
      <c r="L319" s="75"/>
      <c r="M319" s="75"/>
      <c r="N319" s="75"/>
    </row>
    <row r="320" spans="5:14" x14ac:dyDescent="0.25">
      <c r="E320" s="2"/>
      <c r="K320" s="75"/>
      <c r="L320" s="75"/>
      <c r="M320" s="75"/>
      <c r="N320" s="75"/>
    </row>
    <row r="321" spans="5:14" x14ac:dyDescent="0.25">
      <c r="E321" s="2"/>
      <c r="K321" s="75"/>
      <c r="L321" s="75"/>
      <c r="M321" s="75"/>
      <c r="N321" s="75"/>
    </row>
    <row r="322" spans="5:14" x14ac:dyDescent="0.25">
      <c r="E322" s="2"/>
      <c r="K322" s="75"/>
      <c r="L322" s="75"/>
      <c r="M322" s="75"/>
      <c r="N322" s="75"/>
    </row>
    <row r="323" spans="5:14" x14ac:dyDescent="0.25">
      <c r="E323" s="2"/>
      <c r="K323" s="75"/>
      <c r="L323" s="75"/>
      <c r="M323" s="75"/>
      <c r="N323" s="75"/>
    </row>
    <row r="324" spans="5:14" x14ac:dyDescent="0.25">
      <c r="E324" s="2"/>
      <c r="K324" s="75"/>
      <c r="L324" s="75"/>
      <c r="M324" s="75"/>
      <c r="N324" s="75"/>
    </row>
    <row r="325" spans="5:14" x14ac:dyDescent="0.25">
      <c r="E325" s="2"/>
      <c r="K325" s="75"/>
      <c r="L325" s="75"/>
      <c r="M325" s="75"/>
      <c r="N325" s="75"/>
    </row>
    <row r="326" spans="5:14" x14ac:dyDescent="0.25">
      <c r="E326" s="2"/>
      <c r="K326" s="75"/>
      <c r="L326" s="75"/>
      <c r="M326" s="75"/>
      <c r="N326" s="75"/>
    </row>
    <row r="327" spans="5:14" x14ac:dyDescent="0.25">
      <c r="E327" s="2"/>
      <c r="K327" s="75"/>
      <c r="L327" s="75"/>
      <c r="M327" s="75"/>
      <c r="N327" s="75"/>
    </row>
    <row r="328" spans="5:14" x14ac:dyDescent="0.25">
      <c r="E328" s="2"/>
      <c r="K328" s="75"/>
      <c r="L328" s="75"/>
      <c r="M328" s="75"/>
      <c r="N328" s="75"/>
    </row>
    <row r="329" spans="5:14" x14ac:dyDescent="0.25">
      <c r="E329" s="2"/>
      <c r="K329" s="75"/>
      <c r="L329" s="75"/>
      <c r="M329" s="75"/>
      <c r="N329" s="75"/>
    </row>
    <row r="330" spans="5:14" x14ac:dyDescent="0.25">
      <c r="E330" s="2"/>
      <c r="K330" s="75"/>
      <c r="L330" s="75"/>
      <c r="M330" s="75"/>
      <c r="N330" s="75"/>
    </row>
    <row r="331" spans="5:14" x14ac:dyDescent="0.25">
      <c r="E331" s="2"/>
      <c r="K331" s="75"/>
      <c r="L331" s="75"/>
      <c r="M331" s="75"/>
      <c r="N331" s="75"/>
    </row>
    <row r="332" spans="5:14" x14ac:dyDescent="0.25">
      <c r="E332" s="2"/>
      <c r="K332" s="75"/>
      <c r="L332" s="75"/>
      <c r="M332" s="75"/>
      <c r="N332" s="75"/>
    </row>
    <row r="333" spans="5:14" x14ac:dyDescent="0.25">
      <c r="E333" s="2"/>
      <c r="K333" s="75"/>
      <c r="L333" s="75"/>
      <c r="M333" s="75"/>
      <c r="N333" s="75"/>
    </row>
    <row r="334" spans="5:14" x14ac:dyDescent="0.25">
      <c r="E334" s="2"/>
      <c r="K334" s="75"/>
      <c r="L334" s="75"/>
      <c r="M334" s="75"/>
      <c r="N334" s="75"/>
    </row>
    <row r="335" spans="5:14" x14ac:dyDescent="0.25">
      <c r="E335" s="2"/>
      <c r="K335" s="75"/>
      <c r="L335" s="75"/>
      <c r="M335" s="75"/>
      <c r="N335" s="75"/>
    </row>
    <row r="336" spans="5:14" x14ac:dyDescent="0.25">
      <c r="E336" s="2"/>
      <c r="K336" s="75"/>
      <c r="L336" s="75"/>
      <c r="M336" s="75"/>
      <c r="N336" s="75"/>
    </row>
    <row r="337" spans="5:14" x14ac:dyDescent="0.25">
      <c r="E337" s="2"/>
      <c r="K337" s="75"/>
      <c r="L337" s="75"/>
      <c r="M337" s="75"/>
      <c r="N337" s="75"/>
    </row>
    <row r="338" spans="5:14" x14ac:dyDescent="0.25">
      <c r="E338" s="2"/>
      <c r="K338" s="75"/>
      <c r="L338" s="75"/>
      <c r="M338" s="75"/>
      <c r="N338" s="75"/>
    </row>
    <row r="339" spans="5:14" x14ac:dyDescent="0.25">
      <c r="E339" s="2"/>
      <c r="K339" s="75"/>
      <c r="L339" s="75"/>
      <c r="M339" s="75"/>
      <c r="N339" s="75"/>
    </row>
    <row r="340" spans="5:14" x14ac:dyDescent="0.25">
      <c r="E340" s="2"/>
      <c r="K340" s="75"/>
      <c r="L340" s="75"/>
      <c r="M340" s="75"/>
      <c r="N340" s="75"/>
    </row>
    <row r="341" spans="5:14" x14ac:dyDescent="0.25">
      <c r="E341" s="2"/>
      <c r="K341" s="75"/>
      <c r="L341" s="75"/>
      <c r="M341" s="75"/>
      <c r="N341" s="75"/>
    </row>
    <row r="342" spans="5:14" x14ac:dyDescent="0.25">
      <c r="E342" s="2"/>
      <c r="K342" s="75"/>
      <c r="L342" s="75"/>
      <c r="M342" s="75"/>
      <c r="N342" s="75"/>
    </row>
    <row r="343" spans="5:14" x14ac:dyDescent="0.25">
      <c r="E343" s="2"/>
      <c r="K343" s="75"/>
      <c r="L343" s="75"/>
      <c r="M343" s="75"/>
      <c r="N343" s="75"/>
    </row>
    <row r="344" spans="5:14" x14ac:dyDescent="0.25">
      <c r="E344" s="2"/>
      <c r="K344" s="75"/>
      <c r="L344" s="75"/>
      <c r="M344" s="75"/>
      <c r="N344" s="75"/>
    </row>
    <row r="345" spans="5:14" x14ac:dyDescent="0.25">
      <c r="E345" s="2"/>
      <c r="K345" s="75"/>
      <c r="L345" s="75"/>
      <c r="M345" s="75"/>
      <c r="N345" s="75"/>
    </row>
    <row r="346" spans="5:14" x14ac:dyDescent="0.25">
      <c r="E346" s="2"/>
      <c r="K346" s="75"/>
      <c r="L346" s="75"/>
      <c r="M346" s="75"/>
      <c r="N346" s="75"/>
    </row>
    <row r="347" spans="5:14" x14ac:dyDescent="0.25">
      <c r="E347" s="2"/>
      <c r="K347" s="75"/>
      <c r="L347" s="75"/>
      <c r="M347" s="75"/>
      <c r="N347" s="75"/>
    </row>
    <row r="348" spans="5:14" x14ac:dyDescent="0.25">
      <c r="E348" s="2"/>
      <c r="K348" s="75"/>
      <c r="L348" s="75"/>
      <c r="M348" s="75"/>
      <c r="N348" s="75"/>
    </row>
    <row r="349" spans="5:14" x14ac:dyDescent="0.25">
      <c r="E349" s="2"/>
      <c r="K349" s="75"/>
      <c r="L349" s="75"/>
      <c r="M349" s="75"/>
      <c r="N349" s="75"/>
    </row>
    <row r="350" spans="5:14" x14ac:dyDescent="0.25">
      <c r="E350" s="2"/>
      <c r="K350" s="75"/>
      <c r="L350" s="75"/>
      <c r="M350" s="75"/>
      <c r="N350" s="75"/>
    </row>
    <row r="351" spans="5:14" x14ac:dyDescent="0.25">
      <c r="E351" s="2"/>
      <c r="K351" s="75"/>
      <c r="L351" s="75"/>
      <c r="M351" s="75"/>
      <c r="N351" s="75"/>
    </row>
    <row r="352" spans="5:14" x14ac:dyDescent="0.25">
      <c r="E352" s="2"/>
      <c r="K352" s="75"/>
      <c r="L352" s="75"/>
      <c r="M352" s="75"/>
      <c r="N352" s="75"/>
    </row>
    <row r="353" spans="5:14" x14ac:dyDescent="0.25">
      <c r="E353" s="2"/>
      <c r="K353" s="75"/>
      <c r="L353" s="75"/>
      <c r="M353" s="75"/>
      <c r="N353" s="75"/>
    </row>
    <row r="354" spans="5:14" x14ac:dyDescent="0.25">
      <c r="E354" s="2"/>
      <c r="K354" s="75"/>
      <c r="L354" s="75"/>
      <c r="M354" s="75"/>
      <c r="N354" s="75"/>
    </row>
    <row r="355" spans="5:14" x14ac:dyDescent="0.25">
      <c r="E355" s="2"/>
      <c r="K355" s="75"/>
      <c r="L355" s="75"/>
      <c r="M355" s="75"/>
      <c r="N355" s="75"/>
    </row>
    <row r="356" spans="5:14" x14ac:dyDescent="0.25">
      <c r="E356" s="2"/>
      <c r="K356" s="75"/>
      <c r="L356" s="75"/>
      <c r="M356" s="75"/>
      <c r="N356" s="75"/>
    </row>
    <row r="357" spans="5:14" x14ac:dyDescent="0.25">
      <c r="E357" s="2"/>
      <c r="K357" s="75"/>
      <c r="L357" s="75"/>
      <c r="M357" s="75"/>
      <c r="N357" s="75"/>
    </row>
    <row r="358" spans="5:14" x14ac:dyDescent="0.25">
      <c r="E358" s="2"/>
      <c r="K358" s="75"/>
      <c r="L358" s="75"/>
      <c r="M358" s="75"/>
      <c r="N358" s="75"/>
    </row>
    <row r="359" spans="5:14" x14ac:dyDescent="0.25">
      <c r="E359" s="2"/>
      <c r="K359" s="75"/>
      <c r="L359" s="75"/>
      <c r="M359" s="75"/>
      <c r="N359" s="75"/>
    </row>
    <row r="360" spans="5:14" x14ac:dyDescent="0.25">
      <c r="E360" s="2"/>
      <c r="K360" s="75"/>
      <c r="L360" s="75"/>
      <c r="M360" s="75"/>
      <c r="N360" s="75"/>
    </row>
    <row r="361" spans="5:14" x14ac:dyDescent="0.25">
      <c r="E361" s="2"/>
      <c r="K361" s="75"/>
      <c r="L361" s="75"/>
      <c r="M361" s="75"/>
      <c r="N361" s="75"/>
    </row>
    <row r="362" spans="5:14" x14ac:dyDescent="0.25">
      <c r="E362" s="2"/>
      <c r="K362" s="75"/>
      <c r="L362" s="75"/>
      <c r="M362" s="75"/>
      <c r="N362" s="75"/>
    </row>
    <row r="363" spans="5:14" x14ac:dyDescent="0.25">
      <c r="E363" s="2"/>
      <c r="K363" s="75"/>
      <c r="L363" s="75"/>
      <c r="M363" s="75"/>
      <c r="N363" s="75"/>
    </row>
    <row r="364" spans="5:14" x14ac:dyDescent="0.25">
      <c r="E364" s="2"/>
      <c r="K364" s="75"/>
      <c r="L364" s="75"/>
      <c r="M364" s="75"/>
      <c r="N364" s="75"/>
    </row>
    <row r="365" spans="5:14" x14ac:dyDescent="0.25">
      <c r="E365" s="2"/>
      <c r="K365" s="75"/>
      <c r="L365" s="75"/>
      <c r="M365" s="75"/>
      <c r="N365" s="75"/>
    </row>
    <row r="366" spans="5:14" x14ac:dyDescent="0.25">
      <c r="E366" s="2"/>
      <c r="K366" s="75"/>
      <c r="L366" s="75"/>
      <c r="M366" s="75"/>
      <c r="N366" s="75"/>
    </row>
    <row r="367" spans="5:14" x14ac:dyDescent="0.25">
      <c r="E367" s="2"/>
      <c r="K367" s="75"/>
      <c r="L367" s="75"/>
      <c r="M367" s="75"/>
      <c r="N367" s="75"/>
    </row>
    <row r="368" spans="5:14" x14ac:dyDescent="0.25">
      <c r="E368" s="2"/>
      <c r="K368" s="75"/>
      <c r="L368" s="75"/>
      <c r="M368" s="75"/>
      <c r="N368" s="75"/>
    </row>
    <row r="369" spans="5:14" x14ac:dyDescent="0.25">
      <c r="E369" s="2"/>
      <c r="K369" s="75"/>
      <c r="L369" s="75"/>
      <c r="M369" s="75"/>
      <c r="N369" s="75"/>
    </row>
    <row r="370" spans="5:14" x14ac:dyDescent="0.25">
      <c r="E370" s="2"/>
      <c r="K370" s="75"/>
      <c r="L370" s="75"/>
      <c r="M370" s="75"/>
      <c r="N370" s="75"/>
    </row>
    <row r="371" spans="5:14" x14ac:dyDescent="0.25">
      <c r="E371" s="2"/>
      <c r="K371" s="75"/>
      <c r="L371" s="75"/>
      <c r="M371" s="75"/>
      <c r="N371" s="75"/>
    </row>
    <row r="372" spans="5:14" x14ac:dyDescent="0.25">
      <c r="E372" s="2"/>
      <c r="K372" s="75"/>
      <c r="L372" s="75"/>
      <c r="M372" s="75"/>
      <c r="N372" s="75"/>
    </row>
    <row r="373" spans="5:14" x14ac:dyDescent="0.25">
      <c r="E373" s="2"/>
      <c r="K373" s="75"/>
      <c r="L373" s="75"/>
      <c r="M373" s="75"/>
      <c r="N373" s="75"/>
    </row>
    <row r="374" spans="5:14" x14ac:dyDescent="0.25">
      <c r="E374" s="2"/>
      <c r="K374" s="75"/>
      <c r="L374" s="75"/>
      <c r="M374" s="75"/>
      <c r="N374" s="75"/>
    </row>
    <row r="375" spans="5:14" x14ac:dyDescent="0.25">
      <c r="E375" s="2"/>
      <c r="K375" s="75"/>
      <c r="L375" s="75"/>
      <c r="M375" s="75"/>
      <c r="N375" s="75"/>
    </row>
    <row r="376" spans="5:14" x14ac:dyDescent="0.25">
      <c r="E376" s="2"/>
      <c r="K376" s="75"/>
      <c r="L376" s="75"/>
      <c r="M376" s="75"/>
      <c r="N376" s="75"/>
    </row>
    <row r="377" spans="5:14" x14ac:dyDescent="0.25">
      <c r="K377" s="75"/>
      <c r="L377" s="75"/>
      <c r="M377" s="75"/>
      <c r="N377" s="75"/>
    </row>
    <row r="378" spans="5:14" x14ac:dyDescent="0.25">
      <c r="K378" s="75"/>
      <c r="L378" s="75"/>
      <c r="M378" s="75"/>
      <c r="N378" s="75"/>
    </row>
    <row r="379" spans="5:14" x14ac:dyDescent="0.25">
      <c r="K379" s="75"/>
      <c r="L379" s="75"/>
      <c r="M379" s="75"/>
      <c r="N379" s="75"/>
    </row>
    <row r="380" spans="5:14" x14ac:dyDescent="0.25">
      <c r="K380" s="75"/>
      <c r="L380" s="75"/>
      <c r="M380" s="75"/>
      <c r="N380" s="75"/>
    </row>
    <row r="381" spans="5:14" x14ac:dyDescent="0.25">
      <c r="K381" s="75"/>
      <c r="L381" s="75"/>
      <c r="M381" s="75"/>
      <c r="N381" s="75"/>
    </row>
    <row r="382" spans="5:14" x14ac:dyDescent="0.25">
      <c r="K382" s="75"/>
      <c r="L382" s="75"/>
      <c r="M382" s="75"/>
      <c r="N382" s="75"/>
    </row>
    <row r="383" spans="5:14" x14ac:dyDescent="0.25">
      <c r="K383" s="75"/>
      <c r="L383" s="75"/>
      <c r="M383" s="75"/>
      <c r="N383" s="75"/>
    </row>
    <row r="384" spans="5:14" x14ac:dyDescent="0.25">
      <c r="K384" s="75"/>
      <c r="L384" s="75"/>
      <c r="M384" s="75"/>
      <c r="N384" s="75"/>
    </row>
    <row r="385" spans="11:14" x14ac:dyDescent="0.25">
      <c r="K385" s="75"/>
      <c r="L385" s="75"/>
      <c r="M385" s="75"/>
      <c r="N385" s="75"/>
    </row>
    <row r="386" spans="11:14" x14ac:dyDescent="0.25">
      <c r="K386" s="75"/>
      <c r="L386" s="75"/>
      <c r="M386" s="75"/>
      <c r="N386" s="75"/>
    </row>
    <row r="387" spans="11:14" x14ac:dyDescent="0.25">
      <c r="K387" s="75"/>
      <c r="L387" s="75"/>
      <c r="M387" s="75"/>
      <c r="N387" s="75"/>
    </row>
    <row r="388" spans="11:14" x14ac:dyDescent="0.25">
      <c r="K388" s="75"/>
      <c r="L388" s="75"/>
      <c r="M388" s="75"/>
      <c r="N388" s="75"/>
    </row>
    <row r="389" spans="11:14" x14ac:dyDescent="0.25">
      <c r="K389" s="75"/>
      <c r="L389" s="75"/>
      <c r="M389" s="75"/>
      <c r="N389" s="75"/>
    </row>
    <row r="390" spans="11:14" x14ac:dyDescent="0.25">
      <c r="K390" s="75"/>
      <c r="L390" s="75"/>
      <c r="M390" s="75"/>
      <c r="N390" s="75"/>
    </row>
    <row r="391" spans="11:14" x14ac:dyDescent="0.25">
      <c r="K391" s="75"/>
      <c r="L391" s="75"/>
      <c r="M391" s="75"/>
      <c r="N391" s="75"/>
    </row>
    <row r="392" spans="11:14" x14ac:dyDescent="0.25">
      <c r="K392" s="75"/>
      <c r="L392" s="75"/>
      <c r="M392" s="75"/>
      <c r="N392" s="75"/>
    </row>
    <row r="393" spans="11:14" x14ac:dyDescent="0.25">
      <c r="K393" s="75"/>
      <c r="L393" s="75"/>
      <c r="M393" s="75"/>
      <c r="N393" s="75"/>
    </row>
    <row r="394" spans="11:14" x14ac:dyDescent="0.25">
      <c r="K394" s="75"/>
      <c r="L394" s="75"/>
      <c r="M394" s="75"/>
      <c r="N394" s="75"/>
    </row>
    <row r="395" spans="11:14" x14ac:dyDescent="0.25">
      <c r="K395" s="75"/>
      <c r="L395" s="75"/>
      <c r="M395" s="75"/>
      <c r="N395" s="75"/>
    </row>
    <row r="396" spans="11:14" x14ac:dyDescent="0.25">
      <c r="K396" s="75"/>
      <c r="L396" s="75"/>
      <c r="M396" s="75"/>
      <c r="N396" s="75"/>
    </row>
    <row r="397" spans="11:14" x14ac:dyDescent="0.25">
      <c r="K397" s="75"/>
      <c r="L397" s="75"/>
      <c r="M397" s="75"/>
      <c r="N397" s="75"/>
    </row>
    <row r="398" spans="11:14" x14ac:dyDescent="0.25">
      <c r="K398" s="75"/>
      <c r="L398" s="75"/>
      <c r="M398" s="75"/>
      <c r="N398" s="75"/>
    </row>
    <row r="399" spans="11:14" x14ac:dyDescent="0.25">
      <c r="K399" s="75"/>
      <c r="L399" s="75"/>
      <c r="M399" s="75"/>
      <c r="N399" s="75"/>
    </row>
    <row r="400" spans="11:14" x14ac:dyDescent="0.25">
      <c r="K400" s="75"/>
      <c r="L400" s="75"/>
      <c r="M400" s="75"/>
      <c r="N400" s="75"/>
    </row>
    <row r="401" spans="11:14" x14ac:dyDescent="0.25">
      <c r="K401" s="75"/>
      <c r="L401" s="75"/>
      <c r="M401" s="75"/>
      <c r="N401" s="75"/>
    </row>
    <row r="402" spans="11:14" x14ac:dyDescent="0.25">
      <c r="K402" s="75"/>
      <c r="L402" s="75"/>
      <c r="M402" s="75"/>
      <c r="N402" s="75"/>
    </row>
    <row r="403" spans="11:14" x14ac:dyDescent="0.25">
      <c r="K403" s="75"/>
      <c r="L403" s="75"/>
      <c r="M403" s="75"/>
      <c r="N403" s="75"/>
    </row>
    <row r="404" spans="11:14" x14ac:dyDescent="0.25">
      <c r="K404" s="75"/>
      <c r="L404" s="75"/>
      <c r="M404" s="75"/>
      <c r="N404" s="75"/>
    </row>
    <row r="405" spans="11:14" x14ac:dyDescent="0.25">
      <c r="K405" s="75"/>
      <c r="L405" s="75"/>
      <c r="M405" s="75"/>
      <c r="N405" s="75"/>
    </row>
    <row r="406" spans="11:14" x14ac:dyDescent="0.25">
      <c r="K406" s="75"/>
      <c r="L406" s="75"/>
      <c r="M406" s="75"/>
      <c r="N406" s="75"/>
    </row>
    <row r="407" spans="11:14" x14ac:dyDescent="0.25">
      <c r="K407" s="75"/>
      <c r="L407" s="75"/>
      <c r="M407" s="75"/>
      <c r="N407" s="75"/>
    </row>
    <row r="408" spans="11:14" x14ac:dyDescent="0.25">
      <c r="K408" s="75"/>
      <c r="L408" s="75"/>
      <c r="M408" s="75"/>
      <c r="N408" s="75"/>
    </row>
    <row r="409" spans="11:14" x14ac:dyDescent="0.25">
      <c r="K409" s="75"/>
      <c r="L409" s="75"/>
      <c r="M409" s="75"/>
      <c r="N409" s="75"/>
    </row>
    <row r="410" spans="11:14" x14ac:dyDescent="0.25">
      <c r="K410" s="75"/>
      <c r="L410" s="75"/>
      <c r="M410" s="75"/>
      <c r="N410" s="75"/>
    </row>
    <row r="411" spans="11:14" x14ac:dyDescent="0.25">
      <c r="K411" s="75"/>
      <c r="L411" s="75"/>
      <c r="M411" s="75"/>
      <c r="N411" s="75"/>
    </row>
    <row r="412" spans="11:14" x14ac:dyDescent="0.25">
      <c r="K412" s="75"/>
      <c r="L412" s="75"/>
      <c r="M412" s="75"/>
      <c r="N412" s="75"/>
    </row>
    <row r="413" spans="11:14" x14ac:dyDescent="0.25">
      <c r="K413" s="75"/>
      <c r="L413" s="75"/>
      <c r="M413" s="75"/>
      <c r="N413" s="75"/>
    </row>
    <row r="414" spans="11:14" x14ac:dyDescent="0.25">
      <c r="K414" s="75"/>
      <c r="L414" s="75"/>
      <c r="M414" s="75"/>
      <c r="N414" s="75"/>
    </row>
    <row r="415" spans="11:14" x14ac:dyDescent="0.25">
      <c r="K415" s="75"/>
      <c r="L415" s="75"/>
      <c r="M415" s="75"/>
      <c r="N415" s="75"/>
    </row>
    <row r="416" spans="11:14" x14ac:dyDescent="0.25">
      <c r="K416" s="75"/>
      <c r="L416" s="75"/>
      <c r="M416" s="75"/>
      <c r="N416" s="75"/>
    </row>
    <row r="417" spans="11:14" x14ac:dyDescent="0.25">
      <c r="K417" s="75"/>
      <c r="L417" s="75"/>
      <c r="M417" s="75"/>
      <c r="N417" s="75"/>
    </row>
    <row r="418" spans="11:14" x14ac:dyDescent="0.25">
      <c r="K418" s="75"/>
      <c r="L418" s="75"/>
      <c r="M418" s="75"/>
      <c r="N418" s="75"/>
    </row>
    <row r="419" spans="11:14" x14ac:dyDescent="0.25">
      <c r="K419" s="75"/>
      <c r="L419" s="75"/>
      <c r="M419" s="75"/>
      <c r="N419" s="75"/>
    </row>
    <row r="420" spans="11:14" x14ac:dyDescent="0.25">
      <c r="K420" s="75"/>
      <c r="L420" s="75"/>
      <c r="M420" s="75"/>
      <c r="N420" s="75"/>
    </row>
    <row r="421" spans="11:14" x14ac:dyDescent="0.25">
      <c r="K421" s="75"/>
      <c r="L421" s="75"/>
      <c r="M421" s="75"/>
      <c r="N421" s="75"/>
    </row>
    <row r="422" spans="11:14" x14ac:dyDescent="0.25">
      <c r="K422" s="75"/>
      <c r="L422" s="75"/>
      <c r="M422" s="75"/>
      <c r="N422" s="75"/>
    </row>
    <row r="423" spans="11:14" x14ac:dyDescent="0.25">
      <c r="K423" s="75"/>
      <c r="L423" s="75"/>
      <c r="M423" s="75"/>
      <c r="N423" s="75"/>
    </row>
    <row r="424" spans="11:14" x14ac:dyDescent="0.25">
      <c r="K424" s="75"/>
      <c r="L424" s="75"/>
      <c r="M424" s="75"/>
      <c r="N424" s="75"/>
    </row>
    <row r="425" spans="11:14" x14ac:dyDescent="0.25">
      <c r="K425" s="75"/>
      <c r="L425" s="75"/>
      <c r="M425" s="75"/>
      <c r="N425" s="75"/>
    </row>
    <row r="426" spans="11:14" x14ac:dyDescent="0.25">
      <c r="K426" s="75"/>
      <c r="L426" s="75"/>
      <c r="M426" s="75"/>
      <c r="N426" s="75"/>
    </row>
    <row r="427" spans="11:14" x14ac:dyDescent="0.25">
      <c r="K427" s="75"/>
      <c r="L427" s="75"/>
      <c r="M427" s="75"/>
      <c r="N427" s="75"/>
    </row>
    <row r="428" spans="11:14" x14ac:dyDescent="0.25">
      <c r="K428" s="75"/>
      <c r="L428" s="75"/>
      <c r="M428" s="75"/>
      <c r="N428" s="75"/>
    </row>
    <row r="429" spans="11:14" x14ac:dyDescent="0.25">
      <c r="K429" s="75"/>
      <c r="L429" s="75"/>
      <c r="M429" s="75"/>
      <c r="N429" s="75"/>
    </row>
    <row r="430" spans="11:14" x14ac:dyDescent="0.25">
      <c r="K430" s="75"/>
      <c r="L430" s="75"/>
      <c r="M430" s="75"/>
      <c r="N430" s="75"/>
    </row>
    <row r="431" spans="11:14" x14ac:dyDescent="0.25">
      <c r="K431" s="75"/>
      <c r="L431" s="75"/>
      <c r="M431" s="75"/>
      <c r="N431" s="75"/>
    </row>
    <row r="432" spans="11:14" x14ac:dyDescent="0.25">
      <c r="K432" s="75"/>
      <c r="L432" s="75"/>
      <c r="M432" s="75"/>
      <c r="N432" s="75"/>
    </row>
    <row r="433" spans="11:14" x14ac:dyDescent="0.25">
      <c r="K433" s="75"/>
      <c r="L433" s="75"/>
      <c r="M433" s="75"/>
      <c r="N433" s="75"/>
    </row>
    <row r="434" spans="11:14" x14ac:dyDescent="0.25">
      <c r="K434" s="75"/>
      <c r="L434" s="75"/>
      <c r="M434" s="75"/>
      <c r="N434" s="75"/>
    </row>
    <row r="435" spans="11:14" x14ac:dyDescent="0.25">
      <c r="K435" s="75"/>
      <c r="L435" s="75"/>
      <c r="M435" s="75"/>
      <c r="N435" s="75"/>
    </row>
    <row r="436" spans="11:14" x14ac:dyDescent="0.25">
      <c r="K436" s="75"/>
      <c r="L436" s="75"/>
      <c r="M436" s="75"/>
      <c r="N436" s="75"/>
    </row>
    <row r="437" spans="11:14" x14ac:dyDescent="0.25">
      <c r="K437" s="75"/>
      <c r="L437" s="75"/>
      <c r="M437" s="75"/>
      <c r="N437" s="75"/>
    </row>
    <row r="438" spans="11:14" x14ac:dyDescent="0.25">
      <c r="K438" s="75"/>
      <c r="L438" s="75"/>
      <c r="M438" s="75"/>
      <c r="N438" s="75"/>
    </row>
    <row r="439" spans="11:14" x14ac:dyDescent="0.25">
      <c r="K439" s="75"/>
      <c r="L439" s="75"/>
      <c r="M439" s="75"/>
      <c r="N439" s="75"/>
    </row>
    <row r="440" spans="11:14" x14ac:dyDescent="0.25">
      <c r="K440" s="75"/>
      <c r="L440" s="75"/>
      <c r="M440" s="75"/>
      <c r="N440" s="75"/>
    </row>
    <row r="441" spans="11:14" x14ac:dyDescent="0.25">
      <c r="K441" s="75"/>
      <c r="L441" s="75"/>
      <c r="M441" s="75"/>
      <c r="N441" s="75"/>
    </row>
    <row r="442" spans="11:14" x14ac:dyDescent="0.25">
      <c r="K442" s="75"/>
      <c r="L442" s="75"/>
      <c r="M442" s="75"/>
      <c r="N442" s="75"/>
    </row>
    <row r="443" spans="11:14" x14ac:dyDescent="0.25">
      <c r="K443" s="75"/>
      <c r="L443" s="75"/>
      <c r="M443" s="75"/>
      <c r="N443" s="75"/>
    </row>
    <row r="444" spans="11:14" x14ac:dyDescent="0.25">
      <c r="K444" s="75"/>
      <c r="L444" s="75"/>
      <c r="M444" s="75"/>
      <c r="N444" s="75"/>
    </row>
    <row r="445" spans="11:14" x14ac:dyDescent="0.25">
      <c r="K445" s="75"/>
      <c r="L445" s="75"/>
      <c r="M445" s="75"/>
      <c r="N445" s="75"/>
    </row>
    <row r="446" spans="11:14" x14ac:dyDescent="0.25">
      <c r="K446" s="75"/>
      <c r="L446" s="75"/>
      <c r="M446" s="75"/>
      <c r="N446" s="75"/>
    </row>
    <row r="447" spans="11:14" x14ac:dyDescent="0.25">
      <c r="K447" s="75"/>
      <c r="L447" s="75"/>
      <c r="M447" s="75"/>
      <c r="N447" s="75"/>
    </row>
    <row r="448" spans="11:14" x14ac:dyDescent="0.25">
      <c r="K448" s="75"/>
      <c r="L448" s="75"/>
      <c r="M448" s="75"/>
      <c r="N448" s="75"/>
    </row>
    <row r="449" spans="11:14" x14ac:dyDescent="0.25">
      <c r="K449" s="75"/>
      <c r="L449" s="75"/>
      <c r="M449" s="75"/>
      <c r="N449" s="75"/>
    </row>
    <row r="450" spans="11:14" x14ac:dyDescent="0.25">
      <c r="K450" s="75"/>
      <c r="L450" s="75"/>
      <c r="M450" s="75"/>
      <c r="N450" s="75"/>
    </row>
    <row r="451" spans="11:14" x14ac:dyDescent="0.25">
      <c r="K451" s="75"/>
      <c r="L451" s="75"/>
      <c r="M451" s="75"/>
      <c r="N451" s="75"/>
    </row>
    <row r="452" spans="11:14" x14ac:dyDescent="0.25">
      <c r="K452" s="75"/>
      <c r="L452" s="75"/>
      <c r="M452" s="75"/>
      <c r="N452" s="75"/>
    </row>
    <row r="453" spans="11:14" x14ac:dyDescent="0.25">
      <c r="K453" s="75"/>
      <c r="L453" s="75"/>
      <c r="M453" s="75"/>
      <c r="N453" s="75"/>
    </row>
    <row r="454" spans="11:14" x14ac:dyDescent="0.25">
      <c r="K454" s="75"/>
      <c r="L454" s="75"/>
      <c r="M454" s="75"/>
      <c r="N454" s="75"/>
    </row>
    <row r="455" spans="11:14" x14ac:dyDescent="0.25">
      <c r="K455" s="75"/>
      <c r="L455" s="75"/>
      <c r="M455" s="75"/>
      <c r="N455" s="75"/>
    </row>
    <row r="456" spans="11:14" x14ac:dyDescent="0.25">
      <c r="K456" s="75"/>
      <c r="L456" s="75"/>
      <c r="M456" s="75"/>
      <c r="N456" s="75"/>
    </row>
    <row r="457" spans="11:14" x14ac:dyDescent="0.25">
      <c r="K457" s="75"/>
      <c r="L457" s="75"/>
      <c r="M457" s="75"/>
      <c r="N457" s="75"/>
    </row>
    <row r="458" spans="11:14" x14ac:dyDescent="0.25">
      <c r="K458" s="75"/>
      <c r="L458" s="75"/>
      <c r="M458" s="75"/>
      <c r="N458" s="75"/>
    </row>
    <row r="459" spans="11:14" x14ac:dyDescent="0.25">
      <c r="K459" s="75"/>
      <c r="L459" s="75"/>
      <c r="M459" s="75"/>
      <c r="N459" s="75"/>
    </row>
    <row r="460" spans="11:14" x14ac:dyDescent="0.25">
      <c r="K460" s="75"/>
      <c r="L460" s="75"/>
      <c r="M460" s="75"/>
      <c r="N460" s="75"/>
    </row>
    <row r="461" spans="11:14" x14ac:dyDescent="0.25">
      <c r="K461" s="75"/>
      <c r="L461" s="75"/>
      <c r="M461" s="75"/>
      <c r="N461" s="75"/>
    </row>
    <row r="462" spans="11:14" x14ac:dyDescent="0.25">
      <c r="K462" s="75"/>
      <c r="L462" s="75"/>
      <c r="M462" s="75"/>
      <c r="N462" s="75"/>
    </row>
    <row r="463" spans="11:14" x14ac:dyDescent="0.25">
      <c r="K463" s="75"/>
      <c r="L463" s="75"/>
      <c r="M463" s="75"/>
      <c r="N463" s="75"/>
    </row>
    <row r="464" spans="11:14" x14ac:dyDescent="0.25">
      <c r="K464" s="75"/>
      <c r="L464" s="75"/>
      <c r="M464" s="75"/>
      <c r="N464" s="75"/>
    </row>
    <row r="465" spans="11:14" x14ac:dyDescent="0.25">
      <c r="K465" s="75"/>
      <c r="L465" s="75"/>
      <c r="M465" s="75"/>
      <c r="N465" s="75"/>
    </row>
    <row r="466" spans="11:14" x14ac:dyDescent="0.25">
      <c r="K466" s="75"/>
      <c r="L466" s="75"/>
      <c r="M466" s="75"/>
      <c r="N466" s="75"/>
    </row>
    <row r="467" spans="11:14" x14ac:dyDescent="0.25">
      <c r="K467" s="75"/>
      <c r="L467" s="75"/>
      <c r="M467" s="75"/>
      <c r="N467" s="75"/>
    </row>
    <row r="468" spans="11:14" x14ac:dyDescent="0.25">
      <c r="K468" s="75"/>
      <c r="L468" s="75"/>
      <c r="M468" s="75"/>
      <c r="N468" s="75"/>
    </row>
    <row r="469" spans="11:14" x14ac:dyDescent="0.25">
      <c r="K469" s="75"/>
      <c r="L469" s="75"/>
      <c r="M469" s="75"/>
      <c r="N469" s="75"/>
    </row>
    <row r="470" spans="11:14" x14ac:dyDescent="0.25">
      <c r="K470" s="75"/>
      <c r="L470" s="75"/>
      <c r="M470" s="75"/>
      <c r="N470" s="75"/>
    </row>
    <row r="471" spans="11:14" x14ac:dyDescent="0.25">
      <c r="K471" s="75"/>
      <c r="L471" s="75"/>
      <c r="M471" s="75"/>
      <c r="N471" s="75"/>
    </row>
    <row r="472" spans="11:14" x14ac:dyDescent="0.25">
      <c r="K472" s="75"/>
      <c r="L472" s="75"/>
      <c r="M472" s="75"/>
      <c r="N472" s="75"/>
    </row>
    <row r="473" spans="11:14" x14ac:dyDescent="0.25">
      <c r="K473" s="75"/>
      <c r="L473" s="75"/>
      <c r="M473" s="75"/>
      <c r="N473" s="75"/>
    </row>
    <row r="474" spans="11:14" x14ac:dyDescent="0.25">
      <c r="K474" s="75"/>
      <c r="L474" s="75"/>
      <c r="M474" s="75"/>
      <c r="N474" s="75"/>
    </row>
    <row r="475" spans="11:14" x14ac:dyDescent="0.25">
      <c r="K475" s="75"/>
      <c r="L475" s="75"/>
      <c r="M475" s="75"/>
      <c r="N475" s="75"/>
    </row>
    <row r="476" spans="11:14" x14ac:dyDescent="0.25">
      <c r="K476" s="75"/>
      <c r="L476" s="75"/>
      <c r="M476" s="75"/>
      <c r="N476" s="75"/>
    </row>
    <row r="477" spans="11:14" x14ac:dyDescent="0.25">
      <c r="K477" s="75"/>
      <c r="L477" s="75"/>
      <c r="M477" s="75"/>
      <c r="N477" s="75"/>
    </row>
    <row r="478" spans="11:14" x14ac:dyDescent="0.25">
      <c r="K478" s="75"/>
      <c r="L478" s="75"/>
      <c r="M478" s="75"/>
      <c r="N478" s="75"/>
    </row>
    <row r="479" spans="11:14" x14ac:dyDescent="0.25">
      <c r="K479" s="75"/>
      <c r="L479" s="75"/>
      <c r="M479" s="75"/>
      <c r="N479" s="75"/>
    </row>
    <row r="480" spans="11:14" x14ac:dyDescent="0.25">
      <c r="K480" s="75"/>
      <c r="L480" s="75"/>
      <c r="M480" s="75"/>
      <c r="N480" s="75"/>
    </row>
    <row r="481" spans="11:14" x14ac:dyDescent="0.25">
      <c r="K481" s="75"/>
      <c r="L481" s="75"/>
      <c r="M481" s="75"/>
      <c r="N481" s="75"/>
    </row>
    <row r="482" spans="11:14" x14ac:dyDescent="0.25">
      <c r="K482" s="75"/>
      <c r="L482" s="75"/>
      <c r="M482" s="75"/>
      <c r="N482" s="75"/>
    </row>
    <row r="483" spans="11:14" x14ac:dyDescent="0.25">
      <c r="K483" s="75"/>
      <c r="L483" s="75"/>
      <c r="M483" s="75"/>
      <c r="N483" s="75"/>
    </row>
    <row r="484" spans="11:14" x14ac:dyDescent="0.25">
      <c r="K484" s="75"/>
      <c r="L484" s="75"/>
      <c r="M484" s="75"/>
      <c r="N484" s="75"/>
    </row>
    <row r="485" spans="11:14" x14ac:dyDescent="0.25">
      <c r="K485" s="75"/>
      <c r="L485" s="75"/>
      <c r="M485" s="75"/>
      <c r="N485" s="75"/>
    </row>
    <row r="486" spans="11:14" x14ac:dyDescent="0.25">
      <c r="K486" s="75"/>
      <c r="L486" s="75"/>
      <c r="M486" s="75"/>
      <c r="N486" s="75"/>
    </row>
    <row r="487" spans="11:14" x14ac:dyDescent="0.25">
      <c r="K487" s="75"/>
      <c r="L487" s="75"/>
      <c r="M487" s="75"/>
      <c r="N487" s="75"/>
    </row>
    <row r="488" spans="11:14" x14ac:dyDescent="0.25">
      <c r="K488" s="75"/>
      <c r="L488" s="75"/>
      <c r="M488" s="75"/>
      <c r="N488" s="75"/>
    </row>
    <row r="489" spans="11:14" x14ac:dyDescent="0.25">
      <c r="K489" s="75"/>
      <c r="L489" s="75"/>
      <c r="M489" s="75"/>
      <c r="N489" s="75"/>
    </row>
    <row r="490" spans="11:14" x14ac:dyDescent="0.25">
      <c r="K490" s="75"/>
      <c r="L490" s="75"/>
      <c r="M490" s="75"/>
      <c r="N490" s="75"/>
    </row>
    <row r="491" spans="11:14" x14ac:dyDescent="0.25">
      <c r="K491" s="75"/>
      <c r="L491" s="75"/>
      <c r="M491" s="75"/>
      <c r="N491" s="75"/>
    </row>
    <row r="492" spans="11:14" x14ac:dyDescent="0.25">
      <c r="K492" s="75"/>
      <c r="L492" s="75"/>
      <c r="M492" s="75"/>
      <c r="N492" s="75"/>
    </row>
    <row r="493" spans="11:14" x14ac:dyDescent="0.25">
      <c r="K493" s="75"/>
      <c r="L493" s="75"/>
      <c r="M493" s="75"/>
      <c r="N493" s="75"/>
    </row>
    <row r="494" spans="11:14" x14ac:dyDescent="0.25">
      <c r="K494" s="75"/>
      <c r="L494" s="75"/>
      <c r="M494" s="75"/>
      <c r="N494" s="75"/>
    </row>
    <row r="495" spans="11:14" x14ac:dyDescent="0.25">
      <c r="K495" s="75"/>
      <c r="L495" s="75"/>
      <c r="M495" s="75"/>
      <c r="N495" s="75"/>
    </row>
    <row r="496" spans="11:14" x14ac:dyDescent="0.25">
      <c r="K496" s="75"/>
      <c r="L496" s="75"/>
      <c r="M496" s="75"/>
      <c r="N496" s="75"/>
    </row>
    <row r="497" spans="11:14" x14ac:dyDescent="0.25">
      <c r="K497" s="75"/>
      <c r="L497" s="75"/>
      <c r="M497" s="75"/>
      <c r="N497" s="75"/>
    </row>
    <row r="498" spans="11:14" x14ac:dyDescent="0.25">
      <c r="K498" s="75"/>
      <c r="L498" s="75"/>
      <c r="M498" s="75"/>
      <c r="N498" s="75"/>
    </row>
    <row r="499" spans="11:14" x14ac:dyDescent="0.25">
      <c r="K499" s="75"/>
      <c r="L499" s="75"/>
      <c r="M499" s="75"/>
      <c r="N499" s="75"/>
    </row>
    <row r="500" spans="11:14" x14ac:dyDescent="0.25">
      <c r="K500" s="75"/>
      <c r="L500" s="75"/>
      <c r="M500" s="75"/>
      <c r="N500" s="75"/>
    </row>
    <row r="501" spans="11:14" x14ac:dyDescent="0.25">
      <c r="K501" s="75"/>
      <c r="L501" s="75"/>
      <c r="M501" s="75"/>
      <c r="N501" s="75"/>
    </row>
    <row r="502" spans="11:14" x14ac:dyDescent="0.25">
      <c r="K502" s="75"/>
      <c r="L502" s="75"/>
      <c r="M502" s="75"/>
      <c r="N502" s="75"/>
    </row>
    <row r="503" spans="11:14" x14ac:dyDescent="0.25">
      <c r="K503" s="75"/>
      <c r="L503" s="75"/>
      <c r="M503" s="75"/>
      <c r="N503" s="75"/>
    </row>
    <row r="504" spans="11:14" x14ac:dyDescent="0.25">
      <c r="K504" s="75"/>
      <c r="L504" s="75"/>
      <c r="M504" s="75"/>
      <c r="N504" s="75"/>
    </row>
    <row r="505" spans="11:14" x14ac:dyDescent="0.25">
      <c r="K505" s="75"/>
      <c r="L505" s="75"/>
      <c r="M505" s="75"/>
      <c r="N505" s="75"/>
    </row>
    <row r="506" spans="11:14" x14ac:dyDescent="0.25">
      <c r="K506" s="75"/>
      <c r="L506" s="75"/>
      <c r="M506" s="75"/>
      <c r="N506" s="75"/>
    </row>
    <row r="507" spans="11:14" x14ac:dyDescent="0.25">
      <c r="K507" s="75"/>
      <c r="L507" s="75"/>
      <c r="M507" s="75"/>
      <c r="N507" s="75"/>
    </row>
    <row r="508" spans="11:14" x14ac:dyDescent="0.25">
      <c r="K508" s="75"/>
      <c r="L508" s="75"/>
      <c r="M508" s="75"/>
      <c r="N508" s="75"/>
    </row>
    <row r="509" spans="11:14" x14ac:dyDescent="0.25">
      <c r="K509" s="75"/>
      <c r="L509" s="75"/>
      <c r="M509" s="75"/>
      <c r="N509" s="75"/>
    </row>
    <row r="510" spans="11:14" x14ac:dyDescent="0.25">
      <c r="K510" s="75"/>
      <c r="L510" s="75"/>
      <c r="M510" s="75"/>
      <c r="N510" s="75"/>
    </row>
    <row r="511" spans="11:14" x14ac:dyDescent="0.25">
      <c r="K511" s="75"/>
      <c r="L511" s="75"/>
      <c r="M511" s="75"/>
      <c r="N511" s="75"/>
    </row>
    <row r="512" spans="11:14" x14ac:dyDescent="0.25">
      <c r="K512" s="75"/>
      <c r="L512" s="75"/>
      <c r="M512" s="75"/>
      <c r="N512" s="75"/>
    </row>
    <row r="513" spans="11:14" x14ac:dyDescent="0.25">
      <c r="K513" s="75"/>
      <c r="L513" s="75"/>
      <c r="M513" s="75"/>
      <c r="N513" s="75"/>
    </row>
    <row r="514" spans="11:14" x14ac:dyDescent="0.25">
      <c r="K514" s="75"/>
      <c r="L514" s="75"/>
      <c r="M514" s="75"/>
      <c r="N514" s="75"/>
    </row>
    <row r="515" spans="11:14" x14ac:dyDescent="0.25">
      <c r="K515" s="75"/>
      <c r="L515" s="75"/>
      <c r="M515" s="75"/>
      <c r="N515" s="75"/>
    </row>
    <row r="516" spans="11:14" x14ac:dyDescent="0.25">
      <c r="K516" s="75"/>
      <c r="L516" s="75"/>
      <c r="M516" s="75"/>
      <c r="N516" s="75"/>
    </row>
    <row r="517" spans="11:14" x14ac:dyDescent="0.25">
      <c r="K517" s="75"/>
      <c r="L517" s="75"/>
      <c r="M517" s="75"/>
      <c r="N517" s="75"/>
    </row>
    <row r="518" spans="11:14" x14ac:dyDescent="0.25">
      <c r="K518" s="75"/>
      <c r="L518" s="75"/>
      <c r="M518" s="75"/>
      <c r="N518" s="75"/>
    </row>
    <row r="519" spans="11:14" x14ac:dyDescent="0.25">
      <c r="K519" s="75"/>
      <c r="L519" s="75"/>
      <c r="M519" s="75"/>
      <c r="N519" s="75"/>
    </row>
    <row r="520" spans="11:14" x14ac:dyDescent="0.25">
      <c r="K520" s="75"/>
      <c r="L520" s="75"/>
      <c r="M520" s="75"/>
      <c r="N520" s="75"/>
    </row>
    <row r="521" spans="11:14" x14ac:dyDescent="0.25">
      <c r="K521" s="75"/>
      <c r="L521" s="75"/>
      <c r="M521" s="75"/>
      <c r="N521" s="75"/>
    </row>
    <row r="522" spans="11:14" x14ac:dyDescent="0.25">
      <c r="K522" s="75"/>
      <c r="L522" s="75"/>
      <c r="M522" s="75"/>
      <c r="N522" s="75"/>
    </row>
    <row r="523" spans="11:14" x14ac:dyDescent="0.25">
      <c r="K523" s="75"/>
      <c r="L523" s="75"/>
      <c r="M523" s="75"/>
      <c r="N523" s="75"/>
    </row>
    <row r="524" spans="11:14" x14ac:dyDescent="0.25">
      <c r="K524" s="75"/>
      <c r="L524" s="75"/>
      <c r="M524" s="75"/>
      <c r="N524" s="75"/>
    </row>
    <row r="525" spans="11:14" x14ac:dyDescent="0.25">
      <c r="K525" s="75"/>
      <c r="L525" s="75"/>
      <c r="M525" s="75"/>
      <c r="N525" s="75"/>
    </row>
    <row r="526" spans="11:14" x14ac:dyDescent="0.25">
      <c r="K526" s="75"/>
      <c r="L526" s="75"/>
      <c r="M526" s="75"/>
      <c r="N526" s="75"/>
    </row>
    <row r="527" spans="11:14" x14ac:dyDescent="0.25">
      <c r="K527" s="75"/>
      <c r="L527" s="75"/>
      <c r="M527" s="75"/>
      <c r="N527" s="75"/>
    </row>
    <row r="528" spans="11:14" x14ac:dyDescent="0.25">
      <c r="K528" s="75"/>
      <c r="L528" s="75"/>
      <c r="M528" s="75"/>
      <c r="N528" s="75"/>
    </row>
    <row r="529" spans="11:14" x14ac:dyDescent="0.25">
      <c r="K529" s="75"/>
      <c r="L529" s="75"/>
      <c r="M529" s="75"/>
      <c r="N529" s="75"/>
    </row>
    <row r="530" spans="11:14" x14ac:dyDescent="0.25">
      <c r="K530" s="75"/>
      <c r="L530" s="75"/>
      <c r="M530" s="75"/>
      <c r="N530" s="75"/>
    </row>
    <row r="531" spans="11:14" x14ac:dyDescent="0.25">
      <c r="K531" s="75"/>
      <c r="L531" s="75"/>
      <c r="M531" s="75"/>
      <c r="N531" s="75"/>
    </row>
    <row r="532" spans="11:14" x14ac:dyDescent="0.25">
      <c r="K532" s="75"/>
      <c r="L532" s="75"/>
      <c r="M532" s="75"/>
      <c r="N532" s="75"/>
    </row>
    <row r="533" spans="11:14" x14ac:dyDescent="0.25">
      <c r="K533" s="75"/>
      <c r="L533" s="75"/>
      <c r="M533" s="75"/>
      <c r="N533" s="75"/>
    </row>
    <row r="534" spans="11:14" x14ac:dyDescent="0.25">
      <c r="K534" s="75"/>
      <c r="L534" s="75"/>
      <c r="M534" s="75"/>
      <c r="N534" s="75"/>
    </row>
    <row r="535" spans="11:14" x14ac:dyDescent="0.25">
      <c r="K535" s="75"/>
      <c r="L535" s="75"/>
      <c r="M535" s="75"/>
      <c r="N535" s="75"/>
    </row>
    <row r="536" spans="11:14" x14ac:dyDescent="0.25">
      <c r="K536" s="75"/>
      <c r="L536" s="75"/>
      <c r="M536" s="75"/>
      <c r="N536" s="75"/>
    </row>
    <row r="537" spans="11:14" x14ac:dyDescent="0.25">
      <c r="K537" s="75"/>
      <c r="L537" s="75"/>
      <c r="M537" s="75"/>
      <c r="N537" s="75"/>
    </row>
    <row r="538" spans="11:14" x14ac:dyDescent="0.25">
      <c r="K538" s="75"/>
      <c r="L538" s="75"/>
      <c r="M538" s="75"/>
      <c r="N538" s="75"/>
    </row>
    <row r="539" spans="11:14" x14ac:dyDescent="0.25">
      <c r="K539" s="75"/>
      <c r="L539" s="75"/>
      <c r="M539" s="75"/>
      <c r="N539" s="75"/>
    </row>
    <row r="540" spans="11:14" x14ac:dyDescent="0.25">
      <c r="K540" s="75"/>
      <c r="L540" s="75"/>
      <c r="M540" s="75"/>
      <c r="N540" s="75"/>
    </row>
    <row r="541" spans="11:14" x14ac:dyDescent="0.25">
      <c r="K541" s="75"/>
      <c r="L541" s="75"/>
      <c r="M541" s="75"/>
      <c r="N541" s="75"/>
    </row>
    <row r="542" spans="11:14" x14ac:dyDescent="0.25">
      <c r="K542" s="75"/>
      <c r="L542" s="75"/>
      <c r="M542" s="75"/>
      <c r="N542" s="75"/>
    </row>
    <row r="543" spans="11:14" x14ac:dyDescent="0.25">
      <c r="K543" s="75"/>
      <c r="L543" s="75"/>
      <c r="M543" s="75"/>
      <c r="N543" s="75"/>
    </row>
    <row r="544" spans="11:14" x14ac:dyDescent="0.25">
      <c r="K544" s="75"/>
      <c r="L544" s="75"/>
      <c r="M544" s="75"/>
      <c r="N544" s="75"/>
    </row>
    <row r="545" spans="11:14" x14ac:dyDescent="0.25">
      <c r="K545" s="75"/>
      <c r="L545" s="75"/>
      <c r="M545" s="75"/>
      <c r="N545" s="75"/>
    </row>
    <row r="546" spans="11:14" x14ac:dyDescent="0.25">
      <c r="K546" s="75"/>
      <c r="L546" s="75"/>
      <c r="M546" s="75"/>
      <c r="N546" s="75"/>
    </row>
    <row r="547" spans="11:14" x14ac:dyDescent="0.25">
      <c r="K547" s="75"/>
      <c r="L547" s="75"/>
      <c r="M547" s="75"/>
      <c r="N547" s="75"/>
    </row>
    <row r="548" spans="11:14" x14ac:dyDescent="0.25">
      <c r="K548" s="75"/>
      <c r="L548" s="75"/>
      <c r="M548" s="75"/>
      <c r="N548" s="75"/>
    </row>
    <row r="549" spans="11:14" x14ac:dyDescent="0.25">
      <c r="K549" s="75"/>
      <c r="L549" s="75"/>
      <c r="M549" s="75"/>
      <c r="N549" s="75"/>
    </row>
    <row r="550" spans="11:14" x14ac:dyDescent="0.25">
      <c r="K550" s="75"/>
      <c r="L550" s="75"/>
      <c r="M550" s="75"/>
      <c r="N550" s="75"/>
    </row>
    <row r="551" spans="11:14" x14ac:dyDescent="0.25">
      <c r="K551" s="75"/>
      <c r="L551" s="75"/>
      <c r="M551" s="75"/>
      <c r="N551" s="75"/>
    </row>
    <row r="552" spans="11:14" x14ac:dyDescent="0.25">
      <c r="K552" s="75"/>
      <c r="L552" s="75"/>
      <c r="M552" s="75"/>
      <c r="N552" s="75"/>
    </row>
    <row r="553" spans="11:14" x14ac:dyDescent="0.25">
      <c r="K553" s="75"/>
      <c r="L553" s="75"/>
      <c r="M553" s="75"/>
      <c r="N553" s="75"/>
    </row>
    <row r="554" spans="11:14" x14ac:dyDescent="0.25">
      <c r="K554" s="75"/>
      <c r="L554" s="75"/>
      <c r="M554" s="75"/>
      <c r="N554" s="75"/>
    </row>
    <row r="555" spans="11:14" x14ac:dyDescent="0.25">
      <c r="K555" s="75"/>
      <c r="L555" s="75"/>
      <c r="M555" s="75"/>
      <c r="N555" s="75"/>
    </row>
    <row r="556" spans="11:14" x14ac:dyDescent="0.25">
      <c r="K556" s="75"/>
      <c r="L556" s="75"/>
      <c r="M556" s="75"/>
      <c r="N556" s="75"/>
    </row>
    <row r="557" spans="11:14" x14ac:dyDescent="0.25">
      <c r="K557" s="75"/>
      <c r="L557" s="75"/>
      <c r="M557" s="75"/>
      <c r="N557" s="75"/>
    </row>
    <row r="558" spans="11:14" x14ac:dyDescent="0.25">
      <c r="K558" s="75"/>
      <c r="L558" s="75"/>
      <c r="M558" s="75"/>
      <c r="N558" s="75"/>
    </row>
    <row r="559" spans="11:14" x14ac:dyDescent="0.25">
      <c r="K559" s="75"/>
      <c r="L559" s="75"/>
      <c r="M559" s="75"/>
      <c r="N559" s="75"/>
    </row>
    <row r="560" spans="11:14" x14ac:dyDescent="0.25">
      <c r="K560" s="75"/>
      <c r="L560" s="75"/>
      <c r="M560" s="75"/>
      <c r="N560" s="75"/>
    </row>
    <row r="561" spans="11:14" x14ac:dyDescent="0.25">
      <c r="K561" s="75"/>
      <c r="L561" s="75"/>
      <c r="M561" s="75"/>
      <c r="N561" s="75"/>
    </row>
    <row r="562" spans="11:14" x14ac:dyDescent="0.25">
      <c r="K562" s="75"/>
      <c r="L562" s="75"/>
      <c r="M562" s="75"/>
      <c r="N562" s="75"/>
    </row>
    <row r="563" spans="11:14" x14ac:dyDescent="0.25">
      <c r="K563" s="75"/>
      <c r="L563" s="75"/>
      <c r="M563" s="75"/>
      <c r="N563" s="75"/>
    </row>
    <row r="564" spans="11:14" x14ac:dyDescent="0.25">
      <c r="K564" s="75"/>
      <c r="L564" s="75"/>
      <c r="M564" s="75"/>
      <c r="N564" s="75"/>
    </row>
    <row r="565" spans="11:14" x14ac:dyDescent="0.25">
      <c r="K565" s="75"/>
      <c r="L565" s="75"/>
      <c r="M565" s="75"/>
      <c r="N565" s="75"/>
    </row>
    <row r="566" spans="11:14" x14ac:dyDescent="0.25">
      <c r="K566" s="75"/>
      <c r="L566" s="75"/>
      <c r="M566" s="75"/>
      <c r="N566" s="75"/>
    </row>
    <row r="567" spans="11:14" x14ac:dyDescent="0.25">
      <c r="K567" s="75"/>
      <c r="L567" s="75"/>
      <c r="M567" s="75"/>
      <c r="N567" s="75"/>
    </row>
    <row r="568" spans="11:14" x14ac:dyDescent="0.25">
      <c r="K568" s="75"/>
      <c r="L568" s="75"/>
      <c r="M568" s="75"/>
      <c r="N568" s="75"/>
    </row>
    <row r="569" spans="11:14" x14ac:dyDescent="0.25">
      <c r="K569" s="75"/>
      <c r="L569" s="75"/>
      <c r="M569" s="75"/>
      <c r="N569" s="75"/>
    </row>
    <row r="570" spans="11:14" x14ac:dyDescent="0.25">
      <c r="K570" s="75"/>
      <c r="L570" s="75"/>
      <c r="M570" s="75"/>
      <c r="N570" s="75"/>
    </row>
    <row r="571" spans="11:14" x14ac:dyDescent="0.25">
      <c r="K571" s="75"/>
      <c r="L571" s="75"/>
      <c r="M571" s="75"/>
      <c r="N571" s="75"/>
    </row>
    <row r="572" spans="11:14" x14ac:dyDescent="0.25">
      <c r="K572" s="75"/>
      <c r="L572" s="75"/>
      <c r="M572" s="75"/>
      <c r="N572" s="75"/>
    </row>
    <row r="573" spans="11:14" x14ac:dyDescent="0.25">
      <c r="K573" s="75"/>
      <c r="L573" s="75"/>
      <c r="M573" s="75"/>
      <c r="N573" s="75"/>
    </row>
    <row r="574" spans="11:14" x14ac:dyDescent="0.25">
      <c r="K574" s="75"/>
      <c r="L574" s="75"/>
      <c r="M574" s="75"/>
      <c r="N574" s="75"/>
    </row>
    <row r="575" spans="11:14" x14ac:dyDescent="0.25">
      <c r="K575" s="75"/>
      <c r="L575" s="75"/>
      <c r="M575" s="75"/>
      <c r="N575" s="75"/>
    </row>
    <row r="576" spans="11:14" x14ac:dyDescent="0.25">
      <c r="K576" s="75"/>
      <c r="L576" s="75"/>
      <c r="M576" s="75"/>
      <c r="N576" s="75"/>
    </row>
    <row r="577" spans="11:14" x14ac:dyDescent="0.25">
      <c r="K577" s="75"/>
      <c r="L577" s="75"/>
      <c r="M577" s="75"/>
      <c r="N577" s="75"/>
    </row>
    <row r="578" spans="11:14" x14ac:dyDescent="0.25">
      <c r="K578" s="75"/>
      <c r="L578" s="75"/>
      <c r="M578" s="75"/>
      <c r="N578" s="75"/>
    </row>
    <row r="579" spans="11:14" x14ac:dyDescent="0.25">
      <c r="K579" s="75"/>
      <c r="L579" s="75"/>
      <c r="M579" s="75"/>
      <c r="N579" s="75"/>
    </row>
    <row r="580" spans="11:14" x14ac:dyDescent="0.25">
      <c r="K580" s="75"/>
      <c r="L580" s="75"/>
      <c r="M580" s="75"/>
      <c r="N580" s="75"/>
    </row>
    <row r="581" spans="11:14" x14ac:dyDescent="0.25">
      <c r="K581" s="75"/>
      <c r="L581" s="75"/>
      <c r="M581" s="75"/>
      <c r="N581" s="75"/>
    </row>
    <row r="582" spans="11:14" x14ac:dyDescent="0.25">
      <c r="K582" s="75"/>
      <c r="L582" s="75"/>
      <c r="M582" s="75"/>
      <c r="N582" s="75"/>
    </row>
    <row r="583" spans="11:14" x14ac:dyDescent="0.25">
      <c r="K583" s="75"/>
      <c r="L583" s="75"/>
      <c r="M583" s="75"/>
      <c r="N583" s="75"/>
    </row>
    <row r="584" spans="11:14" x14ac:dyDescent="0.25">
      <c r="K584" s="75"/>
      <c r="L584" s="75"/>
      <c r="M584" s="75"/>
      <c r="N584" s="75"/>
    </row>
    <row r="585" spans="11:14" x14ac:dyDescent="0.25">
      <c r="K585" s="75"/>
      <c r="L585" s="75"/>
      <c r="M585" s="75"/>
      <c r="N585" s="75"/>
    </row>
    <row r="586" spans="11:14" x14ac:dyDescent="0.25">
      <c r="K586" s="75"/>
      <c r="L586" s="75"/>
      <c r="M586" s="75"/>
      <c r="N586" s="75"/>
    </row>
    <row r="587" spans="11:14" x14ac:dyDescent="0.25">
      <c r="K587" s="75"/>
      <c r="L587" s="75"/>
      <c r="M587" s="75"/>
      <c r="N587" s="75"/>
    </row>
    <row r="588" spans="11:14" x14ac:dyDescent="0.25">
      <c r="K588" s="75"/>
      <c r="L588" s="75"/>
      <c r="M588" s="75"/>
      <c r="N588" s="75"/>
    </row>
    <row r="589" spans="11:14" x14ac:dyDescent="0.25">
      <c r="K589" s="75"/>
      <c r="L589" s="75"/>
      <c r="M589" s="75"/>
      <c r="N589" s="75"/>
    </row>
    <row r="590" spans="11:14" x14ac:dyDescent="0.25">
      <c r="K590" s="75"/>
      <c r="L590" s="75"/>
      <c r="M590" s="75"/>
      <c r="N590" s="75"/>
    </row>
    <row r="591" spans="11:14" x14ac:dyDescent="0.25">
      <c r="K591" s="75"/>
      <c r="L591" s="75"/>
      <c r="M591" s="75"/>
      <c r="N591" s="75"/>
    </row>
    <row r="592" spans="11:14" x14ac:dyDescent="0.25">
      <c r="K592" s="75"/>
      <c r="L592" s="75"/>
      <c r="M592" s="75"/>
      <c r="N592" s="75"/>
    </row>
    <row r="593" spans="11:14" x14ac:dyDescent="0.25">
      <c r="K593" s="75"/>
      <c r="L593" s="75"/>
      <c r="M593" s="75"/>
      <c r="N593" s="75"/>
    </row>
    <row r="594" spans="11:14" x14ac:dyDescent="0.25">
      <c r="K594" s="75"/>
      <c r="L594" s="75"/>
      <c r="M594" s="75"/>
      <c r="N594" s="75"/>
    </row>
    <row r="595" spans="11:14" x14ac:dyDescent="0.25">
      <c r="K595" s="75"/>
      <c r="L595" s="75"/>
      <c r="M595" s="75"/>
      <c r="N595" s="75"/>
    </row>
    <row r="596" spans="11:14" x14ac:dyDescent="0.25">
      <c r="K596" s="75"/>
      <c r="L596" s="75"/>
      <c r="M596" s="75"/>
      <c r="N596" s="75"/>
    </row>
    <row r="597" spans="11:14" x14ac:dyDescent="0.25">
      <c r="K597" s="75"/>
      <c r="L597" s="75"/>
      <c r="M597" s="75"/>
      <c r="N597" s="75"/>
    </row>
    <row r="598" spans="11:14" x14ac:dyDescent="0.25">
      <c r="K598" s="75"/>
      <c r="L598" s="75"/>
      <c r="M598" s="75"/>
      <c r="N598" s="75"/>
    </row>
    <row r="599" spans="11:14" x14ac:dyDescent="0.25">
      <c r="K599" s="75"/>
      <c r="L599" s="75"/>
      <c r="M599" s="75"/>
      <c r="N599" s="75"/>
    </row>
    <row r="600" spans="11:14" x14ac:dyDescent="0.25">
      <c r="K600" s="75"/>
      <c r="L600" s="75"/>
      <c r="M600" s="75"/>
      <c r="N600" s="75"/>
    </row>
    <row r="601" spans="11:14" x14ac:dyDescent="0.25">
      <c r="K601" s="75"/>
      <c r="L601" s="75"/>
      <c r="M601" s="75"/>
      <c r="N601" s="75"/>
    </row>
    <row r="602" spans="11:14" x14ac:dyDescent="0.25">
      <c r="K602" s="75"/>
      <c r="L602" s="75"/>
      <c r="M602" s="75"/>
      <c r="N602" s="75"/>
    </row>
    <row r="603" spans="11:14" x14ac:dyDescent="0.25">
      <c r="K603" s="75"/>
      <c r="L603" s="75"/>
      <c r="M603" s="75"/>
      <c r="N603" s="75"/>
    </row>
    <row r="604" spans="11:14" x14ac:dyDescent="0.25">
      <c r="K604" s="75"/>
      <c r="L604" s="75"/>
      <c r="M604" s="75"/>
      <c r="N604" s="75"/>
    </row>
    <row r="605" spans="11:14" x14ac:dyDescent="0.25">
      <c r="K605" s="75"/>
      <c r="L605" s="75"/>
      <c r="M605" s="75"/>
      <c r="N605" s="75"/>
    </row>
    <row r="606" spans="11:14" x14ac:dyDescent="0.25">
      <c r="K606" s="75"/>
      <c r="L606" s="75"/>
      <c r="M606" s="75"/>
      <c r="N606" s="75"/>
    </row>
    <row r="607" spans="11:14" x14ac:dyDescent="0.25">
      <c r="K607" s="75"/>
      <c r="L607" s="75"/>
      <c r="M607" s="75"/>
      <c r="N607" s="75"/>
    </row>
    <row r="608" spans="11:14" x14ac:dyDescent="0.25">
      <c r="K608" s="75"/>
      <c r="L608" s="75"/>
      <c r="M608" s="75"/>
      <c r="N608" s="75"/>
    </row>
    <row r="609" spans="11:14" x14ac:dyDescent="0.25">
      <c r="K609" s="75"/>
      <c r="L609" s="75"/>
      <c r="M609" s="75"/>
      <c r="N609" s="75"/>
    </row>
    <row r="610" spans="11:14" x14ac:dyDescent="0.25">
      <c r="K610" s="75"/>
      <c r="L610" s="75"/>
      <c r="M610" s="75"/>
      <c r="N610" s="75"/>
    </row>
    <row r="611" spans="11:14" x14ac:dyDescent="0.25">
      <c r="K611" s="75"/>
      <c r="L611" s="75"/>
      <c r="M611" s="75"/>
      <c r="N611" s="75"/>
    </row>
    <row r="612" spans="11:14" x14ac:dyDescent="0.25">
      <c r="K612" s="75"/>
      <c r="L612" s="75"/>
      <c r="M612" s="75"/>
      <c r="N612" s="75"/>
    </row>
    <row r="613" spans="11:14" x14ac:dyDescent="0.25">
      <c r="K613" s="75"/>
      <c r="L613" s="75"/>
      <c r="M613" s="75"/>
      <c r="N613" s="75"/>
    </row>
    <row r="614" spans="11:14" x14ac:dyDescent="0.25">
      <c r="K614" s="75"/>
      <c r="L614" s="75"/>
      <c r="M614" s="75"/>
      <c r="N614" s="75"/>
    </row>
    <row r="615" spans="11:14" x14ac:dyDescent="0.25">
      <c r="K615" s="75"/>
      <c r="L615" s="75"/>
      <c r="M615" s="75"/>
      <c r="N615" s="75"/>
    </row>
    <row r="616" spans="11:14" x14ac:dyDescent="0.25">
      <c r="K616" s="75"/>
      <c r="L616" s="75"/>
      <c r="M616" s="75"/>
      <c r="N616" s="75"/>
    </row>
    <row r="617" spans="11:14" x14ac:dyDescent="0.25">
      <c r="K617" s="75"/>
      <c r="L617" s="75"/>
      <c r="M617" s="75"/>
      <c r="N617" s="75"/>
    </row>
    <row r="618" spans="11:14" x14ac:dyDescent="0.25">
      <c r="K618" s="75"/>
      <c r="L618" s="75"/>
      <c r="M618" s="75"/>
      <c r="N618" s="75"/>
    </row>
    <row r="619" spans="11:14" x14ac:dyDescent="0.25">
      <c r="K619" s="75"/>
      <c r="L619" s="75"/>
      <c r="M619" s="75"/>
      <c r="N619" s="75"/>
    </row>
    <row r="620" spans="11:14" x14ac:dyDescent="0.25">
      <c r="K620" s="75"/>
      <c r="L620" s="75"/>
      <c r="M620" s="75"/>
      <c r="N620" s="75"/>
    </row>
    <row r="621" spans="11:14" x14ac:dyDescent="0.25">
      <c r="K621" s="75"/>
      <c r="L621" s="75"/>
      <c r="M621" s="75"/>
      <c r="N621" s="75"/>
    </row>
    <row r="622" spans="11:14" x14ac:dyDescent="0.25">
      <c r="K622" s="75"/>
      <c r="L622" s="75"/>
      <c r="M622" s="75"/>
      <c r="N622" s="75"/>
    </row>
    <row r="623" spans="11:14" x14ac:dyDescent="0.25">
      <c r="K623" s="75"/>
      <c r="L623" s="75"/>
      <c r="M623" s="75"/>
      <c r="N623" s="75"/>
    </row>
    <row r="624" spans="11:14" x14ac:dyDescent="0.25">
      <c r="K624" s="75"/>
      <c r="L624" s="75"/>
      <c r="M624" s="75"/>
      <c r="N624" s="75"/>
    </row>
    <row r="625" spans="11:14" x14ac:dyDescent="0.25">
      <c r="K625" s="75"/>
      <c r="L625" s="75"/>
      <c r="M625" s="75"/>
      <c r="N625" s="75"/>
    </row>
    <row r="626" spans="11:14" x14ac:dyDescent="0.25">
      <c r="K626" s="75"/>
      <c r="L626" s="75"/>
      <c r="M626" s="75"/>
      <c r="N626" s="75"/>
    </row>
    <row r="627" spans="11:14" x14ac:dyDescent="0.25">
      <c r="K627" s="75"/>
      <c r="L627" s="75"/>
      <c r="M627" s="75"/>
      <c r="N627" s="75"/>
    </row>
    <row r="628" spans="11:14" x14ac:dyDescent="0.25">
      <c r="K628" s="75"/>
      <c r="L628" s="75"/>
      <c r="M628" s="75"/>
      <c r="N628" s="75"/>
    </row>
    <row r="629" spans="11:14" x14ac:dyDescent="0.25">
      <c r="K629" s="75"/>
      <c r="L629" s="75"/>
      <c r="M629" s="75"/>
      <c r="N629" s="75"/>
    </row>
    <row r="630" spans="11:14" x14ac:dyDescent="0.25">
      <c r="K630" s="75"/>
      <c r="L630" s="75"/>
      <c r="M630" s="75"/>
      <c r="N630" s="75"/>
    </row>
    <row r="631" spans="11:14" x14ac:dyDescent="0.25">
      <c r="K631" s="75"/>
      <c r="L631" s="75"/>
      <c r="M631" s="75"/>
      <c r="N631" s="75"/>
    </row>
    <row r="632" spans="11:14" x14ac:dyDescent="0.25">
      <c r="K632" s="75"/>
      <c r="L632" s="75"/>
      <c r="M632" s="75"/>
      <c r="N632" s="75"/>
    </row>
    <row r="633" spans="11:14" x14ac:dyDescent="0.25">
      <c r="K633" s="75"/>
      <c r="L633" s="75"/>
      <c r="M633" s="75"/>
      <c r="N633" s="75"/>
    </row>
    <row r="634" spans="11:14" x14ac:dyDescent="0.25">
      <c r="K634" s="75"/>
      <c r="L634" s="75"/>
      <c r="M634" s="75"/>
      <c r="N634" s="75"/>
    </row>
    <row r="635" spans="11:14" x14ac:dyDescent="0.25">
      <c r="K635" s="75"/>
      <c r="L635" s="75"/>
      <c r="M635" s="75"/>
      <c r="N635" s="75"/>
    </row>
    <row r="636" spans="11:14" x14ac:dyDescent="0.25">
      <c r="K636" s="75"/>
      <c r="L636" s="75"/>
      <c r="M636" s="75"/>
      <c r="N636" s="75"/>
    </row>
    <row r="637" spans="11:14" x14ac:dyDescent="0.25">
      <c r="K637" s="75"/>
      <c r="L637" s="75"/>
      <c r="M637" s="75"/>
      <c r="N637" s="75"/>
    </row>
    <row r="638" spans="11:14" x14ac:dyDescent="0.25">
      <c r="K638" s="75"/>
      <c r="L638" s="75"/>
      <c r="M638" s="75"/>
      <c r="N638" s="75"/>
    </row>
    <row r="639" spans="11:14" x14ac:dyDescent="0.25">
      <c r="K639" s="75"/>
      <c r="L639" s="75"/>
      <c r="M639" s="75"/>
      <c r="N639" s="75"/>
    </row>
    <row r="640" spans="11:14" x14ac:dyDescent="0.25">
      <c r="K640" s="75"/>
      <c r="L640" s="75"/>
      <c r="M640" s="75"/>
      <c r="N640" s="75"/>
    </row>
    <row r="641" spans="11:14" x14ac:dyDescent="0.25">
      <c r="K641" s="75"/>
      <c r="L641" s="75"/>
      <c r="M641" s="75"/>
      <c r="N641" s="75"/>
    </row>
    <row r="642" spans="11:14" x14ac:dyDescent="0.25">
      <c r="K642" s="75"/>
      <c r="L642" s="75"/>
      <c r="M642" s="75"/>
      <c r="N642" s="75"/>
    </row>
    <row r="643" spans="11:14" x14ac:dyDescent="0.25">
      <c r="K643" s="75"/>
      <c r="L643" s="75"/>
      <c r="M643" s="75"/>
      <c r="N643" s="75"/>
    </row>
    <row r="644" spans="11:14" x14ac:dyDescent="0.25">
      <c r="K644" s="75"/>
      <c r="L644" s="75"/>
      <c r="M644" s="75"/>
      <c r="N644" s="75"/>
    </row>
    <row r="645" spans="11:14" x14ac:dyDescent="0.25">
      <c r="K645" s="75"/>
      <c r="L645" s="75"/>
      <c r="M645" s="75"/>
      <c r="N645" s="75"/>
    </row>
    <row r="646" spans="11:14" x14ac:dyDescent="0.25">
      <c r="K646" s="75"/>
      <c r="L646" s="75"/>
      <c r="M646" s="75"/>
      <c r="N646" s="75"/>
    </row>
    <row r="647" spans="11:14" x14ac:dyDescent="0.25">
      <c r="K647" s="75"/>
      <c r="L647" s="75"/>
      <c r="M647" s="75"/>
      <c r="N647" s="75"/>
    </row>
    <row r="648" spans="11:14" x14ac:dyDescent="0.25">
      <c r="K648" s="75"/>
      <c r="L648" s="75"/>
      <c r="M648" s="75"/>
      <c r="N648" s="75"/>
    </row>
    <row r="649" spans="11:14" x14ac:dyDescent="0.25">
      <c r="K649" s="75"/>
      <c r="L649" s="75"/>
      <c r="M649" s="75"/>
      <c r="N649" s="75"/>
    </row>
    <row r="650" spans="11:14" x14ac:dyDescent="0.25">
      <c r="K650" s="75"/>
      <c r="L650" s="75"/>
      <c r="M650" s="75"/>
      <c r="N650" s="75"/>
    </row>
    <row r="651" spans="11:14" x14ac:dyDescent="0.25">
      <c r="K651" s="75"/>
      <c r="L651" s="75"/>
      <c r="M651" s="75"/>
      <c r="N651" s="75"/>
    </row>
    <row r="652" spans="11:14" x14ac:dyDescent="0.25">
      <c r="K652" s="75"/>
      <c r="L652" s="75"/>
      <c r="M652" s="75"/>
      <c r="N652" s="75"/>
    </row>
    <row r="653" spans="11:14" x14ac:dyDescent="0.25">
      <c r="K653" s="75"/>
      <c r="L653" s="75"/>
      <c r="M653" s="75"/>
      <c r="N653" s="75"/>
    </row>
    <row r="654" spans="11:14" x14ac:dyDescent="0.25">
      <c r="K654" s="75"/>
      <c r="L654" s="75"/>
      <c r="M654" s="75"/>
      <c r="N654" s="75"/>
    </row>
    <row r="655" spans="11:14" x14ac:dyDescent="0.25">
      <c r="K655" s="75"/>
      <c r="L655" s="75"/>
      <c r="M655" s="75"/>
      <c r="N655" s="75"/>
    </row>
    <row r="656" spans="11:14" x14ac:dyDescent="0.25">
      <c r="K656" s="75"/>
      <c r="L656" s="75"/>
      <c r="M656" s="75"/>
      <c r="N656" s="75"/>
    </row>
    <row r="657" spans="11:14" x14ac:dyDescent="0.25">
      <c r="K657" s="75"/>
      <c r="L657" s="75"/>
      <c r="M657" s="75"/>
      <c r="N657" s="75"/>
    </row>
    <row r="658" spans="11:14" x14ac:dyDescent="0.25">
      <c r="K658" s="75"/>
      <c r="L658" s="75"/>
      <c r="M658" s="75"/>
      <c r="N658" s="75"/>
    </row>
    <row r="659" spans="11:14" x14ac:dyDescent="0.25">
      <c r="K659" s="75"/>
      <c r="L659" s="75"/>
      <c r="M659" s="75"/>
      <c r="N659" s="75"/>
    </row>
    <row r="660" spans="11:14" x14ac:dyDescent="0.25">
      <c r="K660" s="75"/>
      <c r="L660" s="75"/>
      <c r="M660" s="75"/>
      <c r="N660" s="75"/>
    </row>
    <row r="661" spans="11:14" x14ac:dyDescent="0.25">
      <c r="K661" s="75"/>
      <c r="L661" s="75"/>
      <c r="M661" s="75"/>
      <c r="N661" s="75"/>
    </row>
    <row r="662" spans="11:14" x14ac:dyDescent="0.25">
      <c r="K662" s="75"/>
      <c r="L662" s="75"/>
      <c r="M662" s="75"/>
      <c r="N662" s="75"/>
    </row>
    <row r="663" spans="11:14" x14ac:dyDescent="0.25">
      <c r="K663" s="75"/>
      <c r="L663" s="75"/>
      <c r="M663" s="75"/>
      <c r="N663" s="75"/>
    </row>
    <row r="664" spans="11:14" x14ac:dyDescent="0.25">
      <c r="K664" s="75"/>
      <c r="L664" s="75"/>
      <c r="M664" s="75"/>
      <c r="N664" s="75"/>
    </row>
    <row r="665" spans="11:14" x14ac:dyDescent="0.25">
      <c r="K665" s="75"/>
      <c r="L665" s="75"/>
      <c r="M665" s="75"/>
      <c r="N665" s="75"/>
    </row>
    <row r="666" spans="11:14" x14ac:dyDescent="0.25">
      <c r="K666" s="75"/>
      <c r="L666" s="75"/>
      <c r="M666" s="75"/>
      <c r="N666" s="75"/>
    </row>
    <row r="667" spans="11:14" x14ac:dyDescent="0.25">
      <c r="K667" s="75"/>
      <c r="L667" s="75"/>
      <c r="M667" s="75"/>
      <c r="N667" s="75"/>
    </row>
    <row r="668" spans="11:14" x14ac:dyDescent="0.25">
      <c r="K668" s="75"/>
      <c r="L668" s="75"/>
      <c r="M668" s="75"/>
      <c r="N668" s="75"/>
    </row>
    <row r="669" spans="11:14" x14ac:dyDescent="0.25">
      <c r="K669" s="75"/>
      <c r="L669" s="75"/>
      <c r="M669" s="75"/>
      <c r="N669" s="75"/>
    </row>
    <row r="670" spans="11:14" x14ac:dyDescent="0.25">
      <c r="K670" s="75"/>
      <c r="L670" s="75"/>
      <c r="M670" s="75"/>
      <c r="N670" s="75"/>
    </row>
    <row r="671" spans="11:14" x14ac:dyDescent="0.25">
      <c r="K671" s="75"/>
      <c r="L671" s="75"/>
      <c r="M671" s="75"/>
      <c r="N671" s="75"/>
    </row>
    <row r="672" spans="11:14" x14ac:dyDescent="0.25">
      <c r="K672" s="75"/>
      <c r="L672" s="75"/>
      <c r="M672" s="75"/>
      <c r="N672" s="75"/>
    </row>
    <row r="673" spans="11:14" x14ac:dyDescent="0.25">
      <c r="K673" s="75"/>
      <c r="L673" s="75"/>
      <c r="M673" s="75"/>
      <c r="N673" s="75"/>
    </row>
    <row r="674" spans="11:14" x14ac:dyDescent="0.25">
      <c r="K674" s="75"/>
      <c r="L674" s="75"/>
      <c r="M674" s="75"/>
      <c r="N674" s="75"/>
    </row>
    <row r="675" spans="11:14" x14ac:dyDescent="0.25">
      <c r="K675" s="75"/>
      <c r="L675" s="75"/>
      <c r="M675" s="75"/>
      <c r="N675" s="75"/>
    </row>
    <row r="676" spans="11:14" x14ac:dyDescent="0.25">
      <c r="K676" s="75"/>
      <c r="L676" s="75"/>
      <c r="M676" s="75"/>
      <c r="N676" s="75"/>
    </row>
    <row r="677" spans="11:14" x14ac:dyDescent="0.25">
      <c r="K677" s="75"/>
      <c r="L677" s="75"/>
      <c r="M677" s="75"/>
      <c r="N677" s="75"/>
    </row>
    <row r="678" spans="11:14" x14ac:dyDescent="0.25">
      <c r="K678" s="75"/>
      <c r="L678" s="75"/>
      <c r="M678" s="75"/>
      <c r="N678" s="75"/>
    </row>
    <row r="679" spans="11:14" x14ac:dyDescent="0.25">
      <c r="K679" s="75"/>
      <c r="L679" s="75"/>
      <c r="M679" s="75"/>
      <c r="N679" s="75"/>
    </row>
    <row r="680" spans="11:14" x14ac:dyDescent="0.25">
      <c r="K680" s="75"/>
      <c r="L680" s="75"/>
      <c r="M680" s="75"/>
      <c r="N680" s="75"/>
    </row>
    <row r="681" spans="11:14" x14ac:dyDescent="0.25">
      <c r="K681" s="75"/>
      <c r="L681" s="75"/>
      <c r="M681" s="75"/>
      <c r="N681" s="75"/>
    </row>
    <row r="682" spans="11:14" x14ac:dyDescent="0.25">
      <c r="K682" s="75"/>
      <c r="L682" s="75"/>
      <c r="M682" s="75"/>
      <c r="N682" s="75"/>
    </row>
    <row r="683" spans="11:14" x14ac:dyDescent="0.25">
      <c r="K683" s="75"/>
      <c r="L683" s="75"/>
      <c r="M683" s="75"/>
      <c r="N683" s="75"/>
    </row>
    <row r="684" spans="11:14" x14ac:dyDescent="0.25">
      <c r="K684" s="75"/>
      <c r="L684" s="75"/>
      <c r="M684" s="75"/>
      <c r="N684" s="75"/>
    </row>
    <row r="685" spans="11:14" x14ac:dyDescent="0.25">
      <c r="K685" s="75"/>
      <c r="L685" s="75"/>
      <c r="M685" s="75"/>
      <c r="N685" s="75"/>
    </row>
    <row r="686" spans="11:14" x14ac:dyDescent="0.25">
      <c r="K686" s="75"/>
      <c r="L686" s="75"/>
      <c r="M686" s="75"/>
      <c r="N686" s="75"/>
    </row>
    <row r="687" spans="11:14" x14ac:dyDescent="0.25">
      <c r="K687" s="75"/>
      <c r="L687" s="75"/>
      <c r="M687" s="75"/>
      <c r="N687" s="75"/>
    </row>
    <row r="688" spans="11:14" x14ac:dyDescent="0.25">
      <c r="K688" s="75"/>
      <c r="L688" s="75"/>
      <c r="M688" s="75"/>
      <c r="N688" s="75"/>
    </row>
    <row r="689" spans="11:14" x14ac:dyDescent="0.25">
      <c r="K689" s="75"/>
      <c r="L689" s="75"/>
      <c r="M689" s="75"/>
      <c r="N689" s="75"/>
    </row>
    <row r="690" spans="11:14" x14ac:dyDescent="0.25">
      <c r="K690" s="75"/>
      <c r="L690" s="75"/>
      <c r="M690" s="75"/>
      <c r="N690" s="75"/>
    </row>
    <row r="691" spans="11:14" x14ac:dyDescent="0.25">
      <c r="K691" s="75"/>
      <c r="L691" s="75"/>
      <c r="M691" s="75"/>
      <c r="N691" s="75"/>
    </row>
    <row r="692" spans="11:14" x14ac:dyDescent="0.25">
      <c r="K692" s="75"/>
      <c r="L692" s="75"/>
      <c r="M692" s="75"/>
      <c r="N692" s="75"/>
    </row>
    <row r="693" spans="11:14" x14ac:dyDescent="0.25">
      <c r="K693" s="75"/>
      <c r="L693" s="75"/>
      <c r="M693" s="75"/>
      <c r="N693" s="75"/>
    </row>
    <row r="694" spans="11:14" x14ac:dyDescent="0.25">
      <c r="K694" s="75"/>
      <c r="L694" s="75"/>
      <c r="M694" s="75"/>
      <c r="N694" s="75"/>
    </row>
    <row r="695" spans="11:14" x14ac:dyDescent="0.25">
      <c r="K695" s="75"/>
      <c r="L695" s="75"/>
      <c r="M695" s="75"/>
      <c r="N695" s="75"/>
    </row>
    <row r="696" spans="11:14" x14ac:dyDescent="0.25">
      <c r="K696" s="75"/>
      <c r="L696" s="75"/>
      <c r="M696" s="75"/>
      <c r="N696" s="75"/>
    </row>
    <row r="697" spans="11:14" x14ac:dyDescent="0.25">
      <c r="K697" s="75"/>
      <c r="L697" s="75"/>
      <c r="M697" s="75"/>
      <c r="N697" s="75"/>
    </row>
    <row r="698" spans="11:14" x14ac:dyDescent="0.25">
      <c r="K698" s="75"/>
      <c r="L698" s="75"/>
      <c r="M698" s="75"/>
      <c r="N698" s="75"/>
    </row>
    <row r="699" spans="11:14" x14ac:dyDescent="0.25">
      <c r="K699" s="75"/>
      <c r="L699" s="75"/>
      <c r="M699" s="75"/>
      <c r="N699" s="75"/>
    </row>
    <row r="700" spans="11:14" x14ac:dyDescent="0.25">
      <c r="K700" s="75"/>
      <c r="L700" s="75"/>
      <c r="M700" s="75"/>
      <c r="N700" s="75"/>
    </row>
    <row r="701" spans="11:14" x14ac:dyDescent="0.25">
      <c r="K701" s="75"/>
      <c r="L701" s="75"/>
      <c r="M701" s="75"/>
      <c r="N701" s="75"/>
    </row>
    <row r="702" spans="11:14" x14ac:dyDescent="0.25">
      <c r="K702" s="75"/>
      <c r="L702" s="75"/>
      <c r="M702" s="75"/>
      <c r="N702" s="75"/>
    </row>
    <row r="703" spans="11:14" x14ac:dyDescent="0.25">
      <c r="K703" s="75"/>
      <c r="L703" s="75"/>
      <c r="M703" s="75"/>
      <c r="N703" s="75"/>
    </row>
    <row r="704" spans="11:14" x14ac:dyDescent="0.25">
      <c r="K704" s="75"/>
      <c r="L704" s="75"/>
      <c r="M704" s="75"/>
      <c r="N704" s="75"/>
    </row>
    <row r="705" spans="11:14" x14ac:dyDescent="0.25">
      <c r="K705" s="75"/>
      <c r="L705" s="75"/>
      <c r="M705" s="75"/>
      <c r="N705" s="75"/>
    </row>
    <row r="706" spans="11:14" x14ac:dyDescent="0.25">
      <c r="K706" s="75"/>
      <c r="L706" s="75"/>
      <c r="M706" s="75"/>
      <c r="N706" s="75"/>
    </row>
    <row r="707" spans="11:14" x14ac:dyDescent="0.25">
      <c r="K707" s="75"/>
      <c r="L707" s="75"/>
      <c r="M707" s="75"/>
      <c r="N707" s="75"/>
    </row>
    <row r="708" spans="11:14" x14ac:dyDescent="0.25">
      <c r="K708" s="75"/>
      <c r="L708" s="75"/>
      <c r="M708" s="75"/>
      <c r="N708" s="75"/>
    </row>
    <row r="709" spans="11:14" x14ac:dyDescent="0.25">
      <c r="K709" s="75"/>
      <c r="L709" s="75"/>
      <c r="M709" s="75"/>
      <c r="N709" s="75"/>
    </row>
    <row r="710" spans="11:14" x14ac:dyDescent="0.25">
      <c r="K710" s="75"/>
      <c r="L710" s="75"/>
      <c r="M710" s="75"/>
      <c r="N710" s="75"/>
    </row>
    <row r="711" spans="11:14" x14ac:dyDescent="0.25">
      <c r="K711" s="75"/>
      <c r="L711" s="75"/>
      <c r="M711" s="75"/>
      <c r="N711" s="75"/>
    </row>
    <row r="712" spans="11:14" x14ac:dyDescent="0.25">
      <c r="K712" s="75"/>
      <c r="L712" s="75"/>
      <c r="M712" s="75"/>
      <c r="N712" s="75"/>
    </row>
    <row r="713" spans="11:14" x14ac:dyDescent="0.25">
      <c r="K713" s="75"/>
      <c r="L713" s="75"/>
      <c r="M713" s="75"/>
      <c r="N713" s="75"/>
    </row>
    <row r="714" spans="11:14" x14ac:dyDescent="0.25">
      <c r="K714" s="75"/>
      <c r="L714" s="75"/>
      <c r="M714" s="75"/>
      <c r="N714" s="75"/>
    </row>
    <row r="715" spans="11:14" x14ac:dyDescent="0.25">
      <c r="K715" s="75"/>
      <c r="L715" s="75"/>
      <c r="M715" s="75"/>
      <c r="N715" s="75"/>
    </row>
    <row r="716" spans="11:14" x14ac:dyDescent="0.25">
      <c r="K716" s="75"/>
      <c r="L716" s="75"/>
      <c r="M716" s="75"/>
      <c r="N716" s="75"/>
    </row>
    <row r="717" spans="11:14" x14ac:dyDescent="0.25">
      <c r="K717" s="75"/>
      <c r="L717" s="75"/>
      <c r="M717" s="75"/>
      <c r="N717" s="75"/>
    </row>
    <row r="718" spans="11:14" x14ac:dyDescent="0.25">
      <c r="K718" s="75"/>
      <c r="L718" s="75"/>
      <c r="M718" s="75"/>
      <c r="N718" s="75"/>
    </row>
    <row r="719" spans="11:14" x14ac:dyDescent="0.25">
      <c r="K719" s="75"/>
      <c r="L719" s="75"/>
      <c r="M719" s="75"/>
      <c r="N719" s="75"/>
    </row>
    <row r="720" spans="11:14" x14ac:dyDescent="0.25">
      <c r="K720" s="75"/>
      <c r="L720" s="75"/>
      <c r="M720" s="75"/>
      <c r="N720" s="75"/>
    </row>
    <row r="721" spans="11:14" x14ac:dyDescent="0.25">
      <c r="K721" s="75"/>
      <c r="L721" s="75"/>
      <c r="M721" s="75"/>
      <c r="N721" s="75"/>
    </row>
    <row r="722" spans="11:14" x14ac:dyDescent="0.25">
      <c r="K722" s="75"/>
      <c r="L722" s="75"/>
      <c r="M722" s="75"/>
      <c r="N722" s="75"/>
    </row>
    <row r="723" spans="11:14" x14ac:dyDescent="0.25">
      <c r="K723" s="75"/>
      <c r="L723" s="75"/>
      <c r="M723" s="75"/>
      <c r="N723" s="75"/>
    </row>
    <row r="724" spans="11:14" x14ac:dyDescent="0.25">
      <c r="K724" s="75"/>
      <c r="L724" s="75"/>
      <c r="M724" s="75"/>
      <c r="N724" s="75"/>
    </row>
    <row r="725" spans="11:14" x14ac:dyDescent="0.25">
      <c r="K725" s="75"/>
      <c r="L725" s="75"/>
      <c r="M725" s="75"/>
      <c r="N725" s="75"/>
    </row>
    <row r="726" spans="11:14" x14ac:dyDescent="0.25">
      <c r="K726" s="75"/>
      <c r="L726" s="75"/>
      <c r="M726" s="75"/>
      <c r="N726" s="75"/>
    </row>
    <row r="727" spans="11:14" x14ac:dyDescent="0.25">
      <c r="K727" s="75"/>
      <c r="L727" s="75"/>
      <c r="M727" s="75"/>
      <c r="N727" s="75"/>
    </row>
    <row r="728" spans="11:14" x14ac:dyDescent="0.25">
      <c r="K728" s="75"/>
      <c r="L728" s="75"/>
      <c r="M728" s="75"/>
      <c r="N728" s="75"/>
    </row>
    <row r="729" spans="11:14" x14ac:dyDescent="0.25">
      <c r="K729" s="75"/>
      <c r="L729" s="75"/>
      <c r="M729" s="75"/>
      <c r="N729" s="75"/>
    </row>
    <row r="730" spans="11:14" x14ac:dyDescent="0.25">
      <c r="K730" s="75"/>
      <c r="L730" s="75"/>
      <c r="M730" s="75"/>
      <c r="N730" s="75"/>
    </row>
    <row r="731" spans="11:14" x14ac:dyDescent="0.25">
      <c r="K731" s="75"/>
      <c r="L731" s="75"/>
      <c r="M731" s="75"/>
      <c r="N731" s="75"/>
    </row>
    <row r="732" spans="11:14" x14ac:dyDescent="0.25">
      <c r="K732" s="75"/>
      <c r="L732" s="75"/>
      <c r="M732" s="75"/>
      <c r="N732" s="75"/>
    </row>
    <row r="733" spans="11:14" x14ac:dyDescent="0.25">
      <c r="K733" s="75"/>
      <c r="L733" s="75"/>
      <c r="M733" s="75"/>
      <c r="N733" s="75"/>
    </row>
    <row r="734" spans="11:14" x14ac:dyDescent="0.25">
      <c r="K734" s="75"/>
      <c r="L734" s="75"/>
      <c r="M734" s="75"/>
      <c r="N734" s="75"/>
    </row>
    <row r="735" spans="11:14" x14ac:dyDescent="0.25">
      <c r="K735" s="75"/>
      <c r="L735" s="75"/>
      <c r="M735" s="75"/>
      <c r="N735" s="75"/>
    </row>
    <row r="736" spans="11:14" x14ac:dyDescent="0.25">
      <c r="K736" s="75"/>
      <c r="L736" s="75"/>
      <c r="M736" s="75"/>
      <c r="N736" s="75"/>
    </row>
    <row r="737" spans="11:14" x14ac:dyDescent="0.25">
      <c r="K737" s="75"/>
      <c r="L737" s="75"/>
      <c r="M737" s="75"/>
      <c r="N737" s="75"/>
    </row>
    <row r="738" spans="11:14" x14ac:dyDescent="0.25">
      <c r="K738" s="75"/>
      <c r="L738" s="75"/>
      <c r="M738" s="75"/>
      <c r="N738" s="75"/>
    </row>
    <row r="739" spans="11:14" x14ac:dyDescent="0.25">
      <c r="K739" s="75"/>
      <c r="L739" s="75"/>
      <c r="M739" s="75"/>
      <c r="N739" s="75"/>
    </row>
    <row r="740" spans="11:14" x14ac:dyDescent="0.25">
      <c r="K740" s="75"/>
      <c r="L740" s="75"/>
      <c r="M740" s="75"/>
      <c r="N740" s="75"/>
    </row>
    <row r="741" spans="11:14" x14ac:dyDescent="0.25">
      <c r="K741" s="75"/>
      <c r="L741" s="75"/>
      <c r="M741" s="75"/>
      <c r="N741" s="75"/>
    </row>
    <row r="742" spans="11:14" x14ac:dyDescent="0.25">
      <c r="K742" s="75"/>
      <c r="L742" s="75"/>
      <c r="M742" s="75"/>
      <c r="N742" s="75"/>
    </row>
    <row r="743" spans="11:14" x14ac:dyDescent="0.25">
      <c r="K743" s="75"/>
      <c r="L743" s="75"/>
      <c r="M743" s="75"/>
      <c r="N743" s="75"/>
    </row>
    <row r="744" spans="11:14" x14ac:dyDescent="0.25">
      <c r="K744" s="75"/>
      <c r="L744" s="75"/>
      <c r="M744" s="75"/>
      <c r="N744" s="75"/>
    </row>
    <row r="745" spans="11:14" x14ac:dyDescent="0.25">
      <c r="K745" s="75"/>
      <c r="L745" s="75"/>
      <c r="M745" s="75"/>
      <c r="N745" s="75"/>
    </row>
    <row r="746" spans="11:14" x14ac:dyDescent="0.25">
      <c r="K746" s="75"/>
      <c r="L746" s="75"/>
      <c r="M746" s="75"/>
      <c r="N746" s="75"/>
    </row>
    <row r="747" spans="11:14" x14ac:dyDescent="0.25">
      <c r="K747" s="75"/>
      <c r="L747" s="75"/>
      <c r="M747" s="75"/>
      <c r="N747" s="75"/>
    </row>
    <row r="748" spans="11:14" x14ac:dyDescent="0.25">
      <c r="K748" s="75"/>
      <c r="L748" s="75"/>
      <c r="M748" s="75"/>
      <c r="N748" s="75"/>
    </row>
    <row r="749" spans="11:14" x14ac:dyDescent="0.25">
      <c r="K749" s="75"/>
      <c r="L749" s="75"/>
      <c r="M749" s="75"/>
      <c r="N749" s="75"/>
    </row>
    <row r="750" spans="11:14" x14ac:dyDescent="0.25">
      <c r="K750" s="75"/>
      <c r="L750" s="75"/>
      <c r="M750" s="75"/>
      <c r="N750" s="75"/>
    </row>
    <row r="751" spans="11:14" x14ac:dyDescent="0.25">
      <c r="K751" s="75"/>
      <c r="L751" s="75"/>
      <c r="M751" s="75"/>
      <c r="N751" s="75"/>
    </row>
    <row r="752" spans="11:14" x14ac:dyDescent="0.25">
      <c r="K752" s="75"/>
      <c r="L752" s="75"/>
      <c r="M752" s="75"/>
      <c r="N752" s="75"/>
    </row>
    <row r="753" spans="11:14" x14ac:dyDescent="0.25">
      <c r="K753" s="75"/>
      <c r="L753" s="75"/>
      <c r="M753" s="75"/>
      <c r="N753" s="75"/>
    </row>
    <row r="754" spans="11:14" x14ac:dyDescent="0.25">
      <c r="K754" s="75"/>
      <c r="L754" s="75"/>
      <c r="M754" s="75"/>
      <c r="N754" s="75"/>
    </row>
    <row r="755" spans="11:14" x14ac:dyDescent="0.25">
      <c r="K755" s="75"/>
      <c r="L755" s="75"/>
      <c r="M755" s="75"/>
      <c r="N755" s="75"/>
    </row>
    <row r="756" spans="11:14" x14ac:dyDescent="0.25">
      <c r="K756" s="75"/>
      <c r="L756" s="75"/>
      <c r="M756" s="75"/>
      <c r="N756" s="75"/>
    </row>
    <row r="757" spans="11:14" x14ac:dyDescent="0.25">
      <c r="K757" s="75"/>
      <c r="L757" s="75"/>
      <c r="M757" s="75"/>
      <c r="N757" s="75"/>
    </row>
    <row r="758" spans="11:14" x14ac:dyDescent="0.25">
      <c r="K758" s="75"/>
      <c r="L758" s="75"/>
      <c r="M758" s="75"/>
      <c r="N758" s="75"/>
    </row>
    <row r="759" spans="11:14" x14ac:dyDescent="0.25">
      <c r="K759" s="75"/>
      <c r="L759" s="75"/>
      <c r="M759" s="75"/>
      <c r="N759" s="75"/>
    </row>
    <row r="760" spans="11:14" x14ac:dyDescent="0.25">
      <c r="K760" s="75"/>
      <c r="L760" s="75"/>
      <c r="M760" s="75"/>
      <c r="N760" s="75"/>
    </row>
    <row r="761" spans="11:14" x14ac:dyDescent="0.25">
      <c r="K761" s="75"/>
      <c r="L761" s="75"/>
      <c r="M761" s="75"/>
      <c r="N761" s="75"/>
    </row>
    <row r="762" spans="11:14" x14ac:dyDescent="0.25">
      <c r="K762" s="75"/>
      <c r="L762" s="75"/>
      <c r="M762" s="75"/>
      <c r="N762" s="75"/>
    </row>
    <row r="763" spans="11:14" x14ac:dyDescent="0.25">
      <c r="K763" s="75"/>
      <c r="L763" s="75"/>
      <c r="M763" s="75"/>
      <c r="N763" s="75"/>
    </row>
    <row r="764" spans="11:14" x14ac:dyDescent="0.25">
      <c r="K764" s="75"/>
      <c r="L764" s="75"/>
      <c r="M764" s="75"/>
      <c r="N764" s="75"/>
    </row>
    <row r="765" spans="11:14" x14ac:dyDescent="0.25">
      <c r="K765" s="75"/>
      <c r="L765" s="75"/>
      <c r="M765" s="75"/>
      <c r="N765" s="75"/>
    </row>
    <row r="766" spans="11:14" x14ac:dyDescent="0.25">
      <c r="K766" s="75"/>
      <c r="L766" s="75"/>
      <c r="M766" s="75"/>
      <c r="N766" s="75"/>
    </row>
    <row r="767" spans="11:14" x14ac:dyDescent="0.25">
      <c r="K767" s="75"/>
      <c r="L767" s="75"/>
      <c r="M767" s="75"/>
      <c r="N767" s="75"/>
    </row>
    <row r="768" spans="11:14" x14ac:dyDescent="0.25">
      <c r="K768" s="75"/>
      <c r="L768" s="75"/>
      <c r="M768" s="75"/>
      <c r="N768" s="75"/>
    </row>
    <row r="769" spans="11:14" x14ac:dyDescent="0.25">
      <c r="K769" s="75"/>
      <c r="L769" s="75"/>
      <c r="M769" s="75"/>
      <c r="N769" s="75"/>
    </row>
    <row r="770" spans="11:14" x14ac:dyDescent="0.25">
      <c r="K770" s="75"/>
      <c r="L770" s="75"/>
      <c r="M770" s="75"/>
      <c r="N770" s="75"/>
    </row>
    <row r="771" spans="11:14" x14ac:dyDescent="0.25">
      <c r="K771" s="75"/>
      <c r="L771" s="75"/>
      <c r="M771" s="75"/>
      <c r="N771" s="75"/>
    </row>
    <row r="772" spans="11:14" x14ac:dyDescent="0.25">
      <c r="K772" s="75"/>
      <c r="L772" s="75"/>
      <c r="M772" s="75"/>
      <c r="N772" s="75"/>
    </row>
    <row r="773" spans="11:14" x14ac:dyDescent="0.25">
      <c r="K773" s="75"/>
      <c r="L773" s="75"/>
      <c r="M773" s="75"/>
      <c r="N773" s="75"/>
    </row>
    <row r="774" spans="11:14" x14ac:dyDescent="0.25">
      <c r="K774" s="75"/>
      <c r="L774" s="75"/>
      <c r="M774" s="75"/>
      <c r="N774" s="75"/>
    </row>
    <row r="775" spans="11:14" x14ac:dyDescent="0.25">
      <c r="K775" s="75"/>
      <c r="L775" s="75"/>
      <c r="M775" s="75"/>
      <c r="N775" s="75"/>
    </row>
    <row r="776" spans="11:14" x14ac:dyDescent="0.25">
      <c r="K776" s="75"/>
      <c r="L776" s="75"/>
      <c r="M776" s="75"/>
      <c r="N776" s="75"/>
    </row>
    <row r="777" spans="11:14" x14ac:dyDescent="0.25">
      <c r="K777" s="75"/>
      <c r="L777" s="75"/>
      <c r="M777" s="75"/>
      <c r="N777" s="75"/>
    </row>
    <row r="778" spans="11:14" x14ac:dyDescent="0.25">
      <c r="K778" s="75"/>
      <c r="L778" s="75"/>
      <c r="M778" s="75"/>
      <c r="N778" s="75"/>
    </row>
    <row r="779" spans="11:14" x14ac:dyDescent="0.25">
      <c r="K779" s="75"/>
      <c r="L779" s="75"/>
      <c r="M779" s="75"/>
      <c r="N779" s="75"/>
    </row>
    <row r="780" spans="11:14" x14ac:dyDescent="0.25">
      <c r="K780" s="75"/>
      <c r="L780" s="75"/>
      <c r="M780" s="75"/>
      <c r="N780" s="75"/>
    </row>
    <row r="781" spans="11:14" x14ac:dyDescent="0.25">
      <c r="K781" s="75"/>
      <c r="L781" s="75"/>
      <c r="M781" s="75"/>
      <c r="N781" s="75"/>
    </row>
    <row r="782" spans="11:14" x14ac:dyDescent="0.25">
      <c r="K782" s="75"/>
      <c r="L782" s="75"/>
      <c r="M782" s="75"/>
      <c r="N782" s="75"/>
    </row>
    <row r="783" spans="11:14" x14ac:dyDescent="0.25">
      <c r="K783" s="75"/>
      <c r="L783" s="75"/>
      <c r="M783" s="75"/>
      <c r="N783" s="75"/>
    </row>
    <row r="784" spans="11:14" x14ac:dyDescent="0.25">
      <c r="K784" s="75"/>
      <c r="L784" s="75"/>
      <c r="M784" s="75"/>
      <c r="N784" s="75"/>
    </row>
    <row r="785" spans="11:14" x14ac:dyDescent="0.25">
      <c r="K785" s="75"/>
      <c r="L785" s="75"/>
      <c r="M785" s="75"/>
      <c r="N785" s="75"/>
    </row>
    <row r="786" spans="11:14" x14ac:dyDescent="0.25">
      <c r="K786" s="75"/>
      <c r="L786" s="75"/>
      <c r="M786" s="75"/>
      <c r="N786" s="75"/>
    </row>
    <row r="787" spans="11:14" x14ac:dyDescent="0.25">
      <c r="K787" s="75"/>
      <c r="L787" s="75"/>
      <c r="M787" s="75"/>
      <c r="N787" s="75"/>
    </row>
    <row r="788" spans="11:14" x14ac:dyDescent="0.25">
      <c r="K788" s="75"/>
      <c r="L788" s="75"/>
      <c r="M788" s="75"/>
      <c r="N788" s="75"/>
    </row>
    <row r="789" spans="11:14" x14ac:dyDescent="0.25">
      <c r="K789" s="75"/>
      <c r="L789" s="75"/>
      <c r="M789" s="75"/>
      <c r="N789" s="75"/>
    </row>
    <row r="790" spans="11:14" x14ac:dyDescent="0.25">
      <c r="K790" s="75"/>
      <c r="L790" s="75"/>
      <c r="M790" s="75"/>
      <c r="N790" s="75"/>
    </row>
    <row r="791" spans="11:14" x14ac:dyDescent="0.25">
      <c r="K791" s="75"/>
      <c r="L791" s="75"/>
      <c r="M791" s="75"/>
      <c r="N791" s="75"/>
    </row>
    <row r="792" spans="11:14" x14ac:dyDescent="0.25">
      <c r="K792" s="75"/>
      <c r="L792" s="75"/>
      <c r="M792" s="75"/>
      <c r="N792" s="75"/>
    </row>
    <row r="793" spans="11:14" x14ac:dyDescent="0.25">
      <c r="K793" s="75"/>
      <c r="L793" s="75"/>
      <c r="M793" s="75"/>
      <c r="N793" s="75"/>
    </row>
    <row r="794" spans="11:14" x14ac:dyDescent="0.25">
      <c r="K794" s="75"/>
      <c r="L794" s="75"/>
      <c r="M794" s="75"/>
      <c r="N794" s="75"/>
    </row>
    <row r="795" spans="11:14" x14ac:dyDescent="0.25">
      <c r="K795" s="75"/>
      <c r="L795" s="75"/>
      <c r="M795" s="75"/>
      <c r="N795" s="75"/>
    </row>
    <row r="796" spans="11:14" x14ac:dyDescent="0.25">
      <c r="K796" s="75"/>
      <c r="L796" s="75"/>
      <c r="M796" s="75"/>
      <c r="N796" s="75"/>
    </row>
    <row r="797" spans="11:14" x14ac:dyDescent="0.25">
      <c r="K797" s="75"/>
      <c r="L797" s="75"/>
      <c r="M797" s="75"/>
      <c r="N797" s="75"/>
    </row>
    <row r="798" spans="11:14" x14ac:dyDescent="0.25">
      <c r="K798" s="75"/>
      <c r="L798" s="75"/>
      <c r="M798" s="75"/>
      <c r="N798" s="75"/>
    </row>
    <row r="799" spans="11:14" x14ac:dyDescent="0.25">
      <c r="K799" s="75"/>
      <c r="L799" s="75"/>
      <c r="M799" s="75"/>
      <c r="N799" s="75"/>
    </row>
    <row r="800" spans="11:14" x14ac:dyDescent="0.25">
      <c r="K800" s="75"/>
      <c r="L800" s="75"/>
      <c r="M800" s="75"/>
      <c r="N800" s="75"/>
    </row>
    <row r="801" spans="11:14" x14ac:dyDescent="0.25">
      <c r="K801" s="75"/>
      <c r="L801" s="75"/>
      <c r="M801" s="75"/>
      <c r="N801" s="75"/>
    </row>
    <row r="802" spans="11:14" x14ac:dyDescent="0.25">
      <c r="K802" s="75"/>
      <c r="L802" s="75"/>
      <c r="M802" s="75"/>
      <c r="N802" s="75"/>
    </row>
    <row r="803" spans="11:14" x14ac:dyDescent="0.25">
      <c r="K803" s="75"/>
      <c r="L803" s="75"/>
      <c r="M803" s="75"/>
      <c r="N803" s="75"/>
    </row>
    <row r="804" spans="11:14" x14ac:dyDescent="0.25">
      <c r="K804" s="75"/>
      <c r="L804" s="75"/>
      <c r="M804" s="75"/>
      <c r="N804" s="75"/>
    </row>
    <row r="805" spans="11:14" x14ac:dyDescent="0.25">
      <c r="K805" s="75"/>
      <c r="L805" s="75"/>
      <c r="M805" s="75"/>
      <c r="N805" s="75"/>
    </row>
    <row r="806" spans="11:14" x14ac:dyDescent="0.25">
      <c r="K806" s="75"/>
      <c r="L806" s="75"/>
      <c r="M806" s="75"/>
      <c r="N806" s="75"/>
    </row>
    <row r="807" spans="11:14" x14ac:dyDescent="0.25">
      <c r="K807" s="75"/>
      <c r="L807" s="75"/>
      <c r="M807" s="75"/>
      <c r="N807" s="75"/>
    </row>
    <row r="808" spans="11:14" x14ac:dyDescent="0.25">
      <c r="K808" s="75"/>
      <c r="L808" s="75"/>
      <c r="M808" s="75"/>
      <c r="N808" s="75"/>
    </row>
    <row r="809" spans="11:14" x14ac:dyDescent="0.25">
      <c r="K809" s="75"/>
      <c r="L809" s="75"/>
      <c r="M809" s="75"/>
      <c r="N809" s="75"/>
    </row>
    <row r="810" spans="11:14" x14ac:dyDescent="0.25">
      <c r="K810" s="75"/>
      <c r="L810" s="75"/>
      <c r="M810" s="75"/>
      <c r="N810" s="75"/>
    </row>
    <row r="811" spans="11:14" x14ac:dyDescent="0.25">
      <c r="K811" s="75"/>
      <c r="L811" s="75"/>
      <c r="M811" s="75"/>
      <c r="N811" s="75"/>
    </row>
    <row r="812" spans="11:14" x14ac:dyDescent="0.25">
      <c r="K812" s="75"/>
      <c r="L812" s="75"/>
      <c r="M812" s="75"/>
      <c r="N812" s="75"/>
    </row>
    <row r="813" spans="11:14" x14ac:dyDescent="0.25">
      <c r="K813" s="75"/>
      <c r="L813" s="75"/>
      <c r="M813" s="75"/>
      <c r="N813" s="75"/>
    </row>
    <row r="814" spans="11:14" x14ac:dyDescent="0.25">
      <c r="K814" s="75"/>
      <c r="L814" s="75"/>
      <c r="M814" s="75"/>
      <c r="N814" s="75"/>
    </row>
    <row r="815" spans="11:14" x14ac:dyDescent="0.25">
      <c r="K815" s="75"/>
      <c r="L815" s="75"/>
      <c r="M815" s="75"/>
      <c r="N815" s="75"/>
    </row>
    <row r="816" spans="11:14" x14ac:dyDescent="0.25">
      <c r="K816" s="75"/>
      <c r="L816" s="75"/>
      <c r="M816" s="75"/>
      <c r="N816" s="75"/>
    </row>
    <row r="817" spans="11:14" x14ac:dyDescent="0.25">
      <c r="K817" s="75"/>
      <c r="L817" s="75"/>
      <c r="M817" s="75"/>
      <c r="N817" s="75"/>
    </row>
    <row r="818" spans="11:14" x14ac:dyDescent="0.25">
      <c r="K818" s="75"/>
      <c r="L818" s="75"/>
      <c r="M818" s="75"/>
      <c r="N818" s="75"/>
    </row>
    <row r="819" spans="11:14" x14ac:dyDescent="0.25">
      <c r="K819" s="75"/>
      <c r="L819" s="75"/>
      <c r="M819" s="75"/>
      <c r="N819" s="75"/>
    </row>
    <row r="820" spans="11:14" x14ac:dyDescent="0.25">
      <c r="K820" s="75"/>
      <c r="L820" s="75"/>
      <c r="M820" s="75"/>
      <c r="N820" s="75"/>
    </row>
    <row r="821" spans="11:14" x14ac:dyDescent="0.25">
      <c r="K821" s="75"/>
      <c r="L821" s="75"/>
      <c r="M821" s="75"/>
      <c r="N821" s="75"/>
    </row>
    <row r="822" spans="11:14" x14ac:dyDescent="0.25">
      <c r="K822" s="75"/>
      <c r="L822" s="75"/>
      <c r="M822" s="75"/>
      <c r="N822" s="75"/>
    </row>
    <row r="823" spans="11:14" x14ac:dyDescent="0.25">
      <c r="K823" s="75"/>
      <c r="L823" s="75"/>
      <c r="M823" s="75"/>
      <c r="N823" s="75"/>
    </row>
    <row r="824" spans="11:14" x14ac:dyDescent="0.25">
      <c r="K824" s="75"/>
      <c r="L824" s="75"/>
      <c r="M824" s="75"/>
      <c r="N824" s="75"/>
    </row>
    <row r="825" spans="11:14" x14ac:dyDescent="0.25">
      <c r="K825" s="75"/>
      <c r="L825" s="75"/>
      <c r="M825" s="75"/>
      <c r="N825" s="75"/>
    </row>
    <row r="826" spans="11:14" x14ac:dyDescent="0.25">
      <c r="K826" s="75"/>
      <c r="L826" s="75"/>
      <c r="M826" s="75"/>
      <c r="N826" s="75"/>
    </row>
    <row r="827" spans="11:14" x14ac:dyDescent="0.25">
      <c r="K827" s="75"/>
      <c r="L827" s="75"/>
      <c r="M827" s="75"/>
      <c r="N827" s="75"/>
    </row>
    <row r="828" spans="11:14" x14ac:dyDescent="0.25">
      <c r="K828" s="75"/>
      <c r="L828" s="75"/>
      <c r="M828" s="75"/>
      <c r="N828" s="75"/>
    </row>
    <row r="829" spans="11:14" x14ac:dyDescent="0.25">
      <c r="K829" s="75"/>
      <c r="L829" s="75"/>
      <c r="M829" s="75"/>
      <c r="N829" s="75"/>
    </row>
    <row r="830" spans="11:14" x14ac:dyDescent="0.25">
      <c r="K830" s="75"/>
      <c r="L830" s="75"/>
      <c r="M830" s="75"/>
      <c r="N830" s="75"/>
    </row>
    <row r="831" spans="11:14" x14ac:dyDescent="0.25">
      <c r="K831" s="75"/>
      <c r="L831" s="75"/>
      <c r="M831" s="75"/>
      <c r="N831" s="75"/>
    </row>
    <row r="832" spans="11:14" x14ac:dyDescent="0.25">
      <c r="K832" s="75"/>
      <c r="L832" s="75"/>
      <c r="M832" s="75"/>
      <c r="N832" s="75"/>
    </row>
    <row r="833" spans="11:14" x14ac:dyDescent="0.25">
      <c r="K833" s="75"/>
      <c r="L833" s="75"/>
      <c r="M833" s="75"/>
      <c r="N833" s="75"/>
    </row>
    <row r="834" spans="11:14" x14ac:dyDescent="0.25">
      <c r="K834" s="75"/>
      <c r="L834" s="75"/>
      <c r="M834" s="75"/>
      <c r="N834" s="75"/>
    </row>
    <row r="835" spans="11:14" x14ac:dyDescent="0.25">
      <c r="K835" s="75"/>
      <c r="L835" s="75"/>
      <c r="M835" s="75"/>
      <c r="N835" s="75"/>
    </row>
    <row r="836" spans="11:14" x14ac:dyDescent="0.25">
      <c r="K836" s="75"/>
      <c r="L836" s="75"/>
      <c r="M836" s="75"/>
      <c r="N836" s="75"/>
    </row>
    <row r="837" spans="11:14" x14ac:dyDescent="0.25">
      <c r="K837" s="75"/>
      <c r="L837" s="75"/>
      <c r="M837" s="75"/>
      <c r="N837" s="75"/>
    </row>
    <row r="838" spans="11:14" x14ac:dyDescent="0.25">
      <c r="K838" s="75"/>
      <c r="L838" s="75"/>
      <c r="M838" s="75"/>
      <c r="N838" s="75"/>
    </row>
    <row r="839" spans="11:14" x14ac:dyDescent="0.25">
      <c r="K839" s="75"/>
      <c r="L839" s="75"/>
      <c r="M839" s="75"/>
      <c r="N839" s="75"/>
    </row>
    <row r="840" spans="11:14" x14ac:dyDescent="0.25">
      <c r="K840" s="75"/>
      <c r="L840" s="75"/>
      <c r="M840" s="75"/>
      <c r="N840" s="75"/>
    </row>
    <row r="841" spans="11:14" x14ac:dyDescent="0.25">
      <c r="K841" s="75"/>
      <c r="L841" s="75"/>
      <c r="M841" s="75"/>
      <c r="N841" s="75"/>
    </row>
    <row r="842" spans="11:14" x14ac:dyDescent="0.25">
      <c r="K842" s="75"/>
      <c r="L842" s="75"/>
      <c r="M842" s="75"/>
      <c r="N842" s="75"/>
    </row>
    <row r="843" spans="11:14" x14ac:dyDescent="0.25">
      <c r="K843" s="75"/>
      <c r="L843" s="75"/>
      <c r="M843" s="75"/>
      <c r="N843" s="75"/>
    </row>
    <row r="844" spans="11:14" x14ac:dyDescent="0.25">
      <c r="K844" s="75"/>
      <c r="L844" s="75"/>
      <c r="M844" s="75"/>
      <c r="N844" s="75"/>
    </row>
    <row r="845" spans="11:14" x14ac:dyDescent="0.25">
      <c r="K845" s="75"/>
      <c r="L845" s="75"/>
      <c r="M845" s="75"/>
      <c r="N845" s="75"/>
    </row>
    <row r="846" spans="11:14" x14ac:dyDescent="0.25">
      <c r="K846" s="75"/>
      <c r="L846" s="75"/>
      <c r="M846" s="75"/>
      <c r="N846" s="75"/>
    </row>
    <row r="847" spans="11:14" x14ac:dyDescent="0.25">
      <c r="K847" s="75"/>
      <c r="L847" s="75"/>
      <c r="M847" s="75"/>
      <c r="N847" s="75"/>
    </row>
    <row r="848" spans="11:14" x14ac:dyDescent="0.25">
      <c r="K848" s="75"/>
      <c r="L848" s="75"/>
      <c r="M848" s="75"/>
      <c r="N848" s="75"/>
    </row>
    <row r="849" spans="11:14" x14ac:dyDescent="0.25">
      <c r="K849" s="75"/>
      <c r="L849" s="75"/>
      <c r="M849" s="75"/>
      <c r="N849" s="75"/>
    </row>
    <row r="850" spans="11:14" x14ac:dyDescent="0.25">
      <c r="K850" s="75"/>
      <c r="L850" s="75"/>
      <c r="M850" s="75"/>
      <c r="N850" s="75"/>
    </row>
    <row r="851" spans="11:14" x14ac:dyDescent="0.25">
      <c r="K851" s="75"/>
      <c r="L851" s="75"/>
      <c r="M851" s="75"/>
      <c r="N851" s="75"/>
    </row>
    <row r="852" spans="11:14" x14ac:dyDescent="0.25">
      <c r="K852" s="75"/>
      <c r="L852" s="75"/>
      <c r="M852" s="75"/>
      <c r="N852" s="75"/>
    </row>
    <row r="853" spans="11:14" x14ac:dyDescent="0.25">
      <c r="K853" s="75"/>
      <c r="L853" s="75"/>
      <c r="M853" s="75"/>
      <c r="N853" s="75"/>
    </row>
    <row r="854" spans="11:14" x14ac:dyDescent="0.25">
      <c r="K854" s="75"/>
      <c r="L854" s="75"/>
      <c r="M854" s="75"/>
      <c r="N854" s="75"/>
    </row>
    <row r="855" spans="11:14" x14ac:dyDescent="0.25">
      <c r="K855" s="75"/>
      <c r="L855" s="75"/>
      <c r="M855" s="75"/>
      <c r="N855" s="75"/>
    </row>
    <row r="856" spans="11:14" x14ac:dyDescent="0.25">
      <c r="K856" s="75"/>
      <c r="L856" s="75"/>
      <c r="M856" s="75"/>
      <c r="N856" s="75"/>
    </row>
    <row r="857" spans="11:14" x14ac:dyDescent="0.25">
      <c r="K857" s="75"/>
      <c r="L857" s="75"/>
      <c r="M857" s="75"/>
      <c r="N857" s="75"/>
    </row>
    <row r="858" spans="11:14" x14ac:dyDescent="0.25">
      <c r="K858" s="75"/>
      <c r="L858" s="75"/>
      <c r="M858" s="75"/>
      <c r="N858" s="75"/>
    </row>
    <row r="859" spans="11:14" x14ac:dyDescent="0.25">
      <c r="K859" s="75"/>
      <c r="L859" s="75"/>
      <c r="M859" s="75"/>
      <c r="N859" s="75"/>
    </row>
    <row r="860" spans="11:14" x14ac:dyDescent="0.25">
      <c r="K860" s="75"/>
      <c r="L860" s="75"/>
      <c r="M860" s="75"/>
      <c r="N860" s="75"/>
    </row>
    <row r="861" spans="11:14" x14ac:dyDescent="0.25">
      <c r="K861" s="75"/>
      <c r="L861" s="75"/>
      <c r="M861" s="75"/>
      <c r="N861" s="75"/>
    </row>
    <row r="862" spans="11:14" x14ac:dyDescent="0.25">
      <c r="K862" s="75"/>
      <c r="L862" s="75"/>
      <c r="M862" s="75"/>
      <c r="N862" s="75"/>
    </row>
    <row r="863" spans="11:14" x14ac:dyDescent="0.25">
      <c r="K863" s="75"/>
      <c r="L863" s="75"/>
      <c r="M863" s="75"/>
      <c r="N863" s="75"/>
    </row>
    <row r="864" spans="11:14" x14ac:dyDescent="0.25">
      <c r="K864" s="75"/>
      <c r="L864" s="75"/>
      <c r="M864" s="75"/>
      <c r="N864" s="75"/>
    </row>
    <row r="865" spans="11:14" x14ac:dyDescent="0.25">
      <c r="K865" s="75"/>
      <c r="L865" s="75"/>
      <c r="M865" s="75"/>
      <c r="N865" s="75"/>
    </row>
    <row r="866" spans="11:14" x14ac:dyDescent="0.25">
      <c r="K866" s="75"/>
      <c r="L866" s="75"/>
      <c r="M866" s="75"/>
      <c r="N866" s="75"/>
    </row>
    <row r="867" spans="11:14" x14ac:dyDescent="0.25">
      <c r="K867" s="75"/>
      <c r="L867" s="75"/>
      <c r="M867" s="75"/>
      <c r="N867" s="75"/>
    </row>
    <row r="868" spans="11:14" x14ac:dyDescent="0.25">
      <c r="K868" s="75"/>
      <c r="L868" s="75"/>
      <c r="M868" s="75"/>
      <c r="N868" s="75"/>
    </row>
    <row r="869" spans="11:14" x14ac:dyDescent="0.25">
      <c r="K869" s="75"/>
      <c r="L869" s="75"/>
      <c r="M869" s="75"/>
      <c r="N869" s="75"/>
    </row>
    <row r="870" spans="11:14" x14ac:dyDescent="0.25">
      <c r="K870" s="75"/>
      <c r="L870" s="75"/>
      <c r="M870" s="75"/>
      <c r="N870" s="75"/>
    </row>
    <row r="871" spans="11:14" x14ac:dyDescent="0.25">
      <c r="K871" s="75"/>
      <c r="L871" s="75"/>
      <c r="M871" s="75"/>
      <c r="N871" s="75"/>
    </row>
    <row r="872" spans="11:14" x14ac:dyDescent="0.25">
      <c r="K872" s="75"/>
      <c r="L872" s="75"/>
      <c r="M872" s="75"/>
      <c r="N872" s="75"/>
    </row>
    <row r="873" spans="11:14" x14ac:dyDescent="0.25">
      <c r="K873" s="75"/>
      <c r="L873" s="75"/>
      <c r="M873" s="75"/>
      <c r="N873" s="75"/>
    </row>
    <row r="874" spans="11:14" x14ac:dyDescent="0.25">
      <c r="K874" s="75"/>
      <c r="L874" s="75"/>
      <c r="M874" s="75"/>
      <c r="N874" s="75"/>
    </row>
    <row r="875" spans="11:14" x14ac:dyDescent="0.25">
      <c r="K875" s="75"/>
      <c r="L875" s="75"/>
      <c r="M875" s="75"/>
      <c r="N875" s="75"/>
    </row>
    <row r="876" spans="11:14" x14ac:dyDescent="0.25">
      <c r="K876" s="75"/>
      <c r="L876" s="75"/>
      <c r="M876" s="75"/>
      <c r="N876" s="75"/>
    </row>
    <row r="877" spans="11:14" x14ac:dyDescent="0.25">
      <c r="K877" s="75"/>
      <c r="L877" s="75"/>
      <c r="M877" s="75"/>
      <c r="N877" s="75"/>
    </row>
    <row r="878" spans="11:14" x14ac:dyDescent="0.25">
      <c r="K878" s="75"/>
      <c r="L878" s="75"/>
      <c r="M878" s="75"/>
      <c r="N878" s="75"/>
    </row>
    <row r="879" spans="11:14" x14ac:dyDescent="0.25">
      <c r="K879" s="75"/>
      <c r="L879" s="75"/>
      <c r="M879" s="75"/>
      <c r="N879" s="75"/>
    </row>
    <row r="880" spans="11:14" x14ac:dyDescent="0.25">
      <c r="K880" s="75"/>
      <c r="L880" s="75"/>
      <c r="M880" s="75"/>
      <c r="N880" s="75"/>
    </row>
    <row r="881" spans="11:14" x14ac:dyDescent="0.25">
      <c r="K881" s="75"/>
      <c r="L881" s="75"/>
      <c r="M881" s="75"/>
      <c r="N881" s="75"/>
    </row>
    <row r="882" spans="11:14" x14ac:dyDescent="0.25">
      <c r="K882" s="75"/>
      <c r="L882" s="75"/>
      <c r="M882" s="75"/>
      <c r="N882" s="75"/>
    </row>
    <row r="883" spans="11:14" x14ac:dyDescent="0.25">
      <c r="K883" s="75"/>
      <c r="L883" s="75"/>
      <c r="M883" s="75"/>
      <c r="N883" s="75"/>
    </row>
    <row r="884" spans="11:14" x14ac:dyDescent="0.25">
      <c r="K884" s="75"/>
      <c r="L884" s="75"/>
      <c r="M884" s="75"/>
      <c r="N884" s="75"/>
    </row>
    <row r="885" spans="11:14" x14ac:dyDescent="0.25">
      <c r="K885" s="75"/>
      <c r="L885" s="75"/>
      <c r="M885" s="75"/>
      <c r="N885" s="75"/>
    </row>
    <row r="886" spans="11:14" x14ac:dyDescent="0.25">
      <c r="K886" s="75"/>
      <c r="L886" s="75"/>
      <c r="M886" s="75"/>
      <c r="N886" s="75"/>
    </row>
    <row r="887" spans="11:14" x14ac:dyDescent="0.25">
      <c r="K887" s="75"/>
      <c r="L887" s="75"/>
      <c r="M887" s="75"/>
      <c r="N887" s="75"/>
    </row>
    <row r="888" spans="11:14" x14ac:dyDescent="0.25">
      <c r="K888" s="75"/>
      <c r="L888" s="75"/>
      <c r="M888" s="75"/>
      <c r="N888" s="75"/>
    </row>
    <row r="889" spans="11:14" x14ac:dyDescent="0.25">
      <c r="K889" s="75"/>
      <c r="L889" s="75"/>
      <c r="M889" s="75"/>
      <c r="N889" s="75"/>
    </row>
    <row r="890" spans="11:14" x14ac:dyDescent="0.25">
      <c r="K890" s="75"/>
      <c r="L890" s="75"/>
      <c r="M890" s="75"/>
      <c r="N890" s="75"/>
    </row>
    <row r="891" spans="11:14" x14ac:dyDescent="0.25">
      <c r="K891" s="75"/>
      <c r="L891" s="75"/>
      <c r="M891" s="75"/>
      <c r="N891" s="75"/>
    </row>
    <row r="892" spans="11:14" x14ac:dyDescent="0.25">
      <c r="K892" s="75"/>
      <c r="L892" s="75"/>
      <c r="M892" s="75"/>
      <c r="N892" s="75"/>
    </row>
    <row r="893" spans="11:14" x14ac:dyDescent="0.25">
      <c r="K893" s="75"/>
      <c r="L893" s="75"/>
      <c r="M893" s="75"/>
      <c r="N893" s="75"/>
    </row>
    <row r="894" spans="11:14" x14ac:dyDescent="0.25">
      <c r="K894" s="75"/>
      <c r="L894" s="75"/>
      <c r="M894" s="75"/>
      <c r="N894" s="75"/>
    </row>
    <row r="895" spans="11:14" x14ac:dyDescent="0.25">
      <c r="K895" s="75"/>
      <c r="L895" s="75"/>
      <c r="M895" s="75"/>
      <c r="N895" s="75"/>
    </row>
    <row r="896" spans="11:14" x14ac:dyDescent="0.25">
      <c r="K896" s="75"/>
      <c r="L896" s="75"/>
      <c r="M896" s="75"/>
      <c r="N896" s="75"/>
    </row>
    <row r="897" spans="11:14" x14ac:dyDescent="0.25">
      <c r="K897" s="75"/>
      <c r="L897" s="75"/>
      <c r="M897" s="75"/>
      <c r="N897" s="75"/>
    </row>
    <row r="898" spans="11:14" x14ac:dyDescent="0.25">
      <c r="K898" s="75"/>
      <c r="L898" s="75"/>
      <c r="M898" s="75"/>
      <c r="N898" s="75"/>
    </row>
    <row r="899" spans="11:14" x14ac:dyDescent="0.25">
      <c r="K899" s="75"/>
      <c r="L899" s="75"/>
      <c r="M899" s="75"/>
      <c r="N899" s="75"/>
    </row>
    <row r="900" spans="11:14" x14ac:dyDescent="0.25">
      <c r="K900" s="75"/>
      <c r="L900" s="75"/>
      <c r="M900" s="75"/>
      <c r="N900" s="75"/>
    </row>
    <row r="901" spans="11:14" x14ac:dyDescent="0.25">
      <c r="K901" s="75"/>
      <c r="L901" s="75"/>
      <c r="M901" s="75"/>
      <c r="N901" s="75"/>
    </row>
    <row r="902" spans="11:14" x14ac:dyDescent="0.25">
      <c r="K902" s="75"/>
      <c r="L902" s="75"/>
      <c r="M902" s="75"/>
      <c r="N902" s="75"/>
    </row>
    <row r="903" spans="11:14" x14ac:dyDescent="0.25">
      <c r="K903" s="75"/>
      <c r="L903" s="75"/>
      <c r="M903" s="75"/>
      <c r="N903" s="75"/>
    </row>
    <row r="904" spans="11:14" x14ac:dyDescent="0.25">
      <c r="K904" s="75"/>
      <c r="L904" s="75"/>
      <c r="M904" s="75"/>
      <c r="N904" s="75"/>
    </row>
    <row r="905" spans="11:14" x14ac:dyDescent="0.25">
      <c r="K905" s="75"/>
      <c r="L905" s="75"/>
      <c r="M905" s="75"/>
      <c r="N905" s="75"/>
    </row>
    <row r="906" spans="11:14" x14ac:dyDescent="0.25">
      <c r="K906" s="75"/>
      <c r="L906" s="75"/>
      <c r="M906" s="75"/>
      <c r="N906" s="75"/>
    </row>
    <row r="907" spans="11:14" x14ac:dyDescent="0.25">
      <c r="K907" s="75"/>
      <c r="L907" s="75"/>
      <c r="M907" s="75"/>
      <c r="N907" s="75"/>
    </row>
    <row r="908" spans="11:14" x14ac:dyDescent="0.25">
      <c r="K908" s="75"/>
      <c r="L908" s="75"/>
      <c r="M908" s="75"/>
      <c r="N908" s="75"/>
    </row>
    <row r="909" spans="11:14" x14ac:dyDescent="0.25">
      <c r="K909" s="75"/>
      <c r="L909" s="75"/>
      <c r="M909" s="75"/>
      <c r="N909" s="75"/>
    </row>
    <row r="910" spans="11:14" x14ac:dyDescent="0.25">
      <c r="K910" s="75"/>
      <c r="L910" s="75"/>
      <c r="M910" s="75"/>
      <c r="N910" s="75"/>
    </row>
    <row r="911" spans="11:14" x14ac:dyDescent="0.25">
      <c r="K911" s="75"/>
      <c r="L911" s="75"/>
      <c r="M911" s="75"/>
      <c r="N911" s="75"/>
    </row>
    <row r="912" spans="11:14" x14ac:dyDescent="0.25">
      <c r="K912" s="75"/>
      <c r="L912" s="75"/>
      <c r="M912" s="75"/>
      <c r="N912" s="75"/>
    </row>
    <row r="913" spans="11:14" x14ac:dyDescent="0.25">
      <c r="K913" s="75"/>
      <c r="L913" s="75"/>
      <c r="M913" s="75"/>
      <c r="N913" s="75"/>
    </row>
    <row r="914" spans="11:14" x14ac:dyDescent="0.25">
      <c r="K914" s="75"/>
      <c r="L914" s="75"/>
      <c r="M914" s="75"/>
      <c r="N914" s="75"/>
    </row>
    <row r="915" spans="11:14" x14ac:dyDescent="0.25">
      <c r="K915" s="75"/>
      <c r="L915" s="75"/>
      <c r="M915" s="75"/>
      <c r="N915" s="75"/>
    </row>
    <row r="916" spans="11:14" x14ac:dyDescent="0.25">
      <c r="K916" s="75"/>
      <c r="L916" s="75"/>
      <c r="M916" s="75"/>
      <c r="N916" s="75"/>
    </row>
    <row r="917" spans="11:14" x14ac:dyDescent="0.25">
      <c r="K917" s="75"/>
      <c r="L917" s="75"/>
      <c r="M917" s="75"/>
      <c r="N917" s="75"/>
    </row>
    <row r="918" spans="11:14" x14ac:dyDescent="0.25">
      <c r="K918" s="75"/>
      <c r="L918" s="75"/>
      <c r="M918" s="75"/>
      <c r="N918" s="75"/>
    </row>
    <row r="919" spans="11:14" x14ac:dyDescent="0.25">
      <c r="K919" s="75"/>
      <c r="L919" s="75"/>
      <c r="M919" s="75"/>
      <c r="N919" s="75"/>
    </row>
    <row r="920" spans="11:14" x14ac:dyDescent="0.25">
      <c r="K920" s="75"/>
      <c r="L920" s="75"/>
      <c r="M920" s="75"/>
      <c r="N920" s="75"/>
    </row>
    <row r="921" spans="11:14" x14ac:dyDescent="0.25">
      <c r="K921" s="75"/>
      <c r="L921" s="75"/>
      <c r="M921" s="75"/>
      <c r="N921" s="75"/>
    </row>
    <row r="922" spans="11:14" x14ac:dyDescent="0.25">
      <c r="K922" s="75"/>
      <c r="L922" s="75"/>
      <c r="M922" s="75"/>
      <c r="N922" s="75"/>
    </row>
    <row r="923" spans="11:14" x14ac:dyDescent="0.25">
      <c r="K923" s="75"/>
      <c r="L923" s="75"/>
      <c r="M923" s="75"/>
      <c r="N923" s="75"/>
    </row>
    <row r="924" spans="11:14" x14ac:dyDescent="0.25">
      <c r="K924" s="75"/>
      <c r="L924" s="75"/>
      <c r="M924" s="75"/>
      <c r="N924" s="75"/>
    </row>
    <row r="925" spans="11:14" x14ac:dyDescent="0.25">
      <c r="K925" s="75"/>
      <c r="L925" s="75"/>
      <c r="M925" s="75"/>
      <c r="N925" s="75"/>
    </row>
    <row r="926" spans="11:14" x14ac:dyDescent="0.25">
      <c r="K926" s="75"/>
      <c r="L926" s="75"/>
      <c r="M926" s="75"/>
      <c r="N926" s="75"/>
    </row>
    <row r="927" spans="11:14" x14ac:dyDescent="0.25">
      <c r="K927" s="75"/>
      <c r="L927" s="75"/>
      <c r="M927" s="75"/>
      <c r="N927" s="75"/>
    </row>
    <row r="928" spans="11:14" x14ac:dyDescent="0.25">
      <c r="K928" s="75"/>
      <c r="L928" s="75"/>
      <c r="M928" s="75"/>
      <c r="N928" s="75"/>
    </row>
    <row r="929" spans="11:14" x14ac:dyDescent="0.25">
      <c r="K929" s="75"/>
      <c r="L929" s="75"/>
      <c r="M929" s="75"/>
      <c r="N929" s="75"/>
    </row>
    <row r="930" spans="11:14" x14ac:dyDescent="0.25">
      <c r="K930" s="75"/>
      <c r="L930" s="75"/>
      <c r="M930" s="75"/>
      <c r="N930" s="75"/>
    </row>
    <row r="931" spans="11:14" x14ac:dyDescent="0.25">
      <c r="K931" s="75"/>
      <c r="L931" s="75"/>
      <c r="M931" s="75"/>
      <c r="N931" s="75"/>
    </row>
    <row r="932" spans="11:14" x14ac:dyDescent="0.25">
      <c r="K932" s="75"/>
      <c r="L932" s="75"/>
      <c r="M932" s="75"/>
      <c r="N932" s="75"/>
    </row>
    <row r="933" spans="11:14" x14ac:dyDescent="0.25">
      <c r="K933" s="75"/>
      <c r="L933" s="75"/>
      <c r="M933" s="75"/>
      <c r="N933" s="75"/>
    </row>
    <row r="934" spans="11:14" x14ac:dyDescent="0.25">
      <c r="K934" s="75"/>
      <c r="L934" s="75"/>
      <c r="M934" s="75"/>
      <c r="N934" s="75"/>
    </row>
    <row r="935" spans="11:14" x14ac:dyDescent="0.25">
      <c r="K935" s="75"/>
      <c r="L935" s="75"/>
      <c r="M935" s="75"/>
      <c r="N935" s="75"/>
    </row>
    <row r="936" spans="11:14" x14ac:dyDescent="0.25">
      <c r="K936" s="75"/>
      <c r="L936" s="75"/>
      <c r="M936" s="75"/>
      <c r="N936" s="75"/>
    </row>
    <row r="937" spans="11:14" x14ac:dyDescent="0.25">
      <c r="K937" s="75"/>
      <c r="L937" s="75"/>
      <c r="M937" s="75"/>
      <c r="N937" s="75"/>
    </row>
    <row r="938" spans="11:14" x14ac:dyDescent="0.25">
      <c r="K938" s="75"/>
      <c r="L938" s="75"/>
      <c r="M938" s="75"/>
      <c r="N938" s="75"/>
    </row>
    <row r="939" spans="11:14" x14ac:dyDescent="0.25">
      <c r="K939" s="75"/>
      <c r="L939" s="75"/>
      <c r="M939" s="75"/>
      <c r="N939" s="75"/>
    </row>
    <row r="940" spans="11:14" x14ac:dyDescent="0.25">
      <c r="K940" s="75"/>
      <c r="L940" s="75"/>
      <c r="M940" s="75"/>
      <c r="N940" s="75"/>
    </row>
    <row r="941" spans="11:14" x14ac:dyDescent="0.25">
      <c r="K941" s="75"/>
      <c r="L941" s="75"/>
      <c r="M941" s="75"/>
      <c r="N941" s="75"/>
    </row>
    <row r="942" spans="11:14" x14ac:dyDescent="0.25">
      <c r="K942" s="75"/>
      <c r="L942" s="75"/>
      <c r="M942" s="75"/>
      <c r="N942" s="75"/>
    </row>
    <row r="943" spans="11:14" x14ac:dyDescent="0.25">
      <c r="K943" s="75"/>
      <c r="L943" s="75"/>
      <c r="M943" s="75"/>
      <c r="N943" s="75"/>
    </row>
    <row r="944" spans="11:14" x14ac:dyDescent="0.25">
      <c r="K944" s="75"/>
      <c r="L944" s="75"/>
      <c r="M944" s="75"/>
      <c r="N944" s="75"/>
    </row>
    <row r="945" spans="11:14" x14ac:dyDescent="0.25">
      <c r="K945" s="75"/>
      <c r="L945" s="75"/>
      <c r="M945" s="75"/>
      <c r="N945" s="75"/>
    </row>
    <row r="946" spans="11:14" x14ac:dyDescent="0.25">
      <c r="K946" s="75"/>
      <c r="L946" s="75"/>
      <c r="M946" s="75"/>
      <c r="N946" s="75"/>
    </row>
    <row r="947" spans="11:14" x14ac:dyDescent="0.25">
      <c r="K947" s="75"/>
      <c r="L947" s="75"/>
      <c r="M947" s="75"/>
      <c r="N947" s="75"/>
    </row>
    <row r="948" spans="11:14" x14ac:dyDescent="0.25">
      <c r="K948" s="75"/>
      <c r="L948" s="75"/>
      <c r="M948" s="75"/>
      <c r="N948" s="75"/>
    </row>
    <row r="949" spans="11:14" x14ac:dyDescent="0.25">
      <c r="K949" s="75"/>
      <c r="L949" s="75"/>
      <c r="M949" s="75"/>
      <c r="N949" s="75"/>
    </row>
    <row r="950" spans="11:14" x14ac:dyDescent="0.25">
      <c r="K950" s="75"/>
      <c r="L950" s="75"/>
      <c r="M950" s="75"/>
      <c r="N950" s="75"/>
    </row>
    <row r="951" spans="11:14" x14ac:dyDescent="0.25">
      <c r="K951" s="75"/>
      <c r="L951" s="75"/>
      <c r="M951" s="75"/>
      <c r="N951" s="75"/>
    </row>
    <row r="952" spans="11:14" x14ac:dyDescent="0.25">
      <c r="K952" s="75"/>
      <c r="L952" s="75"/>
      <c r="M952" s="75"/>
      <c r="N952" s="75"/>
    </row>
    <row r="953" spans="11:14" x14ac:dyDescent="0.25">
      <c r="K953" s="75"/>
      <c r="L953" s="75"/>
      <c r="M953" s="75"/>
      <c r="N953" s="75"/>
    </row>
    <row r="954" spans="11:14" x14ac:dyDescent="0.25">
      <c r="K954" s="75"/>
      <c r="L954" s="75"/>
      <c r="M954" s="75"/>
      <c r="N954" s="75"/>
    </row>
    <row r="955" spans="11:14" x14ac:dyDescent="0.25">
      <c r="K955" s="75"/>
      <c r="L955" s="75"/>
      <c r="M955" s="75"/>
      <c r="N955" s="75"/>
    </row>
    <row r="956" spans="11:14" x14ac:dyDescent="0.25">
      <c r="K956" s="75"/>
      <c r="L956" s="75"/>
      <c r="M956" s="75"/>
      <c r="N956" s="75"/>
    </row>
    <row r="957" spans="11:14" x14ac:dyDescent="0.25">
      <c r="K957" s="75"/>
      <c r="L957" s="75"/>
      <c r="M957" s="75"/>
      <c r="N957" s="75"/>
    </row>
    <row r="958" spans="11:14" x14ac:dyDescent="0.25">
      <c r="K958" s="75"/>
      <c r="L958" s="75"/>
      <c r="M958" s="75"/>
      <c r="N958" s="75"/>
    </row>
    <row r="959" spans="11:14" x14ac:dyDescent="0.25">
      <c r="K959" s="75"/>
      <c r="L959" s="75"/>
      <c r="M959" s="75"/>
      <c r="N959" s="75"/>
    </row>
    <row r="960" spans="11:14" x14ac:dyDescent="0.25">
      <c r="K960" s="75"/>
      <c r="L960" s="75"/>
      <c r="M960" s="75"/>
      <c r="N960" s="75"/>
    </row>
    <row r="961" spans="11:14" x14ac:dyDescent="0.25">
      <c r="K961" s="75"/>
      <c r="L961" s="75"/>
      <c r="M961" s="75"/>
      <c r="N961" s="75"/>
    </row>
    <row r="962" spans="11:14" x14ac:dyDescent="0.25">
      <c r="K962" s="75"/>
      <c r="L962" s="75"/>
      <c r="M962" s="75"/>
      <c r="N962" s="75"/>
    </row>
    <row r="963" spans="11:14" x14ac:dyDescent="0.25">
      <c r="K963" s="75"/>
      <c r="L963" s="75"/>
      <c r="M963" s="75"/>
      <c r="N963" s="75"/>
    </row>
    <row r="964" spans="11:14" x14ac:dyDescent="0.25">
      <c r="K964" s="75"/>
      <c r="L964" s="75"/>
      <c r="M964" s="75"/>
      <c r="N964" s="75"/>
    </row>
    <row r="965" spans="11:14" x14ac:dyDescent="0.25">
      <c r="K965" s="75"/>
      <c r="L965" s="75"/>
      <c r="M965" s="75"/>
      <c r="N965" s="75"/>
    </row>
    <row r="966" spans="11:14" x14ac:dyDescent="0.25">
      <c r="K966" s="75"/>
      <c r="L966" s="75"/>
      <c r="M966" s="75"/>
      <c r="N966" s="75"/>
    </row>
    <row r="967" spans="11:14" x14ac:dyDescent="0.25">
      <c r="K967" s="75"/>
      <c r="L967" s="75"/>
      <c r="M967" s="75"/>
      <c r="N967" s="75"/>
    </row>
    <row r="968" spans="11:14" x14ac:dyDescent="0.25">
      <c r="K968" s="75"/>
      <c r="L968" s="75"/>
      <c r="M968" s="75"/>
      <c r="N968" s="75"/>
    </row>
    <row r="969" spans="11:14" x14ac:dyDescent="0.25">
      <c r="K969" s="75"/>
      <c r="L969" s="75"/>
      <c r="M969" s="75"/>
      <c r="N969" s="75"/>
    </row>
    <row r="970" spans="11:14" x14ac:dyDescent="0.25">
      <c r="K970" s="75"/>
      <c r="L970" s="75"/>
      <c r="M970" s="75"/>
      <c r="N970" s="75"/>
    </row>
    <row r="971" spans="11:14" x14ac:dyDescent="0.25">
      <c r="K971" s="75"/>
      <c r="L971" s="75"/>
      <c r="M971" s="75"/>
      <c r="N971" s="75"/>
    </row>
    <row r="972" spans="11:14" x14ac:dyDescent="0.25">
      <c r="K972" s="75"/>
      <c r="L972" s="75"/>
      <c r="M972" s="75"/>
      <c r="N972" s="75"/>
    </row>
    <row r="973" spans="11:14" x14ac:dyDescent="0.25">
      <c r="K973" s="75"/>
      <c r="L973" s="75"/>
      <c r="M973" s="75"/>
      <c r="N973" s="75"/>
    </row>
    <row r="974" spans="11:14" x14ac:dyDescent="0.25">
      <c r="K974" s="75"/>
      <c r="L974" s="75"/>
      <c r="M974" s="75"/>
      <c r="N974" s="75"/>
    </row>
    <row r="975" spans="11:14" x14ac:dyDescent="0.25">
      <c r="K975" s="75"/>
      <c r="L975" s="75"/>
      <c r="M975" s="75"/>
      <c r="N975" s="75"/>
    </row>
    <row r="976" spans="11:14" x14ac:dyDescent="0.25">
      <c r="K976" s="75"/>
      <c r="L976" s="75"/>
      <c r="M976" s="75"/>
      <c r="N976" s="75"/>
    </row>
    <row r="977" spans="11:14" x14ac:dyDescent="0.25">
      <c r="K977" s="75"/>
      <c r="L977" s="75"/>
      <c r="M977" s="75"/>
      <c r="N977" s="75"/>
    </row>
    <row r="978" spans="11:14" x14ac:dyDescent="0.25">
      <c r="K978" s="75"/>
      <c r="L978" s="75"/>
      <c r="M978" s="75"/>
      <c r="N978" s="75"/>
    </row>
    <row r="979" spans="11:14" x14ac:dyDescent="0.25">
      <c r="K979" s="75"/>
      <c r="L979" s="75"/>
      <c r="M979" s="75"/>
      <c r="N979" s="75"/>
    </row>
    <row r="980" spans="11:14" x14ac:dyDescent="0.25">
      <c r="K980" s="75"/>
      <c r="L980" s="75"/>
      <c r="M980" s="75"/>
      <c r="N980" s="75"/>
    </row>
    <row r="981" spans="11:14" x14ac:dyDescent="0.25">
      <c r="K981" s="75"/>
      <c r="L981" s="75"/>
      <c r="M981" s="75"/>
      <c r="N981" s="75"/>
    </row>
    <row r="982" spans="11:14" x14ac:dyDescent="0.25">
      <c r="K982" s="75"/>
      <c r="L982" s="75"/>
      <c r="M982" s="75"/>
      <c r="N982" s="75"/>
    </row>
    <row r="983" spans="11:14" x14ac:dyDescent="0.25">
      <c r="K983" s="75"/>
      <c r="L983" s="75"/>
      <c r="M983" s="75"/>
      <c r="N983" s="75"/>
    </row>
    <row r="984" spans="11:14" x14ac:dyDescent="0.25">
      <c r="K984" s="75"/>
      <c r="L984" s="75"/>
      <c r="M984" s="75"/>
      <c r="N984" s="75"/>
    </row>
    <row r="985" spans="11:14" x14ac:dyDescent="0.25">
      <c r="K985" s="75"/>
      <c r="L985" s="75"/>
      <c r="M985" s="75"/>
      <c r="N985" s="75"/>
    </row>
    <row r="986" spans="11:14" x14ac:dyDescent="0.25">
      <c r="K986" s="75"/>
      <c r="L986" s="75"/>
      <c r="M986" s="75"/>
      <c r="N986" s="75"/>
    </row>
    <row r="987" spans="11:14" x14ac:dyDescent="0.25">
      <c r="K987" s="75"/>
      <c r="L987" s="75"/>
      <c r="M987" s="75"/>
      <c r="N987" s="75"/>
    </row>
    <row r="988" spans="11:14" x14ac:dyDescent="0.25">
      <c r="K988" s="75"/>
      <c r="L988" s="75"/>
      <c r="M988" s="75"/>
      <c r="N988" s="75"/>
    </row>
    <row r="989" spans="11:14" x14ac:dyDescent="0.25">
      <c r="K989" s="75"/>
      <c r="L989" s="75"/>
      <c r="M989" s="75"/>
      <c r="N989" s="75"/>
    </row>
    <row r="990" spans="11:14" x14ac:dyDescent="0.25">
      <c r="K990" s="75"/>
      <c r="L990" s="75"/>
      <c r="M990" s="75"/>
      <c r="N990" s="75"/>
    </row>
    <row r="991" spans="11:14" x14ac:dyDescent="0.25">
      <c r="K991" s="75"/>
      <c r="L991" s="75"/>
      <c r="M991" s="75"/>
      <c r="N991" s="75"/>
    </row>
    <row r="992" spans="11:14" x14ac:dyDescent="0.25">
      <c r="K992" s="75"/>
      <c r="L992" s="75"/>
      <c r="M992" s="75"/>
      <c r="N992" s="75"/>
    </row>
    <row r="993" spans="11:14" x14ac:dyDescent="0.25">
      <c r="K993" s="75"/>
      <c r="L993" s="75"/>
      <c r="M993" s="75"/>
      <c r="N993" s="75"/>
    </row>
    <row r="994" spans="11:14" x14ac:dyDescent="0.25">
      <c r="K994" s="75"/>
      <c r="L994" s="75"/>
      <c r="M994" s="75"/>
      <c r="N994" s="75"/>
    </row>
    <row r="995" spans="11:14" x14ac:dyDescent="0.25">
      <c r="K995" s="75"/>
      <c r="L995" s="75"/>
      <c r="M995" s="75"/>
      <c r="N995" s="75"/>
    </row>
    <row r="996" spans="11:14" x14ac:dyDescent="0.25">
      <c r="K996" s="75"/>
      <c r="L996" s="75"/>
      <c r="M996" s="75"/>
      <c r="N996" s="75"/>
    </row>
    <row r="997" spans="11:14" x14ac:dyDescent="0.25">
      <c r="K997" s="75"/>
      <c r="L997" s="75"/>
      <c r="M997" s="75"/>
      <c r="N997" s="75"/>
    </row>
    <row r="998" spans="11:14" x14ac:dyDescent="0.25">
      <c r="K998" s="75"/>
      <c r="L998" s="75"/>
      <c r="M998" s="75"/>
      <c r="N998" s="75"/>
    </row>
    <row r="999" spans="11:14" x14ac:dyDescent="0.25">
      <c r="K999" s="75"/>
      <c r="L999" s="75"/>
      <c r="M999" s="75"/>
      <c r="N999" s="75"/>
    </row>
    <row r="1000" spans="11:14" x14ac:dyDescent="0.25">
      <c r="K1000" s="75"/>
      <c r="L1000" s="75"/>
      <c r="M1000" s="75"/>
      <c r="N1000" s="75"/>
    </row>
    <row r="1001" spans="11:14" x14ac:dyDescent="0.25">
      <c r="K1001" s="75"/>
      <c r="L1001" s="75"/>
      <c r="M1001" s="75"/>
      <c r="N1001" s="75"/>
    </row>
    <row r="1002" spans="11:14" x14ac:dyDescent="0.25">
      <c r="K1002" s="75"/>
      <c r="L1002" s="75"/>
      <c r="M1002" s="75"/>
      <c r="N1002" s="75"/>
    </row>
    <row r="1003" spans="11:14" x14ac:dyDescent="0.25">
      <c r="K1003" s="75"/>
      <c r="L1003" s="75"/>
      <c r="M1003" s="75"/>
      <c r="N1003" s="75"/>
    </row>
    <row r="1004" spans="11:14" x14ac:dyDescent="0.25">
      <c r="K1004" s="75"/>
      <c r="L1004" s="75"/>
      <c r="M1004" s="75"/>
      <c r="N1004" s="75"/>
    </row>
    <row r="1005" spans="11:14" x14ac:dyDescent="0.25">
      <c r="K1005" s="75"/>
      <c r="L1005" s="75"/>
      <c r="M1005" s="75"/>
      <c r="N1005" s="75"/>
    </row>
    <row r="1006" spans="11:14" x14ac:dyDescent="0.25">
      <c r="K1006" s="75"/>
      <c r="L1006" s="75"/>
      <c r="M1006" s="75"/>
      <c r="N1006" s="75"/>
    </row>
    <row r="1007" spans="11:14" x14ac:dyDescent="0.25">
      <c r="K1007" s="75"/>
      <c r="L1007" s="75"/>
      <c r="M1007" s="75"/>
      <c r="N1007" s="75"/>
    </row>
    <row r="1008" spans="11:14" x14ac:dyDescent="0.25">
      <c r="K1008" s="75"/>
      <c r="L1008" s="75"/>
      <c r="M1008" s="75"/>
      <c r="N1008" s="75"/>
    </row>
    <row r="1009" spans="11:14" x14ac:dyDescent="0.25">
      <c r="K1009" s="75"/>
      <c r="L1009" s="75"/>
      <c r="M1009" s="75"/>
      <c r="N1009" s="75"/>
    </row>
    <row r="1010" spans="11:14" x14ac:dyDescent="0.25">
      <c r="K1010" s="75"/>
      <c r="L1010" s="75"/>
      <c r="M1010" s="75"/>
      <c r="N1010" s="75"/>
    </row>
    <row r="1011" spans="11:14" x14ac:dyDescent="0.25">
      <c r="K1011" s="75"/>
      <c r="L1011" s="75"/>
      <c r="M1011" s="75"/>
      <c r="N1011" s="75"/>
    </row>
    <row r="1012" spans="11:14" x14ac:dyDescent="0.25">
      <c r="K1012" s="75"/>
      <c r="L1012" s="75"/>
      <c r="M1012" s="75"/>
      <c r="N1012" s="75"/>
    </row>
    <row r="1013" spans="11:14" x14ac:dyDescent="0.25">
      <c r="K1013" s="75"/>
      <c r="L1013" s="75"/>
      <c r="M1013" s="75"/>
      <c r="N1013" s="75"/>
    </row>
    <row r="1014" spans="11:14" x14ac:dyDescent="0.25">
      <c r="K1014" s="75"/>
      <c r="L1014" s="75"/>
      <c r="M1014" s="75"/>
      <c r="N1014" s="75"/>
    </row>
    <row r="1015" spans="11:14" x14ac:dyDescent="0.25">
      <c r="K1015" s="75"/>
      <c r="L1015" s="75"/>
      <c r="M1015" s="75"/>
      <c r="N1015" s="75"/>
    </row>
    <row r="1016" spans="11:14" x14ac:dyDescent="0.25">
      <c r="K1016" s="75"/>
      <c r="L1016" s="75"/>
      <c r="M1016" s="75"/>
      <c r="N1016" s="75"/>
    </row>
    <row r="1017" spans="11:14" x14ac:dyDescent="0.25">
      <c r="K1017" s="75"/>
      <c r="L1017" s="75"/>
      <c r="M1017" s="75"/>
      <c r="N1017" s="75"/>
    </row>
    <row r="1018" spans="11:14" x14ac:dyDescent="0.25">
      <c r="K1018" s="75"/>
      <c r="L1018" s="75"/>
      <c r="M1018" s="75"/>
      <c r="N1018" s="75"/>
    </row>
    <row r="1019" spans="11:14" x14ac:dyDescent="0.25">
      <c r="K1019" s="75"/>
      <c r="L1019" s="75"/>
      <c r="M1019" s="75"/>
      <c r="N1019" s="75"/>
    </row>
    <row r="1020" spans="11:14" x14ac:dyDescent="0.25">
      <c r="K1020" s="75"/>
      <c r="L1020" s="75"/>
      <c r="M1020" s="75"/>
      <c r="N1020" s="75"/>
    </row>
    <row r="1021" spans="11:14" x14ac:dyDescent="0.25">
      <c r="K1021" s="75"/>
      <c r="L1021" s="75"/>
      <c r="M1021" s="75"/>
      <c r="N1021" s="75"/>
    </row>
    <row r="1022" spans="11:14" x14ac:dyDescent="0.25">
      <c r="K1022" s="75"/>
      <c r="L1022" s="75"/>
      <c r="M1022" s="75"/>
      <c r="N1022" s="75"/>
    </row>
    <row r="1023" spans="11:14" x14ac:dyDescent="0.25">
      <c r="K1023" s="75"/>
      <c r="L1023" s="75"/>
      <c r="M1023" s="75"/>
      <c r="N1023" s="75"/>
    </row>
    <row r="1024" spans="11:14" x14ac:dyDescent="0.25">
      <c r="K1024" s="75"/>
      <c r="L1024" s="75"/>
      <c r="M1024" s="75"/>
      <c r="N1024" s="75"/>
    </row>
    <row r="1025" spans="11:14" x14ac:dyDescent="0.25">
      <c r="K1025" s="75"/>
      <c r="L1025" s="75"/>
      <c r="M1025" s="75"/>
      <c r="N1025" s="75"/>
    </row>
    <row r="1026" spans="11:14" x14ac:dyDescent="0.25">
      <c r="K1026" s="75"/>
      <c r="L1026" s="75"/>
      <c r="M1026" s="75"/>
      <c r="N1026" s="75"/>
    </row>
    <row r="1027" spans="11:14" x14ac:dyDescent="0.25">
      <c r="K1027" s="75"/>
      <c r="L1027" s="75"/>
      <c r="M1027" s="75"/>
      <c r="N1027" s="75"/>
    </row>
    <row r="1028" spans="11:14" x14ac:dyDescent="0.25">
      <c r="K1028" s="75"/>
      <c r="L1028" s="75"/>
      <c r="M1028" s="75"/>
      <c r="N1028" s="75"/>
    </row>
    <row r="1029" spans="11:14" x14ac:dyDescent="0.25">
      <c r="K1029" s="75"/>
      <c r="L1029" s="75"/>
      <c r="M1029" s="75"/>
      <c r="N1029" s="75"/>
    </row>
    <row r="1030" spans="11:14" x14ac:dyDescent="0.25">
      <c r="K1030" s="75"/>
      <c r="L1030" s="75"/>
      <c r="M1030" s="75"/>
      <c r="N1030" s="75"/>
    </row>
    <row r="1031" spans="11:14" x14ac:dyDescent="0.25">
      <c r="K1031" s="75"/>
      <c r="L1031" s="75"/>
      <c r="M1031" s="75"/>
      <c r="N1031" s="75"/>
    </row>
    <row r="1032" spans="11:14" x14ac:dyDescent="0.25">
      <c r="K1032" s="75"/>
      <c r="L1032" s="75"/>
      <c r="M1032" s="75"/>
      <c r="N1032" s="75"/>
    </row>
    <row r="1033" spans="11:14" x14ac:dyDescent="0.25">
      <c r="K1033" s="75"/>
      <c r="L1033" s="75"/>
      <c r="M1033" s="75"/>
      <c r="N1033" s="75"/>
    </row>
    <row r="1034" spans="11:14" x14ac:dyDescent="0.25">
      <c r="K1034" s="75"/>
      <c r="L1034" s="75"/>
      <c r="M1034" s="75"/>
      <c r="N1034" s="75"/>
    </row>
    <row r="1035" spans="11:14" x14ac:dyDescent="0.25">
      <c r="K1035" s="75"/>
      <c r="L1035" s="75"/>
      <c r="M1035" s="75"/>
      <c r="N1035" s="75"/>
    </row>
    <row r="1036" spans="11:14" x14ac:dyDescent="0.25">
      <c r="K1036" s="75"/>
      <c r="L1036" s="75"/>
      <c r="M1036" s="75"/>
      <c r="N1036" s="75"/>
    </row>
    <row r="1037" spans="11:14" x14ac:dyDescent="0.25">
      <c r="K1037" s="75"/>
      <c r="L1037" s="75"/>
      <c r="M1037" s="75"/>
      <c r="N1037" s="75"/>
    </row>
    <row r="1038" spans="11:14" x14ac:dyDescent="0.25">
      <c r="K1038" s="75"/>
      <c r="L1038" s="75"/>
      <c r="M1038" s="75"/>
      <c r="N1038" s="75"/>
    </row>
    <row r="1039" spans="11:14" x14ac:dyDescent="0.25">
      <c r="K1039" s="75"/>
      <c r="L1039" s="75"/>
      <c r="M1039" s="75"/>
      <c r="N1039" s="75"/>
    </row>
    <row r="1040" spans="11:14" x14ac:dyDescent="0.25">
      <c r="K1040" s="75"/>
      <c r="L1040" s="75"/>
      <c r="M1040" s="75"/>
      <c r="N1040" s="75"/>
    </row>
    <row r="1041" spans="11:14" x14ac:dyDescent="0.25">
      <c r="K1041" s="75"/>
      <c r="L1041" s="75"/>
      <c r="M1041" s="75"/>
      <c r="N1041" s="75"/>
    </row>
    <row r="1042" spans="11:14" x14ac:dyDescent="0.25">
      <c r="K1042" s="75"/>
      <c r="L1042" s="75"/>
      <c r="M1042" s="75"/>
      <c r="N1042" s="75"/>
    </row>
    <row r="1043" spans="11:14" x14ac:dyDescent="0.25">
      <c r="K1043" s="75"/>
      <c r="L1043" s="75"/>
      <c r="M1043" s="75"/>
      <c r="N1043" s="75"/>
    </row>
    <row r="1044" spans="11:14" x14ac:dyDescent="0.25">
      <c r="K1044" s="75"/>
      <c r="L1044" s="75"/>
      <c r="M1044" s="75"/>
      <c r="N1044" s="75"/>
    </row>
    <row r="1045" spans="11:14" x14ac:dyDescent="0.25">
      <c r="K1045" s="75"/>
      <c r="L1045" s="75"/>
      <c r="M1045" s="75"/>
      <c r="N1045" s="75"/>
    </row>
    <row r="1046" spans="11:14" x14ac:dyDescent="0.25">
      <c r="K1046" s="75"/>
      <c r="L1046" s="75"/>
      <c r="M1046" s="75"/>
      <c r="N1046" s="75"/>
    </row>
    <row r="1047" spans="11:14" x14ac:dyDescent="0.25">
      <c r="K1047" s="75"/>
      <c r="L1047" s="75"/>
      <c r="M1047" s="75"/>
      <c r="N1047" s="75"/>
    </row>
    <row r="1048" spans="11:14" x14ac:dyDescent="0.25">
      <c r="K1048" s="75"/>
      <c r="L1048" s="75"/>
      <c r="M1048" s="75"/>
      <c r="N1048" s="75"/>
    </row>
    <row r="1049" spans="11:14" x14ac:dyDescent="0.25">
      <c r="K1049" s="75"/>
      <c r="L1049" s="75"/>
      <c r="M1049" s="75"/>
      <c r="N1049" s="75"/>
    </row>
    <row r="1050" spans="11:14" x14ac:dyDescent="0.25">
      <c r="K1050" s="75"/>
      <c r="L1050" s="75"/>
      <c r="M1050" s="75"/>
      <c r="N1050" s="75"/>
    </row>
    <row r="1051" spans="11:14" x14ac:dyDescent="0.25">
      <c r="K1051" s="75"/>
      <c r="L1051" s="75"/>
      <c r="M1051" s="75"/>
      <c r="N1051" s="75"/>
    </row>
    <row r="1052" spans="11:14" x14ac:dyDescent="0.25">
      <c r="K1052" s="75"/>
      <c r="L1052" s="75"/>
      <c r="M1052" s="75"/>
      <c r="N1052" s="75"/>
    </row>
    <row r="1053" spans="11:14" x14ac:dyDescent="0.25">
      <c r="K1053" s="75"/>
      <c r="L1053" s="75"/>
      <c r="M1053" s="75"/>
      <c r="N1053" s="75"/>
    </row>
    <row r="1054" spans="11:14" x14ac:dyDescent="0.25">
      <c r="K1054" s="75"/>
      <c r="L1054" s="75"/>
      <c r="M1054" s="75"/>
      <c r="N1054" s="75"/>
    </row>
    <row r="1055" spans="11:14" x14ac:dyDescent="0.25">
      <c r="K1055" s="75"/>
      <c r="L1055" s="75"/>
      <c r="M1055" s="75"/>
      <c r="N1055" s="75"/>
    </row>
    <row r="1056" spans="11:14" x14ac:dyDescent="0.25">
      <c r="K1056" s="75"/>
      <c r="L1056" s="75"/>
      <c r="M1056" s="75"/>
      <c r="N1056" s="75"/>
    </row>
    <row r="1057" spans="11:14" x14ac:dyDescent="0.25">
      <c r="K1057" s="75"/>
      <c r="L1057" s="75"/>
      <c r="M1057" s="75"/>
      <c r="N1057" s="75"/>
    </row>
    <row r="1058" spans="11:14" x14ac:dyDescent="0.25">
      <c r="K1058" s="75"/>
      <c r="L1058" s="75"/>
      <c r="M1058" s="75"/>
      <c r="N1058" s="75"/>
    </row>
    <row r="1059" spans="11:14" x14ac:dyDescent="0.25">
      <c r="K1059" s="75"/>
      <c r="L1059" s="75"/>
      <c r="M1059" s="75"/>
      <c r="N1059" s="75"/>
    </row>
    <row r="1060" spans="11:14" x14ac:dyDescent="0.25">
      <c r="K1060" s="75"/>
      <c r="L1060" s="75"/>
      <c r="M1060" s="75"/>
      <c r="N1060" s="75"/>
    </row>
    <row r="1061" spans="11:14" x14ac:dyDescent="0.25">
      <c r="K1061" s="75"/>
      <c r="L1061" s="75"/>
      <c r="M1061" s="75"/>
      <c r="N1061" s="75"/>
    </row>
    <row r="1062" spans="11:14" x14ac:dyDescent="0.25">
      <c r="K1062" s="75"/>
      <c r="L1062" s="75"/>
      <c r="M1062" s="75"/>
      <c r="N1062" s="75"/>
    </row>
    <row r="1063" spans="11:14" x14ac:dyDescent="0.25">
      <c r="K1063" s="75"/>
      <c r="L1063" s="75"/>
      <c r="M1063" s="75"/>
      <c r="N1063" s="75"/>
    </row>
    <row r="1064" spans="11:14" x14ac:dyDescent="0.25">
      <c r="K1064" s="75"/>
      <c r="L1064" s="75"/>
      <c r="M1064" s="75"/>
      <c r="N1064" s="75"/>
    </row>
    <row r="1065" spans="11:14" x14ac:dyDescent="0.25">
      <c r="K1065" s="75"/>
      <c r="L1065" s="75"/>
      <c r="M1065" s="75"/>
      <c r="N1065" s="75"/>
    </row>
    <row r="1066" spans="11:14" x14ac:dyDescent="0.25">
      <c r="K1066" s="75"/>
      <c r="L1066" s="75"/>
      <c r="M1066" s="75"/>
      <c r="N1066" s="75"/>
    </row>
    <row r="1067" spans="11:14" x14ac:dyDescent="0.25">
      <c r="K1067" s="75"/>
      <c r="L1067" s="75"/>
      <c r="M1067" s="75"/>
      <c r="N1067" s="75"/>
    </row>
    <row r="1068" spans="11:14" x14ac:dyDescent="0.25">
      <c r="K1068" s="75"/>
      <c r="L1068" s="75"/>
      <c r="M1068" s="75"/>
      <c r="N1068" s="75"/>
    </row>
    <row r="1069" spans="11:14" x14ac:dyDescent="0.25">
      <c r="K1069" s="75"/>
      <c r="L1069" s="75"/>
      <c r="M1069" s="75"/>
      <c r="N1069" s="75"/>
    </row>
    <row r="1070" spans="11:14" x14ac:dyDescent="0.25">
      <c r="K1070" s="75"/>
      <c r="L1070" s="75"/>
      <c r="M1070" s="75"/>
      <c r="N1070" s="75"/>
    </row>
    <row r="1071" spans="11:14" x14ac:dyDescent="0.25">
      <c r="K1071" s="75"/>
      <c r="L1071" s="75"/>
      <c r="M1071" s="75"/>
      <c r="N1071" s="75"/>
    </row>
    <row r="1072" spans="11:14" x14ac:dyDescent="0.25">
      <c r="K1072" s="75"/>
      <c r="L1072" s="75"/>
      <c r="M1072" s="75"/>
      <c r="N1072" s="75"/>
    </row>
    <row r="1073" spans="11:14" x14ac:dyDescent="0.25">
      <c r="K1073" s="75"/>
      <c r="L1073" s="75"/>
      <c r="M1073" s="75"/>
      <c r="N1073" s="75"/>
    </row>
    <row r="1074" spans="11:14" x14ac:dyDescent="0.25">
      <c r="K1074" s="75"/>
      <c r="L1074" s="75"/>
      <c r="M1074" s="75"/>
      <c r="N1074" s="75"/>
    </row>
    <row r="1075" spans="11:14" x14ac:dyDescent="0.25">
      <c r="K1075" s="75"/>
      <c r="L1075" s="75"/>
      <c r="M1075" s="75"/>
      <c r="N1075" s="75"/>
    </row>
    <row r="1076" spans="11:14" x14ac:dyDescent="0.25">
      <c r="K1076" s="75"/>
      <c r="L1076" s="75"/>
      <c r="M1076" s="75"/>
      <c r="N1076" s="75"/>
    </row>
    <row r="1077" spans="11:14" x14ac:dyDescent="0.25">
      <c r="K1077" s="75"/>
      <c r="L1077" s="75"/>
      <c r="M1077" s="75"/>
      <c r="N1077" s="75"/>
    </row>
    <row r="1078" spans="11:14" x14ac:dyDescent="0.25">
      <c r="K1078" s="75"/>
      <c r="L1078" s="75"/>
      <c r="M1078" s="75"/>
      <c r="N1078" s="75"/>
    </row>
    <row r="1079" spans="11:14" x14ac:dyDescent="0.25">
      <c r="K1079" s="75"/>
      <c r="L1079" s="75"/>
      <c r="M1079" s="75"/>
      <c r="N1079" s="75"/>
    </row>
    <row r="1080" spans="11:14" x14ac:dyDescent="0.25">
      <c r="K1080" s="75"/>
      <c r="L1080" s="75"/>
      <c r="M1080" s="75"/>
      <c r="N1080" s="75"/>
    </row>
    <row r="1081" spans="11:14" x14ac:dyDescent="0.25">
      <c r="K1081" s="75"/>
      <c r="L1081" s="75"/>
      <c r="M1081" s="75"/>
      <c r="N1081" s="75"/>
    </row>
    <row r="1082" spans="11:14" x14ac:dyDescent="0.25">
      <c r="K1082" s="75"/>
      <c r="L1082" s="75"/>
      <c r="M1082" s="75"/>
      <c r="N1082" s="75"/>
    </row>
    <row r="1083" spans="11:14" x14ac:dyDescent="0.25">
      <c r="K1083" s="75"/>
      <c r="L1083" s="75"/>
      <c r="M1083" s="75"/>
      <c r="N1083" s="75"/>
    </row>
    <row r="1084" spans="11:14" x14ac:dyDescent="0.25">
      <c r="K1084" s="75"/>
      <c r="L1084" s="75"/>
      <c r="M1084" s="75"/>
      <c r="N1084" s="75"/>
    </row>
    <row r="1085" spans="11:14" x14ac:dyDescent="0.25">
      <c r="K1085" s="75"/>
      <c r="L1085" s="75"/>
      <c r="M1085" s="75"/>
      <c r="N1085" s="75"/>
    </row>
    <row r="1086" spans="11:14" x14ac:dyDescent="0.25">
      <c r="K1086" s="75"/>
      <c r="L1086" s="75"/>
      <c r="M1086" s="75"/>
      <c r="N1086" s="75"/>
    </row>
    <row r="1087" spans="11:14" x14ac:dyDescent="0.25">
      <c r="K1087" s="75"/>
      <c r="L1087" s="75"/>
      <c r="M1087" s="75"/>
      <c r="N1087" s="75"/>
    </row>
    <row r="1088" spans="11:14" x14ac:dyDescent="0.25">
      <c r="K1088" s="75"/>
      <c r="L1088" s="75"/>
      <c r="M1088" s="75"/>
      <c r="N1088" s="75"/>
    </row>
    <row r="1089" spans="11:14" x14ac:dyDescent="0.25">
      <c r="K1089" s="75"/>
      <c r="L1089" s="75"/>
      <c r="M1089" s="75"/>
      <c r="N1089" s="75"/>
    </row>
    <row r="1090" spans="11:14" x14ac:dyDescent="0.25">
      <c r="K1090" s="75"/>
      <c r="L1090" s="75"/>
      <c r="M1090" s="75"/>
      <c r="N1090" s="75"/>
    </row>
    <row r="1091" spans="11:14" x14ac:dyDescent="0.25">
      <c r="K1091" s="75"/>
      <c r="L1091" s="75"/>
      <c r="M1091" s="75"/>
      <c r="N1091" s="75"/>
    </row>
    <row r="1092" spans="11:14" x14ac:dyDescent="0.25">
      <c r="K1092" s="75"/>
      <c r="L1092" s="75"/>
      <c r="M1092" s="75"/>
      <c r="N1092" s="75"/>
    </row>
    <row r="1093" spans="11:14" x14ac:dyDescent="0.25">
      <c r="K1093" s="75"/>
      <c r="L1093" s="75"/>
      <c r="M1093" s="75"/>
      <c r="N1093" s="75"/>
    </row>
    <row r="1094" spans="11:14" x14ac:dyDescent="0.25">
      <c r="K1094" s="75"/>
      <c r="L1094" s="75"/>
      <c r="M1094" s="75"/>
      <c r="N1094" s="75"/>
    </row>
    <row r="1095" spans="11:14" x14ac:dyDescent="0.25">
      <c r="K1095" s="75"/>
      <c r="L1095" s="75"/>
      <c r="M1095" s="75"/>
      <c r="N1095" s="75"/>
    </row>
    <row r="1096" spans="11:14" x14ac:dyDescent="0.25">
      <c r="K1096" s="75"/>
      <c r="L1096" s="75"/>
      <c r="M1096" s="75"/>
      <c r="N1096" s="75"/>
    </row>
    <row r="1097" spans="11:14" x14ac:dyDescent="0.25">
      <c r="K1097" s="75"/>
      <c r="L1097" s="75"/>
      <c r="M1097" s="75"/>
      <c r="N1097" s="75"/>
    </row>
    <row r="1098" spans="11:14" x14ac:dyDescent="0.25">
      <c r="K1098" s="75"/>
      <c r="L1098" s="75"/>
      <c r="M1098" s="75"/>
      <c r="N1098" s="75"/>
    </row>
    <row r="1099" spans="11:14" x14ac:dyDescent="0.25">
      <c r="K1099" s="75"/>
      <c r="L1099" s="75"/>
      <c r="M1099" s="75"/>
      <c r="N1099" s="75"/>
    </row>
    <row r="1100" spans="11:14" x14ac:dyDescent="0.25">
      <c r="K1100" s="75"/>
      <c r="L1100" s="75"/>
      <c r="M1100" s="75"/>
      <c r="N1100" s="75"/>
    </row>
    <row r="1101" spans="11:14" x14ac:dyDescent="0.25">
      <c r="K1101" s="75"/>
      <c r="L1101" s="75"/>
      <c r="M1101" s="75"/>
      <c r="N1101" s="75"/>
    </row>
    <row r="1102" spans="11:14" x14ac:dyDescent="0.25">
      <c r="K1102" s="75"/>
      <c r="L1102" s="75"/>
      <c r="M1102" s="75"/>
      <c r="N1102" s="75"/>
    </row>
    <row r="1103" spans="11:14" x14ac:dyDescent="0.25">
      <c r="K1103" s="75"/>
      <c r="L1103" s="75"/>
      <c r="M1103" s="75"/>
      <c r="N1103" s="75"/>
    </row>
    <row r="1104" spans="11:14" x14ac:dyDescent="0.25">
      <c r="K1104" s="75"/>
      <c r="L1104" s="75"/>
      <c r="M1104" s="75"/>
      <c r="N1104" s="75"/>
    </row>
    <row r="1105" spans="11:14" x14ac:dyDescent="0.25">
      <c r="K1105" s="75"/>
      <c r="L1105" s="75"/>
      <c r="M1105" s="75"/>
      <c r="N1105" s="75"/>
    </row>
    <row r="1106" spans="11:14" x14ac:dyDescent="0.25">
      <c r="K1106" s="75"/>
      <c r="L1106" s="75"/>
      <c r="M1106" s="75"/>
      <c r="N1106" s="75"/>
    </row>
    <row r="1107" spans="11:14" x14ac:dyDescent="0.25">
      <c r="K1107" s="75"/>
      <c r="L1107" s="75"/>
      <c r="M1107" s="75"/>
      <c r="N1107" s="75"/>
    </row>
    <row r="1108" spans="11:14" x14ac:dyDescent="0.25">
      <c r="K1108" s="75"/>
      <c r="L1108" s="75"/>
      <c r="M1108" s="75"/>
      <c r="N1108" s="75"/>
    </row>
    <row r="1109" spans="11:14" x14ac:dyDescent="0.25">
      <c r="K1109" s="75"/>
      <c r="L1109" s="75"/>
      <c r="M1109" s="75"/>
      <c r="N1109" s="75"/>
    </row>
    <row r="1110" spans="11:14" x14ac:dyDescent="0.25">
      <c r="K1110" s="75"/>
      <c r="L1110" s="75"/>
      <c r="M1110" s="75"/>
      <c r="N1110" s="75"/>
    </row>
    <row r="1111" spans="11:14" x14ac:dyDescent="0.25">
      <c r="K1111" s="75"/>
      <c r="L1111" s="75"/>
      <c r="M1111" s="75"/>
      <c r="N1111" s="75"/>
    </row>
    <row r="1112" spans="11:14" x14ac:dyDescent="0.25">
      <c r="K1112" s="75"/>
      <c r="L1112" s="75"/>
      <c r="M1112" s="75"/>
      <c r="N1112" s="75"/>
    </row>
    <row r="1113" spans="11:14" x14ac:dyDescent="0.25">
      <c r="K1113" s="75"/>
      <c r="L1113" s="75"/>
      <c r="M1113" s="75"/>
      <c r="N1113" s="75"/>
    </row>
    <row r="1114" spans="11:14" x14ac:dyDescent="0.25">
      <c r="K1114" s="75"/>
      <c r="L1114" s="75"/>
      <c r="M1114" s="75"/>
      <c r="N1114" s="75"/>
    </row>
    <row r="1115" spans="11:14" x14ac:dyDescent="0.25">
      <c r="K1115" s="75"/>
      <c r="L1115" s="75"/>
      <c r="M1115" s="75"/>
      <c r="N1115" s="75"/>
    </row>
    <row r="1116" spans="11:14" x14ac:dyDescent="0.25">
      <c r="K1116" s="75"/>
      <c r="L1116" s="75"/>
      <c r="M1116" s="75"/>
      <c r="N1116" s="75"/>
    </row>
    <row r="1117" spans="11:14" x14ac:dyDescent="0.25">
      <c r="K1117" s="75"/>
      <c r="L1117" s="75"/>
      <c r="M1117" s="75"/>
      <c r="N1117" s="75"/>
    </row>
    <row r="1118" spans="11:14" x14ac:dyDescent="0.25">
      <c r="K1118" s="75"/>
      <c r="L1118" s="75"/>
      <c r="M1118" s="75"/>
      <c r="N1118" s="75"/>
    </row>
    <row r="1119" spans="11:14" x14ac:dyDescent="0.25">
      <c r="K1119" s="75"/>
      <c r="L1119" s="75"/>
      <c r="M1119" s="75"/>
      <c r="N1119" s="75"/>
    </row>
    <row r="1120" spans="11:14" x14ac:dyDescent="0.25">
      <c r="K1120" s="75"/>
      <c r="L1120" s="75"/>
      <c r="M1120" s="75"/>
      <c r="N1120" s="75"/>
    </row>
    <row r="1121" spans="11:14" x14ac:dyDescent="0.25">
      <c r="K1121" s="75"/>
      <c r="L1121" s="75"/>
      <c r="M1121" s="75"/>
      <c r="N1121" s="75"/>
    </row>
    <row r="1122" spans="11:14" x14ac:dyDescent="0.25">
      <c r="K1122" s="75"/>
      <c r="L1122" s="75"/>
      <c r="M1122" s="75"/>
      <c r="N1122" s="75"/>
    </row>
    <row r="1123" spans="11:14" x14ac:dyDescent="0.25">
      <c r="K1123" s="75"/>
      <c r="L1123" s="75"/>
      <c r="M1123" s="75"/>
      <c r="N1123" s="75"/>
    </row>
    <row r="1124" spans="11:14" x14ac:dyDescent="0.25">
      <c r="K1124" s="75"/>
      <c r="L1124" s="75"/>
      <c r="M1124" s="75"/>
      <c r="N1124" s="75"/>
    </row>
    <row r="1125" spans="11:14" x14ac:dyDescent="0.25">
      <c r="K1125" s="75"/>
      <c r="L1125" s="75"/>
      <c r="M1125" s="75"/>
      <c r="N1125" s="75"/>
    </row>
    <row r="1126" spans="11:14" x14ac:dyDescent="0.25">
      <c r="K1126" s="75"/>
      <c r="L1126" s="75"/>
      <c r="M1126" s="75"/>
      <c r="N1126" s="75"/>
    </row>
    <row r="1127" spans="11:14" x14ac:dyDescent="0.25">
      <c r="K1127" s="75"/>
      <c r="L1127" s="75"/>
      <c r="M1127" s="75"/>
      <c r="N1127" s="75"/>
    </row>
    <row r="1128" spans="11:14" x14ac:dyDescent="0.25">
      <c r="K1128" s="75"/>
      <c r="L1128" s="75"/>
      <c r="M1128" s="75"/>
      <c r="N1128" s="75"/>
    </row>
    <row r="1129" spans="11:14" x14ac:dyDescent="0.25">
      <c r="K1129" s="75"/>
      <c r="L1129" s="75"/>
      <c r="M1129" s="75"/>
      <c r="N1129" s="75"/>
    </row>
    <row r="1130" spans="11:14" x14ac:dyDescent="0.25">
      <c r="K1130" s="75"/>
      <c r="L1130" s="75"/>
      <c r="M1130" s="75"/>
      <c r="N1130" s="75"/>
    </row>
    <row r="1131" spans="11:14" x14ac:dyDescent="0.25">
      <c r="K1131" s="75"/>
      <c r="L1131" s="75"/>
      <c r="M1131" s="75"/>
      <c r="N1131" s="75"/>
    </row>
    <row r="1132" spans="11:14" x14ac:dyDescent="0.25">
      <c r="K1132" s="75"/>
      <c r="L1132" s="75"/>
      <c r="M1132" s="75"/>
      <c r="N1132" s="75"/>
    </row>
    <row r="1133" spans="11:14" x14ac:dyDescent="0.25">
      <c r="K1133" s="75"/>
      <c r="L1133" s="75"/>
      <c r="M1133" s="75"/>
      <c r="N1133" s="75"/>
    </row>
    <row r="1134" spans="11:14" x14ac:dyDescent="0.25">
      <c r="K1134" s="75"/>
      <c r="L1134" s="75"/>
      <c r="M1134" s="75"/>
      <c r="N1134" s="75"/>
    </row>
    <row r="1135" spans="11:14" x14ac:dyDescent="0.25">
      <c r="K1135" s="75"/>
      <c r="L1135" s="75"/>
      <c r="M1135" s="75"/>
      <c r="N1135" s="75"/>
    </row>
    <row r="1136" spans="11:14" x14ac:dyDescent="0.25">
      <c r="K1136" s="75"/>
      <c r="L1136" s="75"/>
      <c r="M1136" s="75"/>
      <c r="N1136" s="75"/>
    </row>
    <row r="1137" spans="11:14" x14ac:dyDescent="0.25">
      <c r="K1137" s="75"/>
      <c r="L1137" s="75"/>
      <c r="M1137" s="75"/>
      <c r="N1137" s="75"/>
    </row>
    <row r="1138" spans="11:14" x14ac:dyDescent="0.25">
      <c r="K1138" s="75"/>
      <c r="L1138" s="75"/>
      <c r="M1138" s="75"/>
      <c r="N1138" s="75"/>
    </row>
    <row r="1139" spans="11:14" x14ac:dyDescent="0.25">
      <c r="K1139" s="75"/>
      <c r="L1139" s="75"/>
      <c r="M1139" s="75"/>
      <c r="N1139" s="75"/>
    </row>
    <row r="1140" spans="11:14" x14ac:dyDescent="0.25">
      <c r="K1140" s="75"/>
      <c r="L1140" s="75"/>
      <c r="M1140" s="75"/>
      <c r="N1140" s="75"/>
    </row>
    <row r="1141" spans="11:14" x14ac:dyDescent="0.25">
      <c r="K1141" s="75"/>
      <c r="L1141" s="75"/>
      <c r="M1141" s="75"/>
      <c r="N1141" s="75"/>
    </row>
    <row r="1142" spans="11:14" x14ac:dyDescent="0.25">
      <c r="K1142" s="75"/>
      <c r="L1142" s="75"/>
      <c r="M1142" s="75"/>
      <c r="N1142" s="75"/>
    </row>
    <row r="1143" spans="11:14" x14ac:dyDescent="0.25">
      <c r="K1143" s="75"/>
      <c r="L1143" s="75"/>
      <c r="M1143" s="75"/>
      <c r="N1143" s="75"/>
    </row>
    <row r="1144" spans="11:14" x14ac:dyDescent="0.25">
      <c r="K1144" s="75"/>
      <c r="L1144" s="75"/>
      <c r="M1144" s="75"/>
      <c r="N1144" s="75"/>
    </row>
    <row r="1145" spans="11:14" x14ac:dyDescent="0.25">
      <c r="K1145" s="75"/>
      <c r="L1145" s="75"/>
      <c r="M1145" s="75"/>
      <c r="N1145" s="75"/>
    </row>
    <row r="1146" spans="11:14" x14ac:dyDescent="0.25">
      <c r="K1146" s="75"/>
      <c r="L1146" s="75"/>
      <c r="M1146" s="75"/>
      <c r="N1146" s="75"/>
    </row>
    <row r="1147" spans="11:14" x14ac:dyDescent="0.25">
      <c r="K1147" s="75"/>
      <c r="L1147" s="75"/>
      <c r="M1147" s="75"/>
      <c r="N1147" s="75"/>
    </row>
    <row r="1148" spans="11:14" x14ac:dyDescent="0.25">
      <c r="K1148" s="75"/>
      <c r="L1148" s="75"/>
      <c r="M1148" s="75"/>
      <c r="N1148" s="75"/>
    </row>
    <row r="1149" spans="11:14" x14ac:dyDescent="0.25">
      <c r="K1149" s="75"/>
      <c r="L1149" s="75"/>
      <c r="M1149" s="75"/>
      <c r="N1149" s="75"/>
    </row>
    <row r="1150" spans="11:14" x14ac:dyDescent="0.25">
      <c r="K1150" s="75"/>
      <c r="L1150" s="75"/>
      <c r="M1150" s="75"/>
      <c r="N1150" s="75"/>
    </row>
    <row r="1151" spans="11:14" x14ac:dyDescent="0.25">
      <c r="K1151" s="75"/>
      <c r="L1151" s="75"/>
      <c r="M1151" s="75"/>
      <c r="N1151" s="75"/>
    </row>
    <row r="1152" spans="11:14" x14ac:dyDescent="0.25">
      <c r="K1152" s="75"/>
      <c r="L1152" s="75"/>
      <c r="M1152" s="75"/>
      <c r="N1152" s="75"/>
    </row>
    <row r="1153" spans="11:14" x14ac:dyDescent="0.25">
      <c r="K1153" s="75"/>
      <c r="L1153" s="75"/>
      <c r="M1153" s="75"/>
      <c r="N1153" s="75"/>
    </row>
    <row r="1154" spans="11:14" x14ac:dyDescent="0.25">
      <c r="K1154" s="75"/>
      <c r="L1154" s="75"/>
      <c r="M1154" s="75"/>
      <c r="N1154" s="75"/>
    </row>
    <row r="1155" spans="11:14" x14ac:dyDescent="0.25">
      <c r="K1155" s="75"/>
      <c r="L1155" s="75"/>
      <c r="M1155" s="75"/>
      <c r="N1155" s="75"/>
    </row>
    <row r="1156" spans="11:14" x14ac:dyDescent="0.25">
      <c r="K1156" s="75"/>
      <c r="L1156" s="75"/>
      <c r="M1156" s="75"/>
      <c r="N1156" s="75"/>
    </row>
    <row r="1157" spans="11:14" x14ac:dyDescent="0.25">
      <c r="K1157" s="75"/>
      <c r="L1157" s="75"/>
      <c r="M1157" s="75"/>
      <c r="N1157" s="75"/>
    </row>
    <row r="1158" spans="11:14" x14ac:dyDescent="0.25">
      <c r="K1158" s="75"/>
      <c r="L1158" s="75"/>
      <c r="M1158" s="75"/>
      <c r="N1158" s="75"/>
    </row>
    <row r="1159" spans="11:14" x14ac:dyDescent="0.25">
      <c r="K1159" s="75"/>
      <c r="L1159" s="75"/>
      <c r="M1159" s="75"/>
      <c r="N1159" s="75"/>
    </row>
    <row r="1160" spans="11:14" x14ac:dyDescent="0.25">
      <c r="K1160" s="75"/>
      <c r="L1160" s="75"/>
      <c r="M1160" s="75"/>
      <c r="N1160" s="75"/>
    </row>
    <row r="1161" spans="11:14" x14ac:dyDescent="0.25">
      <c r="K1161" s="75"/>
      <c r="L1161" s="75"/>
      <c r="M1161" s="75"/>
      <c r="N1161" s="75"/>
    </row>
    <row r="1162" spans="11:14" x14ac:dyDescent="0.25">
      <c r="K1162" s="75"/>
      <c r="L1162" s="75"/>
      <c r="M1162" s="75"/>
      <c r="N1162" s="75"/>
    </row>
    <row r="1163" spans="11:14" x14ac:dyDescent="0.25">
      <c r="K1163" s="75"/>
      <c r="L1163" s="75"/>
      <c r="M1163" s="75"/>
      <c r="N1163" s="75"/>
    </row>
    <row r="1164" spans="11:14" x14ac:dyDescent="0.25">
      <c r="K1164" s="75"/>
      <c r="L1164" s="75"/>
      <c r="M1164" s="75"/>
      <c r="N1164" s="75"/>
    </row>
    <row r="1165" spans="11:14" x14ac:dyDescent="0.25">
      <c r="K1165" s="75"/>
      <c r="L1165" s="75"/>
      <c r="M1165" s="75"/>
      <c r="N1165" s="75"/>
    </row>
    <row r="1166" spans="11:14" x14ac:dyDescent="0.25">
      <c r="K1166" s="75"/>
      <c r="L1166" s="75"/>
      <c r="M1166" s="75"/>
      <c r="N1166" s="75"/>
    </row>
    <row r="1167" spans="11:14" x14ac:dyDescent="0.25">
      <c r="K1167" s="75"/>
      <c r="L1167" s="75"/>
      <c r="M1167" s="75"/>
      <c r="N1167" s="75"/>
    </row>
    <row r="1168" spans="11:14" x14ac:dyDescent="0.25">
      <c r="K1168" s="75"/>
      <c r="L1168" s="75"/>
      <c r="M1168" s="75"/>
      <c r="N1168" s="75"/>
    </row>
    <row r="1169" spans="11:14" x14ac:dyDescent="0.25">
      <c r="K1169" s="75"/>
      <c r="L1169" s="75"/>
      <c r="M1169" s="75"/>
      <c r="N1169" s="75"/>
    </row>
    <row r="1170" spans="11:14" x14ac:dyDescent="0.25">
      <c r="K1170" s="75"/>
      <c r="L1170" s="75"/>
      <c r="M1170" s="75"/>
      <c r="N1170" s="75"/>
    </row>
    <row r="1171" spans="11:14" x14ac:dyDescent="0.25">
      <c r="K1171" s="75"/>
      <c r="L1171" s="75"/>
      <c r="M1171" s="75"/>
      <c r="N1171" s="75"/>
    </row>
    <row r="1172" spans="11:14" x14ac:dyDescent="0.25">
      <c r="K1172" s="75"/>
      <c r="L1172" s="75"/>
      <c r="M1172" s="75"/>
      <c r="N1172" s="75"/>
    </row>
    <row r="1173" spans="11:14" x14ac:dyDescent="0.25">
      <c r="K1173" s="75"/>
      <c r="L1173" s="75"/>
      <c r="M1173" s="75"/>
      <c r="N1173" s="75"/>
    </row>
    <row r="1174" spans="11:14" x14ac:dyDescent="0.25">
      <c r="K1174" s="75"/>
      <c r="L1174" s="75"/>
      <c r="M1174" s="75"/>
      <c r="N1174" s="75"/>
    </row>
    <row r="1175" spans="11:14" x14ac:dyDescent="0.25">
      <c r="K1175" s="75"/>
      <c r="L1175" s="75"/>
      <c r="M1175" s="75"/>
      <c r="N1175" s="75"/>
    </row>
    <row r="1176" spans="11:14" x14ac:dyDescent="0.25">
      <c r="K1176" s="75"/>
      <c r="L1176" s="75"/>
      <c r="M1176" s="75"/>
      <c r="N1176" s="75"/>
    </row>
    <row r="1177" spans="11:14" x14ac:dyDescent="0.25">
      <c r="K1177" s="75"/>
      <c r="L1177" s="75"/>
      <c r="M1177" s="75"/>
      <c r="N1177" s="75"/>
    </row>
    <row r="1178" spans="11:14" x14ac:dyDescent="0.25">
      <c r="K1178" s="75"/>
      <c r="L1178" s="75"/>
      <c r="M1178" s="75"/>
      <c r="N1178" s="75"/>
    </row>
    <row r="1179" spans="11:14" x14ac:dyDescent="0.25">
      <c r="K1179" s="75"/>
      <c r="L1179" s="75"/>
      <c r="M1179" s="75"/>
      <c r="N1179" s="75"/>
    </row>
    <row r="1180" spans="11:14" x14ac:dyDescent="0.25">
      <c r="K1180" s="75"/>
      <c r="L1180" s="75"/>
      <c r="M1180" s="75"/>
      <c r="N1180" s="75"/>
    </row>
    <row r="1181" spans="11:14" x14ac:dyDescent="0.25">
      <c r="K1181" s="75"/>
      <c r="L1181" s="75"/>
      <c r="M1181" s="75"/>
      <c r="N1181" s="75"/>
    </row>
    <row r="1182" spans="11:14" x14ac:dyDescent="0.25">
      <c r="K1182" s="75"/>
      <c r="L1182" s="75"/>
      <c r="M1182" s="75"/>
      <c r="N1182" s="75"/>
    </row>
    <row r="1183" spans="11:14" x14ac:dyDescent="0.25">
      <c r="K1183" s="75"/>
      <c r="L1183" s="75"/>
      <c r="M1183" s="75"/>
      <c r="N1183" s="75"/>
    </row>
    <row r="1184" spans="11:14" x14ac:dyDescent="0.25">
      <c r="K1184" s="75"/>
      <c r="L1184" s="75"/>
      <c r="M1184" s="75"/>
      <c r="N1184" s="75"/>
    </row>
    <row r="1185" spans="11:14" x14ac:dyDescent="0.25">
      <c r="K1185" s="75"/>
      <c r="L1185" s="75"/>
      <c r="M1185" s="75"/>
      <c r="N1185" s="75"/>
    </row>
    <row r="1186" spans="11:14" x14ac:dyDescent="0.25">
      <c r="K1186" s="75"/>
      <c r="L1186" s="75"/>
      <c r="M1186" s="75"/>
      <c r="N1186" s="75"/>
    </row>
    <row r="1187" spans="11:14" x14ac:dyDescent="0.25">
      <c r="K1187" s="75"/>
      <c r="L1187" s="75"/>
      <c r="M1187" s="75"/>
      <c r="N1187" s="75"/>
    </row>
    <row r="1188" spans="11:14" x14ac:dyDescent="0.25">
      <c r="K1188" s="75"/>
      <c r="L1188" s="75"/>
      <c r="M1188" s="75"/>
      <c r="N1188" s="75"/>
    </row>
    <row r="1189" spans="11:14" x14ac:dyDescent="0.25">
      <c r="K1189" s="75"/>
      <c r="L1189" s="75"/>
      <c r="M1189" s="75"/>
      <c r="N1189" s="75"/>
    </row>
    <row r="1190" spans="11:14" x14ac:dyDescent="0.25">
      <c r="K1190" s="75"/>
      <c r="L1190" s="75"/>
      <c r="M1190" s="75"/>
      <c r="N1190" s="75"/>
    </row>
    <row r="1191" spans="11:14" x14ac:dyDescent="0.25">
      <c r="K1191" s="75"/>
      <c r="L1191" s="75"/>
      <c r="M1191" s="75"/>
      <c r="N1191" s="75"/>
    </row>
    <row r="1192" spans="11:14" x14ac:dyDescent="0.25">
      <c r="K1192" s="75"/>
      <c r="L1192" s="75"/>
      <c r="M1192" s="75"/>
      <c r="N1192" s="75"/>
    </row>
    <row r="1193" spans="11:14" x14ac:dyDescent="0.25">
      <c r="K1193" s="75"/>
      <c r="L1193" s="75"/>
      <c r="M1193" s="75"/>
      <c r="N1193" s="75"/>
    </row>
    <row r="1194" spans="11:14" x14ac:dyDescent="0.25">
      <c r="K1194" s="75"/>
      <c r="L1194" s="75"/>
      <c r="M1194" s="75"/>
      <c r="N1194" s="75"/>
    </row>
    <row r="1195" spans="11:14" x14ac:dyDescent="0.25">
      <c r="K1195" s="75"/>
      <c r="L1195" s="75"/>
      <c r="M1195" s="75"/>
      <c r="N1195" s="75"/>
    </row>
    <row r="1196" spans="11:14" x14ac:dyDescent="0.25">
      <c r="K1196" s="75"/>
      <c r="L1196" s="75"/>
      <c r="M1196" s="75"/>
      <c r="N1196" s="75"/>
    </row>
    <row r="1197" spans="11:14" x14ac:dyDescent="0.25">
      <c r="K1197" s="75"/>
      <c r="L1197" s="75"/>
      <c r="M1197" s="75"/>
      <c r="N1197" s="75"/>
    </row>
    <row r="1198" spans="11:14" x14ac:dyDescent="0.25">
      <c r="K1198" s="75"/>
      <c r="L1198" s="75"/>
      <c r="M1198" s="75"/>
      <c r="N1198" s="75"/>
    </row>
    <row r="1199" spans="11:14" x14ac:dyDescent="0.25">
      <c r="K1199" s="75"/>
      <c r="L1199" s="75"/>
      <c r="M1199" s="75"/>
      <c r="N1199" s="75"/>
    </row>
    <row r="1200" spans="11:14" x14ac:dyDescent="0.25">
      <c r="K1200" s="75"/>
      <c r="L1200" s="75"/>
      <c r="M1200" s="75"/>
      <c r="N1200" s="75"/>
    </row>
    <row r="1201" spans="11:14" x14ac:dyDescent="0.25">
      <c r="K1201" s="75"/>
      <c r="L1201" s="75"/>
      <c r="M1201" s="75"/>
      <c r="N1201" s="75"/>
    </row>
    <row r="1202" spans="11:14" x14ac:dyDescent="0.25">
      <c r="K1202" s="75"/>
      <c r="L1202" s="75"/>
      <c r="M1202" s="75"/>
      <c r="N1202" s="75"/>
    </row>
  </sheetData>
  <printOptions horizontalCentered="1"/>
  <pageMargins left="0.75" right="0.75" top="1" bottom="1" header="0.5" footer="0.5"/>
  <pageSetup scale="65" fitToHeight="4" orientation="landscape" r:id="rId1"/>
  <headerFooter alignWithMargins="0">
    <oddFooter>Page &amp;P&amp;R&amp;F</oddFooter>
  </headerFooter>
  <rowBreaks count="2" manualBreakCount="2">
    <brk id="30" max="16383" man="1"/>
    <brk id="8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 Turbine Position Spreadsht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Havlíček Jan</cp:lastModifiedBy>
  <cp:lastPrinted>2000-06-30T16:48:08Z</cp:lastPrinted>
  <dcterms:created xsi:type="dcterms:W3CDTF">1999-12-19T13:43:39Z</dcterms:created>
  <dcterms:modified xsi:type="dcterms:W3CDTF">2023-09-10T15:17:39Z</dcterms:modified>
</cp:coreProperties>
</file>