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1292" windowHeight="64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B11" i="1"/>
  <c r="C11" i="1"/>
  <c r="B18" i="1"/>
  <c r="C18" i="1"/>
  <c r="B25" i="1"/>
  <c r="C25" i="1"/>
  <c r="B32" i="1"/>
  <c r="C32" i="1"/>
  <c r="B39" i="1"/>
  <c r="C39" i="1"/>
  <c r="B44" i="1"/>
  <c r="C44" i="1"/>
  <c r="B45" i="1"/>
  <c r="C45" i="1"/>
  <c r="B46" i="1"/>
  <c r="C46" i="1"/>
  <c r="B47" i="1"/>
  <c r="C47" i="1"/>
  <c r="B48" i="1"/>
  <c r="C48" i="1"/>
  <c r="B54" i="1"/>
  <c r="B59" i="1"/>
  <c r="C59" i="1"/>
  <c r="B60" i="1"/>
  <c r="C60" i="1"/>
  <c r="B61" i="1"/>
  <c r="C61" i="1"/>
  <c r="B62" i="1"/>
  <c r="C62" i="1"/>
  <c r="B63" i="1"/>
  <c r="C63" i="1"/>
  <c r="E67" i="1"/>
  <c r="F67" i="1"/>
  <c r="E68" i="1"/>
  <c r="F68" i="1"/>
  <c r="E69" i="1"/>
  <c r="F69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</calcChain>
</file>

<file path=xl/sharedStrings.xml><?xml version="1.0" encoding="utf-8"?>
<sst xmlns="http://schemas.openxmlformats.org/spreadsheetml/2006/main" count="68" uniqueCount="34">
  <si>
    <t>LM 6000 Contract Price Allocation</t>
  </si>
  <si>
    <t>Contract #1 - Austin</t>
  </si>
  <si>
    <t>Total Contract Value</t>
  </si>
  <si>
    <t>Value per Unit</t>
  </si>
  <si>
    <t># Turbines</t>
  </si>
  <si>
    <t>Turbine #s</t>
  </si>
  <si>
    <t>Retainage %</t>
  </si>
  <si>
    <t>Retainage $s</t>
  </si>
  <si>
    <t>Retainage Payment Date</t>
  </si>
  <si>
    <t>Contract #2 - PSCO</t>
  </si>
  <si>
    <t>7,8, 13 to 16</t>
  </si>
  <si>
    <t>9 to 12</t>
  </si>
  <si>
    <t>Contract #3 - Cal ISO 1</t>
  </si>
  <si>
    <t>Contract #4 - Cal ISO 2</t>
  </si>
  <si>
    <t>Contract #5 - ESA</t>
  </si>
  <si>
    <t>1 to 6, 21,22</t>
  </si>
  <si>
    <t>Turbines Paid in Full as of Nov. 16</t>
  </si>
  <si>
    <t>1 to 6</t>
  </si>
  <si>
    <t>Remaining Payment Obligations on Units 21, 22 (as of Nov. 16)</t>
  </si>
  <si>
    <t>Date</t>
  </si>
  <si>
    <t>$s</t>
  </si>
  <si>
    <t>Total</t>
  </si>
  <si>
    <t>Retainage - Aug 15, 2001</t>
  </si>
  <si>
    <t>Contract #6 - LV Cogen</t>
  </si>
  <si>
    <t>19,20,23,24</t>
  </si>
  <si>
    <t>Contract Payment Summary</t>
  </si>
  <si>
    <t>Austin</t>
  </si>
  <si>
    <t>PSCO</t>
  </si>
  <si>
    <t>Cal ISO 1</t>
  </si>
  <si>
    <t>Cal ISO 2</t>
  </si>
  <si>
    <t>ESA</t>
  </si>
  <si>
    <t>LV Cogen</t>
  </si>
  <si>
    <t>Per Turbine</t>
  </si>
  <si>
    <t>Total Contract Payments Remaining as of Nov. 16 (%,$s)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</si>
</sst>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2" applyNumberFormat="1" applyFont="1"/>
    <xf numFmtId="16" fontId="0" fillId="0" borderId="0" xfId="0" applyNumberFormat="1" applyAlignment="1">
      <alignment horizontal="right"/>
    </xf>
    <xf numFmtId="9" fontId="0" fillId="0" borderId="0" xfId="3" applyFont="1"/>
    <xf numFmtId="165" fontId="0" fillId="0" borderId="0" xfId="0" applyNumberFormat="1"/>
    <xf numFmtId="15" fontId="0" fillId="0" borderId="0" xfId="0" applyNumberFormat="1"/>
    <xf numFmtId="0" fontId="2" fillId="0" borderId="0" xfId="0" applyFont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67" fontId="0" fillId="0" borderId="0" xfId="1" applyNumberFormat="1" applyFont="1"/>
    <xf numFmtId="165" fontId="2" fillId="0" borderId="0" xfId="2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6" workbookViewId="0">
      <selection activeCell="A71" sqref="A71"/>
    </sheetView>
  </sheetViews>
  <sheetFormatPr defaultRowHeight="13.2" x14ac:dyDescent="0.25"/>
  <cols>
    <col min="1" max="1" width="29.44140625" customWidth="1"/>
    <col min="2" max="2" width="19.33203125" customWidth="1"/>
    <col min="3" max="3" width="14.6640625" customWidth="1"/>
    <col min="4" max="4" width="15.88671875" bestFit="1" customWidth="1"/>
    <col min="5" max="5" width="14.6640625" customWidth="1"/>
    <col min="6" max="6" width="12.33203125" customWidth="1"/>
  </cols>
  <sheetData>
    <row r="1" spans="1:5" ht="17.399999999999999" x14ac:dyDescent="0.3">
      <c r="A1" s="13" t="s">
        <v>0</v>
      </c>
      <c r="B1" s="13"/>
      <c r="C1" s="13"/>
      <c r="D1" s="13"/>
      <c r="E1" s="13"/>
    </row>
    <row r="2" spans="1:5" ht="17.399999999999999" x14ac:dyDescent="0.3">
      <c r="A2" s="12"/>
      <c r="B2" s="12"/>
      <c r="C2" s="12"/>
      <c r="D2" s="12"/>
      <c r="E2" s="12"/>
    </row>
    <row r="3" spans="1:5" x14ac:dyDescent="0.25">
      <c r="A3" t="s">
        <v>2</v>
      </c>
      <c r="D3" s="1">
        <v>337728000</v>
      </c>
    </row>
    <row r="4" spans="1:5" x14ac:dyDescent="0.25">
      <c r="A4" t="s">
        <v>3</v>
      </c>
      <c r="D4" s="1">
        <f>D3/24</f>
        <v>14072000</v>
      </c>
    </row>
    <row r="5" spans="1:5" x14ac:dyDescent="0.25">
      <c r="A5" t="s">
        <v>33</v>
      </c>
      <c r="C5" s="9">
        <v>0.25</v>
      </c>
      <c r="D5" s="1">
        <f>C5*D3</f>
        <v>84432000</v>
      </c>
    </row>
    <row r="6" spans="1:5" x14ac:dyDescent="0.25">
      <c r="D6" s="1"/>
    </row>
    <row r="7" spans="1:5" x14ac:dyDescent="0.25">
      <c r="A7" s="6" t="s">
        <v>1</v>
      </c>
      <c r="C7" t="s">
        <v>32</v>
      </c>
    </row>
    <row r="8" spans="1:5" x14ac:dyDescent="0.25">
      <c r="A8" t="s">
        <v>4</v>
      </c>
      <c r="B8">
        <v>4</v>
      </c>
    </row>
    <row r="9" spans="1:5" x14ac:dyDescent="0.25">
      <c r="A9" t="s">
        <v>5</v>
      </c>
      <c r="B9" s="2" t="s">
        <v>11</v>
      </c>
    </row>
    <row r="10" spans="1:5" x14ac:dyDescent="0.25">
      <c r="A10" t="s">
        <v>6</v>
      </c>
      <c r="B10" s="3">
        <v>0.05</v>
      </c>
    </row>
    <row r="11" spans="1:5" x14ac:dyDescent="0.25">
      <c r="A11" t="s">
        <v>7</v>
      </c>
      <c r="B11" s="4">
        <f>B10*D4*B8</f>
        <v>2814400</v>
      </c>
      <c r="C11" s="4">
        <f>B11/B8</f>
        <v>703600</v>
      </c>
    </row>
    <row r="12" spans="1:5" x14ac:dyDescent="0.25">
      <c r="A12" t="s">
        <v>8</v>
      </c>
      <c r="B12" s="5">
        <v>37118</v>
      </c>
    </row>
    <row r="14" spans="1:5" x14ac:dyDescent="0.25">
      <c r="A14" s="6" t="s">
        <v>9</v>
      </c>
    </row>
    <row r="15" spans="1:5" x14ac:dyDescent="0.25">
      <c r="A15" t="s">
        <v>4</v>
      </c>
      <c r="B15">
        <v>6</v>
      </c>
    </row>
    <row r="16" spans="1:5" x14ac:dyDescent="0.25">
      <c r="A16" t="s">
        <v>5</v>
      </c>
      <c r="B16" s="2" t="s">
        <v>10</v>
      </c>
    </row>
    <row r="17" spans="1:3" x14ac:dyDescent="0.25">
      <c r="A17" t="s">
        <v>6</v>
      </c>
      <c r="B17" s="3">
        <v>0.05</v>
      </c>
    </row>
    <row r="18" spans="1:3" x14ac:dyDescent="0.25">
      <c r="A18" t="s">
        <v>7</v>
      </c>
      <c r="B18" s="4">
        <f>B17*$D$4*B15</f>
        <v>4221600</v>
      </c>
      <c r="C18" s="4">
        <f>B18/B15</f>
        <v>703600</v>
      </c>
    </row>
    <row r="19" spans="1:3" x14ac:dyDescent="0.25">
      <c r="A19" t="s">
        <v>8</v>
      </c>
      <c r="B19" s="5">
        <v>37118</v>
      </c>
    </row>
    <row r="21" spans="1:3" x14ac:dyDescent="0.25">
      <c r="A21" s="6" t="s">
        <v>12</v>
      </c>
    </row>
    <row r="22" spans="1:3" x14ac:dyDescent="0.25">
      <c r="A22" t="s">
        <v>4</v>
      </c>
      <c r="B22">
        <v>1</v>
      </c>
    </row>
    <row r="23" spans="1:3" x14ac:dyDescent="0.25">
      <c r="A23" t="s">
        <v>5</v>
      </c>
      <c r="B23" s="7">
        <v>17</v>
      </c>
    </row>
    <row r="24" spans="1:3" x14ac:dyDescent="0.25">
      <c r="A24" t="s">
        <v>6</v>
      </c>
      <c r="B24" s="3">
        <v>0.05</v>
      </c>
    </row>
    <row r="25" spans="1:3" x14ac:dyDescent="0.25">
      <c r="A25" t="s">
        <v>7</v>
      </c>
      <c r="B25" s="4">
        <f>B24*$D$4*B22</f>
        <v>703600</v>
      </c>
      <c r="C25" s="4">
        <f>B25/B22</f>
        <v>703600</v>
      </c>
    </row>
    <row r="26" spans="1:3" x14ac:dyDescent="0.25">
      <c r="A26" t="s">
        <v>8</v>
      </c>
      <c r="B26" s="5">
        <v>37118</v>
      </c>
    </row>
    <row r="28" spans="1:3" x14ac:dyDescent="0.25">
      <c r="A28" s="6" t="s">
        <v>13</v>
      </c>
    </row>
    <row r="29" spans="1:3" x14ac:dyDescent="0.25">
      <c r="A29" t="s">
        <v>4</v>
      </c>
      <c r="B29">
        <v>1</v>
      </c>
    </row>
    <row r="30" spans="1:3" x14ac:dyDescent="0.25">
      <c r="A30" t="s">
        <v>5</v>
      </c>
      <c r="B30" s="7">
        <v>17</v>
      </c>
    </row>
    <row r="31" spans="1:3" x14ac:dyDescent="0.25">
      <c r="A31" t="s">
        <v>6</v>
      </c>
      <c r="B31" s="3">
        <v>0.05</v>
      </c>
    </row>
    <row r="32" spans="1:3" x14ac:dyDescent="0.25">
      <c r="A32" t="s">
        <v>7</v>
      </c>
      <c r="B32" s="4">
        <f>B31*$D$4*B29</f>
        <v>703600</v>
      </c>
      <c r="C32" s="4">
        <f>B32/B29</f>
        <v>703600</v>
      </c>
    </row>
    <row r="33" spans="1:3" x14ac:dyDescent="0.25">
      <c r="A33" t="s">
        <v>8</v>
      </c>
      <c r="B33" s="5">
        <v>37118</v>
      </c>
    </row>
    <row r="35" spans="1:3" x14ac:dyDescent="0.25">
      <c r="A35" s="6" t="s">
        <v>14</v>
      </c>
    </row>
    <row r="36" spans="1:3" x14ac:dyDescent="0.25">
      <c r="A36" t="s">
        <v>4</v>
      </c>
      <c r="B36">
        <v>8</v>
      </c>
    </row>
    <row r="37" spans="1:3" x14ac:dyDescent="0.25">
      <c r="A37" t="s">
        <v>5</v>
      </c>
      <c r="B37" s="7" t="s">
        <v>15</v>
      </c>
    </row>
    <row r="38" spans="1:3" x14ac:dyDescent="0.25">
      <c r="A38" t="s">
        <v>6</v>
      </c>
      <c r="B38" s="3">
        <v>0.05</v>
      </c>
    </row>
    <row r="39" spans="1:3" x14ac:dyDescent="0.25">
      <c r="A39" t="s">
        <v>7</v>
      </c>
      <c r="B39" s="4">
        <f>B38*$D$4*B36</f>
        <v>5628800</v>
      </c>
      <c r="C39" s="4">
        <f>B39/B36</f>
        <v>703600</v>
      </c>
    </row>
    <row r="40" spans="1:3" x14ac:dyDescent="0.25">
      <c r="A40" t="s">
        <v>8</v>
      </c>
      <c r="B40" s="5">
        <v>37118</v>
      </c>
    </row>
    <row r="41" spans="1:3" x14ac:dyDescent="0.25">
      <c r="A41" t="s">
        <v>16</v>
      </c>
      <c r="B41" t="s">
        <v>17</v>
      </c>
    </row>
    <row r="42" spans="1:3" x14ac:dyDescent="0.25">
      <c r="A42" t="s">
        <v>18</v>
      </c>
    </row>
    <row r="43" spans="1:3" x14ac:dyDescent="0.25">
      <c r="A43" s="8" t="s">
        <v>19</v>
      </c>
      <c r="B43" s="8" t="s">
        <v>20</v>
      </c>
    </row>
    <row r="44" spans="1:3" x14ac:dyDescent="0.25">
      <c r="A44" s="5">
        <v>36906</v>
      </c>
      <c r="B44" s="4">
        <f>0.1*D3/6*2</f>
        <v>11257600</v>
      </c>
      <c r="C44" s="4">
        <f>B44/B36</f>
        <v>1407200</v>
      </c>
    </row>
    <row r="45" spans="1:3" x14ac:dyDescent="0.25">
      <c r="A45" s="5">
        <v>37026</v>
      </c>
      <c r="B45" s="4">
        <f>0.05*D3/6*2</f>
        <v>5628800</v>
      </c>
      <c r="C45" s="4">
        <f>B45/B36</f>
        <v>703600</v>
      </c>
    </row>
    <row r="46" spans="1:3" x14ac:dyDescent="0.25">
      <c r="A46" s="5">
        <v>37102</v>
      </c>
      <c r="B46" s="4">
        <f>B45</f>
        <v>5628800</v>
      </c>
      <c r="C46" s="4">
        <f>B46/B36</f>
        <v>703600</v>
      </c>
    </row>
    <row r="47" spans="1:3" x14ac:dyDescent="0.25">
      <c r="A47" s="8" t="s">
        <v>22</v>
      </c>
      <c r="B47" s="4">
        <f>B39</f>
        <v>5628800</v>
      </c>
      <c r="C47" s="4">
        <f>B47/B36</f>
        <v>703600</v>
      </c>
    </row>
    <row r="48" spans="1:3" x14ac:dyDescent="0.25">
      <c r="A48" s="8" t="s">
        <v>21</v>
      </c>
      <c r="B48" s="4">
        <f>SUM(B44:B47)</f>
        <v>28144000</v>
      </c>
      <c r="C48" s="4">
        <f>B48/B36</f>
        <v>3518000</v>
      </c>
    </row>
    <row r="50" spans="1:3" x14ac:dyDescent="0.25">
      <c r="A50" s="6" t="s">
        <v>23</v>
      </c>
    </row>
    <row r="51" spans="1:3" x14ac:dyDescent="0.25">
      <c r="A51" t="s">
        <v>4</v>
      </c>
      <c r="B51">
        <v>4</v>
      </c>
    </row>
    <row r="52" spans="1:3" x14ac:dyDescent="0.25">
      <c r="A52" t="s">
        <v>5</v>
      </c>
      <c r="B52" s="7" t="s">
        <v>24</v>
      </c>
    </row>
    <row r="53" spans="1:3" x14ac:dyDescent="0.25">
      <c r="A53" t="s">
        <v>6</v>
      </c>
      <c r="B53" s="3">
        <v>0.05</v>
      </c>
    </row>
    <row r="54" spans="1:3" x14ac:dyDescent="0.25">
      <c r="A54" t="s">
        <v>7</v>
      </c>
      <c r="B54" s="4">
        <f>B53*$D$4*B51</f>
        <v>2814400</v>
      </c>
    </row>
    <row r="55" spans="1:3" x14ac:dyDescent="0.25">
      <c r="A55" t="s">
        <v>8</v>
      </c>
      <c r="B55" s="5">
        <v>37118</v>
      </c>
    </row>
    <row r="56" spans="1:3" x14ac:dyDescent="0.25">
      <c r="A56" t="s">
        <v>16</v>
      </c>
      <c r="B56" t="s">
        <v>17</v>
      </c>
    </row>
    <row r="57" spans="1:3" x14ac:dyDescent="0.25">
      <c r="A57" t="s">
        <v>18</v>
      </c>
    </row>
    <row r="58" spans="1:3" x14ac:dyDescent="0.25">
      <c r="A58" s="8" t="s">
        <v>19</v>
      </c>
      <c r="B58" s="8" t="s">
        <v>20</v>
      </c>
    </row>
    <row r="59" spans="1:3" x14ac:dyDescent="0.25">
      <c r="A59" s="5">
        <v>36906</v>
      </c>
      <c r="B59" s="4">
        <f>B44*2</f>
        <v>22515200</v>
      </c>
      <c r="C59" s="4">
        <f>B59/B51</f>
        <v>5628800</v>
      </c>
    </row>
    <row r="60" spans="1:3" x14ac:dyDescent="0.25">
      <c r="A60" s="5">
        <v>37026</v>
      </c>
      <c r="B60" s="4">
        <f>B45*2</f>
        <v>11257600</v>
      </c>
      <c r="C60" s="4">
        <f>B60/B51</f>
        <v>2814400</v>
      </c>
    </row>
    <row r="61" spans="1:3" x14ac:dyDescent="0.25">
      <c r="A61" s="5">
        <v>37102</v>
      </c>
      <c r="B61" s="4">
        <f>B46*2</f>
        <v>11257600</v>
      </c>
      <c r="C61" s="4">
        <f>B61/B51</f>
        <v>2814400</v>
      </c>
    </row>
    <row r="62" spans="1:3" x14ac:dyDescent="0.25">
      <c r="A62" s="8" t="s">
        <v>22</v>
      </c>
      <c r="B62" s="4">
        <f>B54</f>
        <v>2814400</v>
      </c>
      <c r="C62" s="4">
        <f>B62/B51</f>
        <v>703600</v>
      </c>
    </row>
    <row r="63" spans="1:3" x14ac:dyDescent="0.25">
      <c r="A63" s="8" t="s">
        <v>21</v>
      </c>
      <c r="B63" s="4">
        <f>SUM(B59:B62)</f>
        <v>47844800</v>
      </c>
      <c r="C63" s="4">
        <f>B63/B51</f>
        <v>11961200</v>
      </c>
    </row>
    <row r="66" spans="1:6" x14ac:dyDescent="0.25">
      <c r="A66" s="6" t="s">
        <v>25</v>
      </c>
      <c r="B66" s="5">
        <v>36906</v>
      </c>
      <c r="C66" s="5">
        <v>37026</v>
      </c>
      <c r="D66" s="5">
        <v>37102</v>
      </c>
      <c r="E66" s="5">
        <v>37118</v>
      </c>
      <c r="F66" s="8" t="s">
        <v>21</v>
      </c>
    </row>
    <row r="67" spans="1:6" x14ac:dyDescent="0.25">
      <c r="A67" t="s">
        <v>26</v>
      </c>
      <c r="B67">
        <v>0</v>
      </c>
      <c r="C67">
        <v>0</v>
      </c>
      <c r="D67">
        <v>0</v>
      </c>
      <c r="E67" s="4">
        <f>B11</f>
        <v>2814400</v>
      </c>
      <c r="F67" s="1">
        <f>SUM(B67:E67)</f>
        <v>2814400</v>
      </c>
    </row>
    <row r="68" spans="1:6" x14ac:dyDescent="0.25">
      <c r="A68" t="s">
        <v>27</v>
      </c>
      <c r="B68" s="10">
        <v>0</v>
      </c>
      <c r="C68" s="10">
        <v>0</v>
      </c>
      <c r="D68" s="10">
        <v>0</v>
      </c>
      <c r="E68" s="10">
        <f>B18</f>
        <v>4221600</v>
      </c>
      <c r="F68" s="10">
        <f t="shared" ref="F68:F73" si="0">SUM(B68:E68)</f>
        <v>4221600</v>
      </c>
    </row>
    <row r="69" spans="1:6" x14ac:dyDescent="0.25">
      <c r="A69" t="s">
        <v>28</v>
      </c>
      <c r="B69" s="10">
        <v>0</v>
      </c>
      <c r="C69" s="10">
        <v>0</v>
      </c>
      <c r="D69" s="10">
        <v>0</v>
      </c>
      <c r="E69" s="10">
        <f>B25</f>
        <v>703600</v>
      </c>
      <c r="F69" s="10">
        <f t="shared" si="0"/>
        <v>703600</v>
      </c>
    </row>
    <row r="70" spans="1:6" x14ac:dyDescent="0.25">
      <c r="A70" t="s">
        <v>29</v>
      </c>
      <c r="B70" s="10">
        <v>0</v>
      </c>
      <c r="C70" s="10">
        <v>0</v>
      </c>
      <c r="D70" s="10">
        <v>0</v>
      </c>
      <c r="E70" s="10">
        <f>B32</f>
        <v>703600</v>
      </c>
      <c r="F70" s="10">
        <f t="shared" si="0"/>
        <v>703600</v>
      </c>
    </row>
    <row r="71" spans="1:6" x14ac:dyDescent="0.25">
      <c r="A71" t="s">
        <v>30</v>
      </c>
      <c r="B71" s="10">
        <f>B44</f>
        <v>11257600</v>
      </c>
      <c r="C71" s="10">
        <f>B45</f>
        <v>5628800</v>
      </c>
      <c r="D71" s="10">
        <f>B46</f>
        <v>5628800</v>
      </c>
      <c r="E71" s="10">
        <f>B47</f>
        <v>5628800</v>
      </c>
      <c r="F71" s="10">
        <f t="shared" si="0"/>
        <v>28144000</v>
      </c>
    </row>
    <row r="72" spans="1:6" x14ac:dyDescent="0.25">
      <c r="A72" t="s">
        <v>31</v>
      </c>
      <c r="B72" s="10">
        <f>B59</f>
        <v>22515200</v>
      </c>
      <c r="C72" s="10">
        <f>B60</f>
        <v>11257600</v>
      </c>
      <c r="D72" s="10">
        <f>B61</f>
        <v>11257600</v>
      </c>
      <c r="E72" s="10">
        <f>B62</f>
        <v>2814400</v>
      </c>
      <c r="F72" s="10">
        <f t="shared" si="0"/>
        <v>47844800</v>
      </c>
    </row>
    <row r="73" spans="1:6" x14ac:dyDescent="0.25">
      <c r="A73" s="6" t="s">
        <v>21</v>
      </c>
      <c r="B73" s="11">
        <f>SUM(B67:B72)</f>
        <v>33772800</v>
      </c>
      <c r="C73" s="11">
        <f>SUM(C67:C72)</f>
        <v>16886400</v>
      </c>
      <c r="D73" s="11">
        <f>SUM(D67:D72)</f>
        <v>16886400</v>
      </c>
      <c r="E73" s="11">
        <f>SUM(E67:E72)</f>
        <v>16886400</v>
      </c>
      <c r="F73" s="11">
        <f t="shared" si="0"/>
        <v>84432000</v>
      </c>
    </row>
  </sheetData>
  <mergeCells count="1">
    <mergeCell ref="A1:E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Havlíček Jan</cp:lastModifiedBy>
  <dcterms:created xsi:type="dcterms:W3CDTF">2000-11-04T23:36:25Z</dcterms:created>
  <dcterms:modified xsi:type="dcterms:W3CDTF">2023-09-10T15:17:47Z</dcterms:modified>
</cp:coreProperties>
</file>