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88" windowWidth="14940" windowHeight="7872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Sheet1!$1:$4</definedName>
  </definedNames>
  <calcPr calcId="92512" fullCalcOnLoad="1"/>
</workbook>
</file>

<file path=xl/calcChain.xml><?xml version="1.0" encoding="utf-8"?>
<calcChain xmlns="http://schemas.openxmlformats.org/spreadsheetml/2006/main">
  <c r="G5" i="1" l="1"/>
  <c r="C6" i="1"/>
  <c r="D6" i="1"/>
  <c r="G6" i="1"/>
  <c r="G7" i="1"/>
  <c r="D8" i="1"/>
  <c r="E8" i="1"/>
  <c r="G8" i="1"/>
  <c r="D9" i="1"/>
  <c r="G9" i="1"/>
  <c r="G10" i="1"/>
  <c r="G11" i="1"/>
  <c r="G12" i="1"/>
  <c r="G13" i="1"/>
  <c r="D14" i="1"/>
  <c r="G14" i="1"/>
  <c r="G16" i="1"/>
  <c r="G17" i="1"/>
  <c r="G18" i="1"/>
  <c r="G19" i="1"/>
  <c r="G20" i="1"/>
  <c r="G21" i="1"/>
  <c r="G23" i="1"/>
  <c r="G24" i="1"/>
  <c r="G25" i="1"/>
  <c r="G26" i="1"/>
  <c r="D27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D44" i="1"/>
  <c r="E44" i="1"/>
  <c r="G44" i="1"/>
  <c r="G45" i="1"/>
  <c r="D46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E68" i="1"/>
  <c r="G68" i="1"/>
  <c r="G69" i="1"/>
  <c r="G75" i="1"/>
  <c r="G76" i="1"/>
  <c r="G77" i="1"/>
  <c r="G78" i="1"/>
</calcChain>
</file>

<file path=xl/sharedStrings.xml><?xml version="1.0" encoding="utf-8"?>
<sst xmlns="http://schemas.openxmlformats.org/spreadsheetml/2006/main" count="307" uniqueCount="103">
  <si>
    <t>Counterparty</t>
  </si>
  <si>
    <t>BP Corporation</t>
  </si>
  <si>
    <t>Duke Energy Trading and Marketing</t>
  </si>
  <si>
    <t>Williams Energy Marketing &amp; Trading Co.</t>
  </si>
  <si>
    <t>AEP Energy Services</t>
  </si>
  <si>
    <t>Chase</t>
  </si>
  <si>
    <t>Deutsche Bank</t>
  </si>
  <si>
    <t>ENE</t>
  </si>
  <si>
    <t>C/P</t>
  </si>
  <si>
    <t>Entity</t>
  </si>
  <si>
    <t>EPMI</t>
  </si>
  <si>
    <t>Difference</t>
  </si>
  <si>
    <t>Status</t>
  </si>
  <si>
    <t>Morgan Stanley Capital Group</t>
  </si>
  <si>
    <t>Canadian Imperial Bank of Commerce</t>
  </si>
  <si>
    <t>e Prime</t>
  </si>
  <si>
    <t>PMI Trading, LTD (10/29/01 - 4 days to post)</t>
  </si>
  <si>
    <t>-PMI uses our marks to call for, or post collateral</t>
  </si>
  <si>
    <t>PSEG Energy Resources &amp; Trade LLC</t>
  </si>
  <si>
    <t>Arizona Public Service Company</t>
  </si>
  <si>
    <t>Citibank, N.A.</t>
  </si>
  <si>
    <t>-APSC uses our marks to call for, or post collateral.  Agreed on return due of $3MM</t>
  </si>
  <si>
    <t>Constellation Power Source, Inc.</t>
  </si>
  <si>
    <t>-Margin based on the avg. of the MTM</t>
  </si>
  <si>
    <t>-Agreed with their marks</t>
  </si>
  <si>
    <t>-Margined based on undisputed amount</t>
  </si>
  <si>
    <t>Credit Suisse First Boston (10/29/01 - 4 days to post</t>
  </si>
  <si>
    <t>Aquila Risk Management</t>
  </si>
  <si>
    <t>El Paso Merchant</t>
  </si>
  <si>
    <t>Stoneville Aegean</t>
  </si>
  <si>
    <t>Mahonia</t>
  </si>
  <si>
    <t>General Re Financial Products</t>
  </si>
  <si>
    <t>Merrill Lynch Capital Services, Inc.</t>
  </si>
  <si>
    <t>Bank of America</t>
  </si>
  <si>
    <t>No. Of Deals</t>
  </si>
  <si>
    <t>N</t>
  </si>
  <si>
    <t>Dispute</t>
  </si>
  <si>
    <t>Y</t>
  </si>
  <si>
    <t>Kinder Morgan Inc.</t>
  </si>
  <si>
    <t>Virginia Electric and Power</t>
  </si>
  <si>
    <t>APEA</t>
  </si>
  <si>
    <t>-Dispute exists on Options Values, currently under review</t>
  </si>
  <si>
    <t>EGSC</t>
  </si>
  <si>
    <t>Duke Energy Marketing Limited Partnership</t>
  </si>
  <si>
    <t>AIG Commodity Arbitrage Fund Limited</t>
  </si>
  <si>
    <t>AIG Commodity Arbitrage Fund LP</t>
  </si>
  <si>
    <t>Prepay</t>
  </si>
  <si>
    <t>Aquila Energy Marketing Corp.</t>
  </si>
  <si>
    <t>Bank of Montreal</t>
  </si>
  <si>
    <t>Barclays Bank PLC</t>
  </si>
  <si>
    <t>BP Capital Energy Fund LP</t>
  </si>
  <si>
    <t>Calpine Energy Services</t>
  </si>
  <si>
    <t>Various</t>
  </si>
  <si>
    <t>Master Netting Agreement</t>
  </si>
  <si>
    <t>Catequil Overseas Partners</t>
  </si>
  <si>
    <t>Catequil Partnes LP</t>
  </si>
  <si>
    <t>Cinergy Marketing and Trading LLC</t>
  </si>
  <si>
    <t>-Difference today due to settlements</t>
  </si>
  <si>
    <t>CMS Marketing Services and Trading Co.</t>
  </si>
  <si>
    <t>-Agreed with our marks</t>
  </si>
  <si>
    <t>Conectiv Energy Supply Inc.</t>
  </si>
  <si>
    <t>EPCOR Energy Services</t>
  </si>
  <si>
    <t>Engage Energy Canada LP</t>
  </si>
  <si>
    <t>FirstEnergy Solutions Corp.</t>
  </si>
  <si>
    <t>Goldman Sachs</t>
  </si>
  <si>
    <t>Hess Energy Trading Compnay LLC</t>
  </si>
  <si>
    <t>-Difference due to Settlements, will resolve 11/2/01</t>
  </si>
  <si>
    <t>J. Aron</t>
  </si>
  <si>
    <t>Kerr-McGee Energy Services Corp.</t>
  </si>
  <si>
    <t>Louis Dreyfus Corporation</t>
  </si>
  <si>
    <t>Mieco Inc.</t>
  </si>
  <si>
    <t>Mirant Americas Energy Marketing LP</t>
  </si>
  <si>
    <t>-Exchanged files on 10/31/01, reconciliation in process</t>
  </si>
  <si>
    <t>Niagra Mohawk Energy Marketing</t>
  </si>
  <si>
    <t>PanCanadian Energy Services Inc.</t>
  </si>
  <si>
    <t>Phibro Inc.</t>
  </si>
  <si>
    <t>-Have reconciled deal flow, discussing valuation</t>
  </si>
  <si>
    <t>Reliant Energy Services Inc.</t>
  </si>
  <si>
    <t>Sempra Energy Trading Corp.</t>
  </si>
  <si>
    <t>EGF</t>
  </si>
  <si>
    <t>Southern California Edison Company</t>
  </si>
  <si>
    <t>Swiss Re Financial Products Corp.</t>
  </si>
  <si>
    <t>T. Boone Pickens</t>
  </si>
  <si>
    <t>The New Power Company</t>
  </si>
  <si>
    <t>-Master Netting Agreement</t>
  </si>
  <si>
    <t>The Tudor BVI</t>
  </si>
  <si>
    <t>-Agree with our marks</t>
  </si>
  <si>
    <t>The Ospraie Portfolio</t>
  </si>
  <si>
    <t>Tudor Propriatery</t>
  </si>
  <si>
    <t>TXU Energy Trading</t>
  </si>
  <si>
    <t>Vitol S.A.</t>
  </si>
  <si>
    <t>Vitol Capital Management LTD</t>
  </si>
  <si>
    <t>-Within collateral threshold</t>
  </si>
  <si>
    <t>-Settlements issues for today</t>
  </si>
  <si>
    <t>-Prepay contract requires monthly repricing and inclusion of surety bond value.</t>
  </si>
  <si>
    <t>-Multiple prepay contracts merged with daily trading activity.</t>
  </si>
  <si>
    <t>-Williams value not accounting for power trading properly.</t>
  </si>
  <si>
    <t>-Disputed option value</t>
  </si>
  <si>
    <t>ENA</t>
  </si>
  <si>
    <t>-Agreed to their marks (Enron benefit)</t>
  </si>
  <si>
    <t>-Prepay contracts merged with daily trading activity.</t>
  </si>
  <si>
    <t>Margin Valuation/Exchange Disputes</t>
  </si>
  <si>
    <t>as of COB 10/31/01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</si>
</sst>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38" fontId="0" fillId="0" borderId="0" xfId="0" applyNumberFormat="1"/>
    <xf numFmtId="0" fontId="3" fillId="0" borderId="0" xfId="0" applyFon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2" borderId="2" xfId="0" applyFill="1" applyBorder="1" applyAlignment="1">
      <alignment vertical="top" wrapText="1"/>
    </xf>
    <xf numFmtId="38" fontId="0" fillId="2" borderId="2" xfId="0" applyNumberFormat="1" applyFill="1" applyBorder="1" applyAlignment="1">
      <alignment vertical="top" wrapText="1"/>
    </xf>
    <xf numFmtId="38" fontId="0" fillId="2" borderId="2" xfId="1" applyNumberFormat="1" applyFont="1" applyFill="1" applyBorder="1" applyAlignment="1">
      <alignment vertical="top" wrapText="1"/>
    </xf>
    <xf numFmtId="38" fontId="0" fillId="2" borderId="2" xfId="0" applyNumberFormat="1" applyFill="1" applyBorder="1" applyAlignment="1">
      <alignment horizontal="center" vertical="top" wrapText="1"/>
    </xf>
    <xf numFmtId="0" fontId="0" fillId="2" borderId="2" xfId="0" quotePrefix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38" fontId="0" fillId="2" borderId="3" xfId="0" applyNumberFormat="1" applyFill="1" applyBorder="1" applyAlignment="1">
      <alignment vertical="top" wrapText="1"/>
    </xf>
    <xf numFmtId="38" fontId="0" fillId="2" borderId="3" xfId="1" applyNumberFormat="1" applyFont="1" applyFill="1" applyBorder="1" applyAlignment="1">
      <alignment vertical="top" wrapText="1"/>
    </xf>
    <xf numFmtId="38" fontId="0" fillId="2" borderId="3" xfId="0" applyNumberFormat="1" applyFill="1" applyBorder="1" applyAlignment="1">
      <alignment horizontal="center" vertical="top" wrapText="1"/>
    </xf>
    <xf numFmtId="0" fontId="0" fillId="2" borderId="3" xfId="0" quotePrefix="1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38" fontId="0" fillId="0" borderId="3" xfId="0" applyNumberFormat="1" applyBorder="1" applyAlignment="1">
      <alignment vertical="top" wrapText="1"/>
    </xf>
    <xf numFmtId="38" fontId="0" fillId="0" borderId="3" xfId="1" applyNumberFormat="1" applyFont="1" applyBorder="1" applyAlignment="1">
      <alignment vertical="top" wrapText="1"/>
    </xf>
    <xf numFmtId="38" fontId="0" fillId="0" borderId="3" xfId="0" applyNumberFormat="1" applyBorder="1" applyAlignment="1">
      <alignment horizontal="center" vertical="top" wrapText="1"/>
    </xf>
    <xf numFmtId="0" fontId="0" fillId="0" borderId="3" xfId="0" quotePrefix="1" applyBorder="1" applyAlignment="1">
      <alignment vertical="top" wrapText="1"/>
    </xf>
    <xf numFmtId="38" fontId="0" fillId="0" borderId="3" xfId="0" applyNumberFormat="1" applyBorder="1" applyAlignment="1">
      <alignment horizontal="right" vertical="top" wrapText="1"/>
    </xf>
    <xf numFmtId="38" fontId="0" fillId="0" borderId="3" xfId="0" applyNumberFormat="1" applyBorder="1"/>
    <xf numFmtId="38" fontId="0" fillId="0" borderId="3" xfId="0" applyNumberFormat="1" applyBorder="1" applyAlignment="1">
      <alignment horizontal="center"/>
    </xf>
    <xf numFmtId="0" fontId="0" fillId="0" borderId="3" xfId="0" applyFill="1" applyBorder="1" applyAlignment="1">
      <alignment vertical="top" wrapText="1"/>
    </xf>
    <xf numFmtId="38" fontId="0" fillId="0" borderId="3" xfId="0" applyNumberFormat="1" applyFill="1" applyBorder="1" applyAlignment="1">
      <alignment vertical="top" wrapText="1"/>
    </xf>
    <xf numFmtId="38" fontId="0" fillId="0" borderId="3" xfId="1" applyNumberFormat="1" applyFont="1" applyFill="1" applyBorder="1" applyAlignment="1">
      <alignment vertical="top" wrapText="1"/>
    </xf>
    <xf numFmtId="38" fontId="0" fillId="0" borderId="3" xfId="0" applyNumberFormat="1" applyFill="1" applyBorder="1" applyAlignment="1">
      <alignment horizontal="center" vertical="top" wrapText="1"/>
    </xf>
    <xf numFmtId="0" fontId="0" fillId="0" borderId="3" xfId="0" quotePrefix="1" applyFill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zoomScaleNormal="100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D5" sqref="D5"/>
    </sheetView>
  </sheetViews>
  <sheetFormatPr defaultRowHeight="13.2" x14ac:dyDescent="0.25"/>
  <cols>
    <col min="1" max="1" width="36" bestFit="1" customWidth="1"/>
    <col min="2" max="2" width="9.33203125" customWidth="1"/>
    <col min="3" max="3" width="12.33203125" bestFit="1" customWidth="1"/>
    <col min="4" max="4" width="14.109375" bestFit="1" customWidth="1"/>
    <col min="5" max="5" width="14.44140625" bestFit="1" customWidth="1"/>
    <col min="6" max="6" width="12.33203125" style="5" customWidth="1"/>
    <col min="7" max="7" width="13.6640625" bestFit="1" customWidth="1"/>
    <col min="8" max="8" width="49.109375" customWidth="1"/>
  </cols>
  <sheetData>
    <row r="1" spans="1:8" ht="13.8" x14ac:dyDescent="0.25">
      <c r="A1" s="1" t="s">
        <v>101</v>
      </c>
      <c r="B1" s="1"/>
      <c r="D1" s="1"/>
      <c r="E1" s="1"/>
      <c r="F1" s="3"/>
    </row>
    <row r="2" spans="1:8" ht="13.8" x14ac:dyDescent="0.25">
      <c r="A2" s="1" t="s">
        <v>102</v>
      </c>
      <c r="B2" s="1"/>
      <c r="D2" s="1"/>
      <c r="E2" s="1"/>
      <c r="F2" s="3"/>
    </row>
    <row r="3" spans="1:8" ht="13.8" x14ac:dyDescent="0.25">
      <c r="A3" s="1"/>
      <c r="B3" s="1"/>
      <c r="D3" s="1"/>
      <c r="E3" s="1"/>
      <c r="F3" s="3"/>
    </row>
    <row r="4" spans="1:8" ht="13.8" thickBot="1" x14ac:dyDescent="0.3">
      <c r="A4" s="6" t="s">
        <v>0</v>
      </c>
      <c r="B4" s="7" t="s">
        <v>9</v>
      </c>
      <c r="C4" s="7" t="s">
        <v>34</v>
      </c>
      <c r="D4" s="7" t="s">
        <v>7</v>
      </c>
      <c r="E4" s="7" t="s">
        <v>8</v>
      </c>
      <c r="F4" s="7" t="s">
        <v>36</v>
      </c>
      <c r="G4" s="7" t="s">
        <v>11</v>
      </c>
      <c r="H4" s="7" t="s">
        <v>12</v>
      </c>
    </row>
    <row r="5" spans="1:8" x14ac:dyDescent="0.25">
      <c r="A5" s="8" t="s">
        <v>1</v>
      </c>
      <c r="B5" s="9" t="s">
        <v>98</v>
      </c>
      <c r="C5" s="9">
        <v>1630</v>
      </c>
      <c r="D5" s="10">
        <v>36863522</v>
      </c>
      <c r="E5" s="9">
        <v>30569112</v>
      </c>
      <c r="F5" s="11" t="s">
        <v>37</v>
      </c>
      <c r="G5" s="9">
        <f t="shared" ref="G5:G14" si="0">D5-E5</f>
        <v>6294410</v>
      </c>
      <c r="H5" s="12" t="s">
        <v>41</v>
      </c>
    </row>
    <row r="6" spans="1:8" x14ac:dyDescent="0.25">
      <c r="A6" s="13" t="s">
        <v>6</v>
      </c>
      <c r="B6" s="14" t="s">
        <v>98</v>
      </c>
      <c r="C6" s="14">
        <f>359+141</f>
        <v>500</v>
      </c>
      <c r="D6" s="15">
        <f>18526318-49577599</f>
        <v>-31051281</v>
      </c>
      <c r="E6" s="14">
        <v>-42831349</v>
      </c>
      <c r="F6" s="16" t="s">
        <v>37</v>
      </c>
      <c r="G6" s="14">
        <f t="shared" si="0"/>
        <v>11780068</v>
      </c>
      <c r="H6" s="17" t="s">
        <v>97</v>
      </c>
    </row>
    <row r="7" spans="1:8" x14ac:dyDescent="0.25">
      <c r="A7" s="13" t="s">
        <v>28</v>
      </c>
      <c r="B7" s="14" t="s">
        <v>98</v>
      </c>
      <c r="C7" s="14">
        <v>3470</v>
      </c>
      <c r="D7" s="15">
        <v>-231288908</v>
      </c>
      <c r="E7" s="14">
        <v>-241307429</v>
      </c>
      <c r="F7" s="16" t="s">
        <v>37</v>
      </c>
      <c r="G7" s="14">
        <f t="shared" si="0"/>
        <v>10018521</v>
      </c>
      <c r="H7" s="17" t="s">
        <v>23</v>
      </c>
    </row>
    <row r="8" spans="1:8" x14ac:dyDescent="0.25">
      <c r="A8" s="13" t="s">
        <v>13</v>
      </c>
      <c r="B8" s="14" t="s">
        <v>10</v>
      </c>
      <c r="C8" s="14">
        <v>1641</v>
      </c>
      <c r="D8" s="15">
        <f>-138673092-3000000</f>
        <v>-141673092</v>
      </c>
      <c r="E8" s="15">
        <f>-154000000</f>
        <v>-154000000</v>
      </c>
      <c r="F8" s="16" t="s">
        <v>37</v>
      </c>
      <c r="G8" s="14">
        <f t="shared" si="0"/>
        <v>12326908</v>
      </c>
      <c r="H8" s="17" t="s">
        <v>72</v>
      </c>
    </row>
    <row r="9" spans="1:8" x14ac:dyDescent="0.25">
      <c r="A9" s="13" t="s">
        <v>75</v>
      </c>
      <c r="B9" s="14" t="s">
        <v>98</v>
      </c>
      <c r="C9" s="14">
        <v>464</v>
      </c>
      <c r="D9" s="15">
        <f>-62931667-12000000</f>
        <v>-74931667</v>
      </c>
      <c r="E9" s="15">
        <v>-76000000</v>
      </c>
      <c r="F9" s="16" t="s">
        <v>37</v>
      </c>
      <c r="G9" s="14">
        <f t="shared" si="0"/>
        <v>1068333</v>
      </c>
      <c r="H9" s="17" t="s">
        <v>76</v>
      </c>
    </row>
    <row r="10" spans="1:8" x14ac:dyDescent="0.25">
      <c r="A10" s="13" t="s">
        <v>3</v>
      </c>
      <c r="B10" s="14" t="s">
        <v>98</v>
      </c>
      <c r="C10" s="14">
        <v>1628</v>
      </c>
      <c r="D10" s="15">
        <v>-231443713</v>
      </c>
      <c r="E10" s="14">
        <v>-345000000</v>
      </c>
      <c r="F10" s="16" t="s">
        <v>37</v>
      </c>
      <c r="G10" s="14">
        <f t="shared" si="0"/>
        <v>113556287</v>
      </c>
      <c r="H10" s="17" t="s">
        <v>96</v>
      </c>
    </row>
    <row r="11" spans="1:8" x14ac:dyDescent="0.25">
      <c r="A11" s="18" t="s">
        <v>4</v>
      </c>
      <c r="B11" s="19" t="s">
        <v>98</v>
      </c>
      <c r="C11" s="19">
        <v>3844</v>
      </c>
      <c r="D11" s="20">
        <v>-85150000</v>
      </c>
      <c r="E11" s="19">
        <v>-98900000</v>
      </c>
      <c r="F11" s="21" t="s">
        <v>35</v>
      </c>
      <c r="G11" s="19">
        <f t="shared" si="0"/>
        <v>13750000</v>
      </c>
      <c r="H11" s="22" t="s">
        <v>93</v>
      </c>
    </row>
    <row r="12" spans="1:8" x14ac:dyDescent="0.25">
      <c r="A12" s="18" t="s">
        <v>44</v>
      </c>
      <c r="B12" s="19" t="s">
        <v>98</v>
      </c>
      <c r="C12" s="19">
        <v>28</v>
      </c>
      <c r="D12" s="20">
        <v>-156481</v>
      </c>
      <c r="E12" s="20">
        <v>-156481</v>
      </c>
      <c r="F12" s="21" t="s">
        <v>35</v>
      </c>
      <c r="G12" s="19">
        <f t="shared" si="0"/>
        <v>0</v>
      </c>
      <c r="H12" s="22" t="s">
        <v>24</v>
      </c>
    </row>
    <row r="13" spans="1:8" x14ac:dyDescent="0.25">
      <c r="A13" s="18" t="s">
        <v>45</v>
      </c>
      <c r="B13" s="19" t="s">
        <v>98</v>
      </c>
      <c r="C13" s="19">
        <v>29</v>
      </c>
      <c r="D13" s="20">
        <v>-33373</v>
      </c>
      <c r="E13" s="20">
        <v>-33373</v>
      </c>
      <c r="F13" s="21" t="s">
        <v>35</v>
      </c>
      <c r="G13" s="19">
        <f t="shared" si="0"/>
        <v>0</v>
      </c>
      <c r="H13" s="22" t="s">
        <v>24</v>
      </c>
    </row>
    <row r="14" spans="1:8" ht="26.4" x14ac:dyDescent="0.25">
      <c r="A14" s="18" t="s">
        <v>40</v>
      </c>
      <c r="B14" s="19" t="s">
        <v>98</v>
      </c>
      <c r="C14" s="23" t="s">
        <v>46</v>
      </c>
      <c r="D14" s="19">
        <f>-417956071+264000000</f>
        <v>-153956071</v>
      </c>
      <c r="E14" s="19">
        <v>-120084575</v>
      </c>
      <c r="F14" s="21" t="s">
        <v>35</v>
      </c>
      <c r="G14" s="19">
        <f t="shared" si="0"/>
        <v>-33871496</v>
      </c>
      <c r="H14" s="22" t="s">
        <v>94</v>
      </c>
    </row>
    <row r="15" spans="1:8" x14ac:dyDescent="0.25">
      <c r="A15" s="18" t="s">
        <v>47</v>
      </c>
      <c r="B15" s="19" t="s">
        <v>10</v>
      </c>
      <c r="C15" s="23">
        <v>4635</v>
      </c>
      <c r="D15" s="19">
        <v>15308370</v>
      </c>
      <c r="E15" s="19">
        <v>15308370</v>
      </c>
      <c r="F15" s="21" t="s">
        <v>35</v>
      </c>
      <c r="G15" s="19">
        <v>0</v>
      </c>
      <c r="H15" s="22" t="s">
        <v>23</v>
      </c>
    </row>
    <row r="16" spans="1:8" x14ac:dyDescent="0.25">
      <c r="A16" s="18" t="s">
        <v>27</v>
      </c>
      <c r="B16" s="19" t="s">
        <v>98</v>
      </c>
      <c r="C16" s="19">
        <v>4128</v>
      </c>
      <c r="D16" s="20">
        <v>-63487975</v>
      </c>
      <c r="E16" s="19">
        <v>-66682462</v>
      </c>
      <c r="F16" s="21" t="s">
        <v>35</v>
      </c>
      <c r="G16" s="19">
        <f t="shared" ref="G16:G21" si="1">D16-E16</f>
        <v>3194487</v>
      </c>
      <c r="H16" s="22" t="s">
        <v>23</v>
      </c>
    </row>
    <row r="17" spans="1:8" ht="26.4" x14ac:dyDescent="0.25">
      <c r="A17" s="18" t="s">
        <v>19</v>
      </c>
      <c r="B17" s="19" t="s">
        <v>98</v>
      </c>
      <c r="C17" s="19">
        <v>16</v>
      </c>
      <c r="D17" s="20">
        <v>10662519</v>
      </c>
      <c r="E17" s="19">
        <v>10662519</v>
      </c>
      <c r="F17" s="21" t="s">
        <v>35</v>
      </c>
      <c r="G17" s="19">
        <f t="shared" si="1"/>
        <v>0</v>
      </c>
      <c r="H17" s="22" t="s">
        <v>21</v>
      </c>
    </row>
    <row r="18" spans="1:8" x14ac:dyDescent="0.25">
      <c r="A18" s="18" t="s">
        <v>33</v>
      </c>
      <c r="B18" s="24" t="s">
        <v>98</v>
      </c>
      <c r="C18" s="19">
        <v>1798</v>
      </c>
      <c r="D18" s="24">
        <v>-19094114</v>
      </c>
      <c r="E18" s="24">
        <v>-19094114</v>
      </c>
      <c r="F18" s="25" t="s">
        <v>35</v>
      </c>
      <c r="G18" s="19">
        <f t="shared" si="1"/>
        <v>0</v>
      </c>
      <c r="H18" s="22" t="s">
        <v>23</v>
      </c>
    </row>
    <row r="19" spans="1:8" x14ac:dyDescent="0.25">
      <c r="A19" s="18" t="s">
        <v>48</v>
      </c>
      <c r="B19" s="24" t="s">
        <v>98</v>
      </c>
      <c r="C19" s="19">
        <v>612</v>
      </c>
      <c r="D19" s="24">
        <v>-98401082</v>
      </c>
      <c r="E19" s="24">
        <v>-98401082</v>
      </c>
      <c r="F19" s="25" t="s">
        <v>35</v>
      </c>
      <c r="G19" s="19">
        <f t="shared" si="1"/>
        <v>0</v>
      </c>
      <c r="H19" s="22" t="s">
        <v>23</v>
      </c>
    </row>
    <row r="20" spans="1:8" x14ac:dyDescent="0.25">
      <c r="A20" s="18" t="s">
        <v>49</v>
      </c>
      <c r="B20" s="24" t="s">
        <v>98</v>
      </c>
      <c r="C20" s="19">
        <v>203</v>
      </c>
      <c r="D20" s="24">
        <v>-6444310</v>
      </c>
      <c r="E20" s="24">
        <v>-7341000</v>
      </c>
      <c r="F20" s="25" t="s">
        <v>35</v>
      </c>
      <c r="G20" s="19">
        <f t="shared" si="1"/>
        <v>896690</v>
      </c>
      <c r="H20" s="22" t="s">
        <v>23</v>
      </c>
    </row>
    <row r="21" spans="1:8" x14ac:dyDescent="0.25">
      <c r="A21" s="18" t="s">
        <v>50</v>
      </c>
      <c r="B21" s="19" t="s">
        <v>98</v>
      </c>
      <c r="C21" s="19">
        <v>31</v>
      </c>
      <c r="D21" s="20">
        <v>55035338</v>
      </c>
      <c r="E21" s="20">
        <v>55035338</v>
      </c>
      <c r="F21" s="21" t="s">
        <v>35</v>
      </c>
      <c r="G21" s="19">
        <f t="shared" si="1"/>
        <v>0</v>
      </c>
      <c r="H21" s="22" t="s">
        <v>24</v>
      </c>
    </row>
    <row r="22" spans="1:8" x14ac:dyDescent="0.25">
      <c r="A22" s="18" t="s">
        <v>51</v>
      </c>
      <c r="B22" s="19" t="s">
        <v>52</v>
      </c>
      <c r="C22" s="19"/>
      <c r="D22" s="20"/>
      <c r="E22" s="20"/>
      <c r="F22" s="21" t="s">
        <v>35</v>
      </c>
      <c r="G22" s="19"/>
      <c r="H22" s="18" t="s">
        <v>53</v>
      </c>
    </row>
    <row r="23" spans="1:8" x14ac:dyDescent="0.25">
      <c r="A23" s="18" t="s">
        <v>14</v>
      </c>
      <c r="B23" s="19" t="s">
        <v>98</v>
      </c>
      <c r="C23" s="19">
        <v>355</v>
      </c>
      <c r="D23" s="20">
        <v>27591749</v>
      </c>
      <c r="E23" s="19">
        <v>30900000</v>
      </c>
      <c r="F23" s="21" t="s">
        <v>35</v>
      </c>
      <c r="G23" s="19">
        <f t="shared" ref="G23:G69" si="2">D23-E23</f>
        <v>-3308251</v>
      </c>
      <c r="H23" s="22" t="s">
        <v>99</v>
      </c>
    </row>
    <row r="24" spans="1:8" x14ac:dyDescent="0.25">
      <c r="A24" s="18" t="s">
        <v>54</v>
      </c>
      <c r="B24" s="19" t="s">
        <v>98</v>
      </c>
      <c r="C24" s="19">
        <v>80</v>
      </c>
      <c r="D24" s="20">
        <v>-13635285</v>
      </c>
      <c r="E24" s="20">
        <v>-13635285</v>
      </c>
      <c r="F24" s="21" t="s">
        <v>35</v>
      </c>
      <c r="G24" s="19">
        <f t="shared" si="2"/>
        <v>0</v>
      </c>
      <c r="H24" s="22" t="s">
        <v>59</v>
      </c>
    </row>
    <row r="25" spans="1:8" x14ac:dyDescent="0.25">
      <c r="A25" s="18" t="s">
        <v>55</v>
      </c>
      <c r="B25" s="19" t="s">
        <v>98</v>
      </c>
      <c r="C25" s="19">
        <v>81</v>
      </c>
      <c r="D25" s="20">
        <v>-9011624</v>
      </c>
      <c r="E25" s="20">
        <v>-9011624</v>
      </c>
      <c r="F25" s="21" t="s">
        <v>35</v>
      </c>
      <c r="G25" s="19">
        <f t="shared" si="2"/>
        <v>0</v>
      </c>
      <c r="H25" s="22" t="s">
        <v>59</v>
      </c>
    </row>
    <row r="26" spans="1:8" ht="26.4" x14ac:dyDescent="0.25">
      <c r="A26" s="26" t="s">
        <v>5</v>
      </c>
      <c r="B26" s="27" t="s">
        <v>98</v>
      </c>
      <c r="C26" s="27">
        <v>802</v>
      </c>
      <c r="D26" s="28">
        <v>657962918</v>
      </c>
      <c r="E26" s="27">
        <v>603008546</v>
      </c>
      <c r="F26" s="29" t="s">
        <v>35</v>
      </c>
      <c r="G26" s="27">
        <f t="shared" si="2"/>
        <v>54954372</v>
      </c>
      <c r="H26" s="30" t="s">
        <v>95</v>
      </c>
    </row>
    <row r="27" spans="1:8" x14ac:dyDescent="0.25">
      <c r="A27" s="18" t="s">
        <v>56</v>
      </c>
      <c r="B27" s="19" t="s">
        <v>98</v>
      </c>
      <c r="C27" s="19">
        <v>1080</v>
      </c>
      <c r="D27" s="20">
        <f>-18236109-3000000</f>
        <v>-21236109</v>
      </c>
      <c r="E27" s="20">
        <v>-27324949</v>
      </c>
      <c r="F27" s="21" t="s">
        <v>35</v>
      </c>
      <c r="G27" s="19">
        <f t="shared" si="2"/>
        <v>6088840</v>
      </c>
      <c r="H27" s="22" t="s">
        <v>57</v>
      </c>
    </row>
    <row r="28" spans="1:8" x14ac:dyDescent="0.25">
      <c r="A28" s="18" t="s">
        <v>20</v>
      </c>
      <c r="B28" s="19" t="s">
        <v>98</v>
      </c>
      <c r="C28" s="19">
        <v>207</v>
      </c>
      <c r="D28" s="20">
        <v>64039249</v>
      </c>
      <c r="E28" s="19">
        <v>64039249</v>
      </c>
      <c r="F28" s="21" t="s">
        <v>35</v>
      </c>
      <c r="G28" s="19">
        <f t="shared" si="2"/>
        <v>0</v>
      </c>
      <c r="H28" s="30" t="s">
        <v>100</v>
      </c>
    </row>
    <row r="29" spans="1:8" x14ac:dyDescent="0.25">
      <c r="A29" s="18" t="s">
        <v>58</v>
      </c>
      <c r="B29" s="19" t="s">
        <v>98</v>
      </c>
      <c r="C29" s="19">
        <v>529</v>
      </c>
      <c r="D29" s="20">
        <v>-3036154</v>
      </c>
      <c r="E29" s="20">
        <v>-3036154</v>
      </c>
      <c r="F29" s="21" t="s">
        <v>35</v>
      </c>
      <c r="G29" s="19">
        <f t="shared" si="2"/>
        <v>0</v>
      </c>
      <c r="H29" s="22" t="s">
        <v>59</v>
      </c>
    </row>
    <row r="30" spans="1:8" x14ac:dyDescent="0.25">
      <c r="A30" s="18" t="s">
        <v>58</v>
      </c>
      <c r="B30" s="19" t="s">
        <v>10</v>
      </c>
      <c r="C30" s="19">
        <v>489</v>
      </c>
      <c r="D30" s="20">
        <v>16079613</v>
      </c>
      <c r="E30" s="20">
        <v>16079613</v>
      </c>
      <c r="F30" s="21" t="s">
        <v>35</v>
      </c>
      <c r="G30" s="19">
        <f t="shared" si="2"/>
        <v>0</v>
      </c>
      <c r="H30" s="22" t="s">
        <v>59</v>
      </c>
    </row>
    <row r="31" spans="1:8" x14ac:dyDescent="0.25">
      <c r="A31" s="18" t="s">
        <v>60</v>
      </c>
      <c r="B31" s="19" t="s">
        <v>98</v>
      </c>
      <c r="C31" s="19">
        <v>889</v>
      </c>
      <c r="D31" s="20">
        <v>42957259</v>
      </c>
      <c r="E31" s="20">
        <v>42957259</v>
      </c>
      <c r="F31" s="21" t="s">
        <v>35</v>
      </c>
      <c r="G31" s="19">
        <f t="shared" si="2"/>
        <v>0</v>
      </c>
      <c r="H31" s="22" t="s">
        <v>59</v>
      </c>
    </row>
    <row r="32" spans="1:8" x14ac:dyDescent="0.25">
      <c r="A32" s="18" t="s">
        <v>22</v>
      </c>
      <c r="B32" s="19" t="s">
        <v>10</v>
      </c>
      <c r="C32" s="19">
        <v>2621</v>
      </c>
      <c r="D32" s="20">
        <v>116944491</v>
      </c>
      <c r="E32" s="20">
        <v>116944491</v>
      </c>
      <c r="F32" s="21" t="s">
        <v>35</v>
      </c>
      <c r="G32" s="19">
        <f t="shared" si="2"/>
        <v>0</v>
      </c>
      <c r="H32" s="22" t="s">
        <v>23</v>
      </c>
    </row>
    <row r="33" spans="1:8" x14ac:dyDescent="0.25">
      <c r="A33" s="18" t="s">
        <v>22</v>
      </c>
      <c r="B33" s="19" t="s">
        <v>98</v>
      </c>
      <c r="C33" s="19">
        <v>1003</v>
      </c>
      <c r="D33" s="20">
        <v>58856206</v>
      </c>
      <c r="E33" s="19">
        <v>54383164</v>
      </c>
      <c r="F33" s="21" t="s">
        <v>35</v>
      </c>
      <c r="G33" s="19">
        <f t="shared" si="2"/>
        <v>4473042</v>
      </c>
      <c r="H33" s="22" t="s">
        <v>23</v>
      </c>
    </row>
    <row r="34" spans="1:8" ht="26.4" x14ac:dyDescent="0.25">
      <c r="A34" s="18" t="s">
        <v>26</v>
      </c>
      <c r="B34" s="19" t="s">
        <v>98</v>
      </c>
      <c r="C34" s="19">
        <v>56</v>
      </c>
      <c r="D34" s="20">
        <v>5208337</v>
      </c>
      <c r="E34" s="19">
        <v>20462263</v>
      </c>
      <c r="F34" s="21" t="s">
        <v>35</v>
      </c>
      <c r="G34" s="19">
        <f t="shared" si="2"/>
        <v>-15253926</v>
      </c>
      <c r="H34" s="22" t="s">
        <v>25</v>
      </c>
    </row>
    <row r="35" spans="1:8" ht="26.4" x14ac:dyDescent="0.25">
      <c r="A35" s="18" t="s">
        <v>43</v>
      </c>
      <c r="B35" s="19" t="s">
        <v>42</v>
      </c>
      <c r="C35" s="19">
        <v>875</v>
      </c>
      <c r="D35" s="20">
        <v>-64430124</v>
      </c>
      <c r="E35" s="19">
        <v>-60000000</v>
      </c>
      <c r="F35" s="21" t="s">
        <v>35</v>
      </c>
      <c r="G35" s="19">
        <f t="shared" si="2"/>
        <v>-4430124</v>
      </c>
      <c r="H35" s="22" t="s">
        <v>23</v>
      </c>
    </row>
    <row r="36" spans="1:8" x14ac:dyDescent="0.25">
      <c r="A36" s="18" t="s">
        <v>2</v>
      </c>
      <c r="B36" s="19" t="s">
        <v>10</v>
      </c>
      <c r="C36" s="19">
        <v>4426</v>
      </c>
      <c r="D36" s="20">
        <v>-244873375</v>
      </c>
      <c r="E36" s="19">
        <v>-244873375</v>
      </c>
      <c r="F36" s="21" t="s">
        <v>35</v>
      </c>
      <c r="G36" s="19">
        <f t="shared" si="2"/>
        <v>0</v>
      </c>
      <c r="H36" s="22" t="s">
        <v>99</v>
      </c>
    </row>
    <row r="37" spans="1:8" x14ac:dyDescent="0.25">
      <c r="A37" s="18" t="s">
        <v>2</v>
      </c>
      <c r="B37" s="19" t="s">
        <v>98</v>
      </c>
      <c r="C37" s="19">
        <v>2673</v>
      </c>
      <c r="D37" s="20">
        <v>-124091421</v>
      </c>
      <c r="E37" s="19">
        <v>-117910310.42</v>
      </c>
      <c r="F37" s="21" t="s">
        <v>35</v>
      </c>
      <c r="G37" s="19">
        <f t="shared" si="2"/>
        <v>-6181110.5799999982</v>
      </c>
      <c r="H37" s="22" t="s">
        <v>99</v>
      </c>
    </row>
    <row r="38" spans="1:8" x14ac:dyDescent="0.25">
      <c r="A38" s="18" t="s">
        <v>15</v>
      </c>
      <c r="B38" s="19" t="s">
        <v>98</v>
      </c>
      <c r="C38" s="19">
        <v>137</v>
      </c>
      <c r="D38" s="20">
        <v>4872287</v>
      </c>
      <c r="E38" s="19">
        <v>8140743</v>
      </c>
      <c r="F38" s="21" t="s">
        <v>35</v>
      </c>
      <c r="G38" s="19">
        <f t="shared" si="2"/>
        <v>-3268456</v>
      </c>
      <c r="H38" s="22" t="s">
        <v>99</v>
      </c>
    </row>
    <row r="39" spans="1:8" x14ac:dyDescent="0.25">
      <c r="A39" s="18" t="s">
        <v>28</v>
      </c>
      <c r="B39" s="19" t="s">
        <v>10</v>
      </c>
      <c r="C39" s="19">
        <v>3985</v>
      </c>
      <c r="D39" s="20">
        <v>170798851</v>
      </c>
      <c r="E39" s="19">
        <v>170269289</v>
      </c>
      <c r="F39" s="21" t="s">
        <v>35</v>
      </c>
      <c r="G39" s="19">
        <f t="shared" si="2"/>
        <v>529562</v>
      </c>
      <c r="H39" s="22" t="s">
        <v>23</v>
      </c>
    </row>
    <row r="40" spans="1:8" x14ac:dyDescent="0.25">
      <c r="A40" s="18" t="s">
        <v>62</v>
      </c>
      <c r="B40" s="19" t="s">
        <v>42</v>
      </c>
      <c r="C40" s="19">
        <v>996</v>
      </c>
      <c r="D40" s="20">
        <v>62138137</v>
      </c>
      <c r="E40" s="20">
        <v>62138137</v>
      </c>
      <c r="F40" s="21" t="s">
        <v>35</v>
      </c>
      <c r="G40" s="19">
        <f t="shared" si="2"/>
        <v>0</v>
      </c>
      <c r="H40" s="22" t="s">
        <v>23</v>
      </c>
    </row>
    <row r="41" spans="1:8" x14ac:dyDescent="0.25">
      <c r="A41" s="18" t="s">
        <v>61</v>
      </c>
      <c r="B41" s="19" t="s">
        <v>42</v>
      </c>
      <c r="C41" s="19">
        <v>17</v>
      </c>
      <c r="D41" s="20">
        <v>31007210</v>
      </c>
      <c r="E41" s="20">
        <v>31007210</v>
      </c>
      <c r="F41" s="21" t="s">
        <v>35</v>
      </c>
      <c r="G41" s="19">
        <f t="shared" si="2"/>
        <v>0</v>
      </c>
      <c r="H41" s="22" t="s">
        <v>23</v>
      </c>
    </row>
    <row r="42" spans="1:8" x14ac:dyDescent="0.25">
      <c r="A42" s="18" t="s">
        <v>63</v>
      </c>
      <c r="B42" s="19" t="s">
        <v>98</v>
      </c>
      <c r="C42" s="19">
        <v>20</v>
      </c>
      <c r="D42" s="20">
        <v>4853990</v>
      </c>
      <c r="E42" s="20">
        <v>4853990</v>
      </c>
      <c r="F42" s="21" t="s">
        <v>35</v>
      </c>
      <c r="G42" s="19">
        <f t="shared" si="2"/>
        <v>0</v>
      </c>
      <c r="H42" s="22" t="s">
        <v>23</v>
      </c>
    </row>
    <row r="43" spans="1:8" x14ac:dyDescent="0.25">
      <c r="A43" s="18" t="s">
        <v>31</v>
      </c>
      <c r="B43" s="19" t="s">
        <v>98</v>
      </c>
      <c r="C43" s="19">
        <v>10</v>
      </c>
      <c r="D43" s="19">
        <v>-50992182</v>
      </c>
      <c r="E43" s="19">
        <v>-50237050</v>
      </c>
      <c r="F43" s="21" t="s">
        <v>35</v>
      </c>
      <c r="G43" s="19">
        <f t="shared" si="2"/>
        <v>-755132</v>
      </c>
      <c r="H43" s="22" t="s">
        <v>59</v>
      </c>
    </row>
    <row r="44" spans="1:8" x14ac:dyDescent="0.25">
      <c r="A44" s="18" t="s">
        <v>64</v>
      </c>
      <c r="B44" s="19" t="s">
        <v>98</v>
      </c>
      <c r="C44" s="19">
        <v>422</v>
      </c>
      <c r="D44" s="20">
        <f>70732834</f>
        <v>70732834</v>
      </c>
      <c r="E44" s="20">
        <f>70732834</f>
        <v>70732834</v>
      </c>
      <c r="F44" s="21" t="s">
        <v>35</v>
      </c>
      <c r="G44" s="19">
        <f t="shared" si="2"/>
        <v>0</v>
      </c>
      <c r="H44" s="22" t="s">
        <v>23</v>
      </c>
    </row>
    <row r="45" spans="1:8" x14ac:dyDescent="0.25">
      <c r="A45" s="18" t="s">
        <v>65</v>
      </c>
      <c r="B45" s="19" t="s">
        <v>98</v>
      </c>
      <c r="C45" s="19">
        <v>2877</v>
      </c>
      <c r="D45" s="19">
        <v>-9504919</v>
      </c>
      <c r="E45" s="19">
        <v>-20000000</v>
      </c>
      <c r="F45" s="21" t="s">
        <v>35</v>
      </c>
      <c r="G45" s="19">
        <f t="shared" si="2"/>
        <v>10495081</v>
      </c>
      <c r="H45" s="22" t="s">
        <v>66</v>
      </c>
    </row>
    <row r="46" spans="1:8" x14ac:dyDescent="0.25">
      <c r="A46" s="18" t="s">
        <v>67</v>
      </c>
      <c r="B46" s="19" t="s">
        <v>98</v>
      </c>
      <c r="C46" s="19">
        <v>2789</v>
      </c>
      <c r="D46" s="19">
        <f>2464041-18916528.78</f>
        <v>-16452487.780000001</v>
      </c>
      <c r="E46" s="19">
        <v>-24000000</v>
      </c>
      <c r="F46" s="21" t="s">
        <v>35</v>
      </c>
      <c r="G46" s="19">
        <f t="shared" si="2"/>
        <v>7547512.2199999988</v>
      </c>
      <c r="H46" s="22" t="s">
        <v>66</v>
      </c>
    </row>
    <row r="47" spans="1:8" x14ac:dyDescent="0.25">
      <c r="A47" s="18" t="s">
        <v>68</v>
      </c>
      <c r="B47" s="19" t="s">
        <v>98</v>
      </c>
      <c r="C47" s="19">
        <v>131</v>
      </c>
      <c r="D47" s="19">
        <v>3368122</v>
      </c>
      <c r="E47" s="19">
        <v>3368122</v>
      </c>
      <c r="F47" s="21" t="s">
        <v>35</v>
      </c>
      <c r="G47" s="19">
        <f t="shared" si="2"/>
        <v>0</v>
      </c>
      <c r="H47" s="22" t="s">
        <v>59</v>
      </c>
    </row>
    <row r="48" spans="1:8" x14ac:dyDescent="0.25">
      <c r="A48" s="18" t="s">
        <v>38</v>
      </c>
      <c r="B48" s="24" t="s">
        <v>98</v>
      </c>
      <c r="C48" s="19">
        <v>153</v>
      </c>
      <c r="D48" s="24">
        <v>-33553040</v>
      </c>
      <c r="E48" s="24">
        <v>-33553040</v>
      </c>
      <c r="F48" s="25" t="s">
        <v>35</v>
      </c>
      <c r="G48" s="19">
        <f t="shared" si="2"/>
        <v>0</v>
      </c>
      <c r="H48" s="22" t="s">
        <v>59</v>
      </c>
    </row>
    <row r="49" spans="1:8" x14ac:dyDescent="0.25">
      <c r="A49" s="18" t="s">
        <v>69</v>
      </c>
      <c r="B49" s="24" t="s">
        <v>98</v>
      </c>
      <c r="C49" s="19">
        <v>144</v>
      </c>
      <c r="D49" s="24">
        <v>-1630519</v>
      </c>
      <c r="E49" s="24">
        <v>-1630519</v>
      </c>
      <c r="F49" s="25" t="s">
        <v>35</v>
      </c>
      <c r="G49" s="19">
        <f t="shared" si="2"/>
        <v>0</v>
      </c>
      <c r="H49" s="22" t="s">
        <v>23</v>
      </c>
    </row>
    <row r="50" spans="1:8" x14ac:dyDescent="0.25">
      <c r="A50" s="18" t="s">
        <v>30</v>
      </c>
      <c r="B50" s="19" t="s">
        <v>98</v>
      </c>
      <c r="C50" s="19">
        <v>13</v>
      </c>
      <c r="D50" s="19">
        <v>-410277093</v>
      </c>
      <c r="E50" s="19">
        <v>-410277093</v>
      </c>
      <c r="F50" s="21" t="s">
        <v>35</v>
      </c>
      <c r="G50" s="19">
        <f t="shared" si="2"/>
        <v>0</v>
      </c>
      <c r="H50" s="22" t="s">
        <v>24</v>
      </c>
    </row>
    <row r="51" spans="1:8" x14ac:dyDescent="0.25">
      <c r="A51" s="18" t="s">
        <v>32</v>
      </c>
      <c r="B51" s="19" t="s">
        <v>98</v>
      </c>
      <c r="C51" s="19">
        <v>360</v>
      </c>
      <c r="D51" s="19">
        <v>-112080115</v>
      </c>
      <c r="E51" s="19">
        <v>-106504578</v>
      </c>
      <c r="F51" s="21" t="s">
        <v>35</v>
      </c>
      <c r="G51" s="19">
        <f t="shared" si="2"/>
        <v>-5575537</v>
      </c>
      <c r="H51" s="22" t="s">
        <v>99</v>
      </c>
    </row>
    <row r="52" spans="1:8" ht="14.25" customHeight="1" x14ac:dyDescent="0.25">
      <c r="A52" s="18" t="s">
        <v>32</v>
      </c>
      <c r="B52" s="19" t="s">
        <v>10</v>
      </c>
      <c r="C52" s="19">
        <v>27</v>
      </c>
      <c r="D52" s="19">
        <v>7278986</v>
      </c>
      <c r="E52" s="19">
        <v>7278986</v>
      </c>
      <c r="F52" s="21" t="s">
        <v>35</v>
      </c>
      <c r="G52" s="19">
        <f t="shared" si="2"/>
        <v>0</v>
      </c>
      <c r="H52" s="18" t="s">
        <v>92</v>
      </c>
    </row>
    <row r="53" spans="1:8" x14ac:dyDescent="0.25">
      <c r="A53" s="18" t="s">
        <v>70</v>
      </c>
      <c r="B53" s="19" t="s">
        <v>10</v>
      </c>
      <c r="C53" s="19">
        <v>184</v>
      </c>
      <c r="D53" s="19">
        <v>-20025603</v>
      </c>
      <c r="E53" s="19">
        <v>-20025603</v>
      </c>
      <c r="F53" s="21" t="s">
        <v>35</v>
      </c>
      <c r="G53" s="19">
        <f t="shared" si="2"/>
        <v>0</v>
      </c>
      <c r="H53" s="22" t="s">
        <v>59</v>
      </c>
    </row>
    <row r="54" spans="1:8" x14ac:dyDescent="0.25">
      <c r="A54" s="18" t="s">
        <v>70</v>
      </c>
      <c r="B54" s="19" t="s">
        <v>98</v>
      </c>
      <c r="C54" s="19">
        <v>183</v>
      </c>
      <c r="D54" s="19">
        <v>143052</v>
      </c>
      <c r="E54" s="19">
        <v>143052</v>
      </c>
      <c r="F54" s="21" t="s">
        <v>35</v>
      </c>
      <c r="G54" s="19">
        <f t="shared" si="2"/>
        <v>0</v>
      </c>
      <c r="H54" s="18" t="s">
        <v>92</v>
      </c>
    </row>
    <row r="55" spans="1:8" x14ac:dyDescent="0.25">
      <c r="A55" s="18" t="s">
        <v>71</v>
      </c>
      <c r="B55" s="19" t="s">
        <v>98</v>
      </c>
      <c r="C55" s="19">
        <v>1737</v>
      </c>
      <c r="D55" s="19">
        <v>-33820349</v>
      </c>
      <c r="E55" s="19">
        <v>-42836000</v>
      </c>
      <c r="F55" s="21" t="s">
        <v>35</v>
      </c>
      <c r="G55" s="19">
        <f t="shared" si="2"/>
        <v>9015651</v>
      </c>
      <c r="H55" s="22" t="s">
        <v>66</v>
      </c>
    </row>
    <row r="56" spans="1:8" x14ac:dyDescent="0.25">
      <c r="A56" s="18" t="s">
        <v>71</v>
      </c>
      <c r="B56" s="19" t="s">
        <v>10</v>
      </c>
      <c r="C56" s="19">
        <v>3403</v>
      </c>
      <c r="D56" s="19">
        <v>9997604</v>
      </c>
      <c r="E56" s="19">
        <v>9997604</v>
      </c>
      <c r="F56" s="21" t="s">
        <v>35</v>
      </c>
      <c r="G56" s="19">
        <f t="shared" si="2"/>
        <v>0</v>
      </c>
      <c r="H56" s="22" t="s">
        <v>23</v>
      </c>
    </row>
    <row r="57" spans="1:8" x14ac:dyDescent="0.25">
      <c r="A57" s="18" t="s">
        <v>13</v>
      </c>
      <c r="B57" s="19" t="s">
        <v>98</v>
      </c>
      <c r="C57" s="19">
        <v>1880</v>
      </c>
      <c r="D57" s="20">
        <v>-18321208</v>
      </c>
      <c r="E57" s="20">
        <v>-18321208</v>
      </c>
      <c r="F57" s="21" t="s">
        <v>35</v>
      </c>
      <c r="G57" s="19">
        <f t="shared" si="2"/>
        <v>0</v>
      </c>
      <c r="H57" s="22" t="s">
        <v>23</v>
      </c>
    </row>
    <row r="58" spans="1:8" x14ac:dyDescent="0.25">
      <c r="A58" s="18" t="s">
        <v>73</v>
      </c>
      <c r="B58" s="19" t="s">
        <v>10</v>
      </c>
      <c r="C58" s="19">
        <v>24</v>
      </c>
      <c r="D58" s="20">
        <v>-703481</v>
      </c>
      <c r="E58" s="20">
        <v>-703481</v>
      </c>
      <c r="F58" s="21" t="s">
        <v>35</v>
      </c>
      <c r="G58" s="19">
        <f t="shared" si="2"/>
        <v>0</v>
      </c>
      <c r="H58" s="22" t="s">
        <v>59</v>
      </c>
    </row>
    <row r="59" spans="1:8" x14ac:dyDescent="0.25">
      <c r="A59" s="18" t="s">
        <v>74</v>
      </c>
      <c r="B59" s="19" t="s">
        <v>98</v>
      </c>
      <c r="C59" s="19">
        <v>153</v>
      </c>
      <c r="D59" s="20">
        <v>9800469</v>
      </c>
      <c r="E59" s="20">
        <v>9800469</v>
      </c>
      <c r="F59" s="21" t="s">
        <v>35</v>
      </c>
      <c r="G59" s="19">
        <f t="shared" si="2"/>
        <v>0</v>
      </c>
      <c r="H59" s="22" t="s">
        <v>59</v>
      </c>
    </row>
    <row r="60" spans="1:8" ht="26.4" x14ac:dyDescent="0.25">
      <c r="A60" s="18" t="s">
        <v>16</v>
      </c>
      <c r="B60" s="19" t="s">
        <v>98</v>
      </c>
      <c r="C60" s="19">
        <v>35</v>
      </c>
      <c r="D60" s="20">
        <v>16250000</v>
      </c>
      <c r="E60" s="19">
        <v>16250000</v>
      </c>
      <c r="F60" s="21" t="s">
        <v>35</v>
      </c>
      <c r="G60" s="19">
        <f>D60-E60</f>
        <v>0</v>
      </c>
      <c r="H60" s="22" t="s">
        <v>17</v>
      </c>
    </row>
    <row r="61" spans="1:8" x14ac:dyDescent="0.25">
      <c r="A61" s="18" t="s">
        <v>18</v>
      </c>
      <c r="B61" s="19" t="s">
        <v>98</v>
      </c>
      <c r="C61" s="19">
        <v>687</v>
      </c>
      <c r="D61" s="20">
        <v>28895044</v>
      </c>
      <c r="E61" s="19">
        <v>34273683</v>
      </c>
      <c r="F61" s="21" t="s">
        <v>35</v>
      </c>
      <c r="G61" s="19">
        <f t="shared" si="2"/>
        <v>-5378639</v>
      </c>
      <c r="H61" s="22" t="s">
        <v>99</v>
      </c>
    </row>
    <row r="62" spans="1:8" x14ac:dyDescent="0.25">
      <c r="A62" s="18" t="s">
        <v>77</v>
      </c>
      <c r="B62" s="19" t="s">
        <v>98</v>
      </c>
      <c r="C62" s="19">
        <v>1800</v>
      </c>
      <c r="D62" s="20">
        <v>53472089</v>
      </c>
      <c r="E62" s="20">
        <v>53472089</v>
      </c>
      <c r="F62" s="21" t="s">
        <v>35</v>
      </c>
      <c r="G62" s="19">
        <f t="shared" si="2"/>
        <v>0</v>
      </c>
      <c r="H62" s="22" t="s">
        <v>23</v>
      </c>
    </row>
    <row r="63" spans="1:8" x14ac:dyDescent="0.25">
      <c r="A63" s="18" t="s">
        <v>77</v>
      </c>
      <c r="B63" s="19" t="s">
        <v>10</v>
      </c>
      <c r="C63" s="19">
        <v>3447</v>
      </c>
      <c r="D63" s="20">
        <v>-42924724</v>
      </c>
      <c r="E63" s="20">
        <v>-42924724</v>
      </c>
      <c r="F63" s="21" t="s">
        <v>35</v>
      </c>
      <c r="G63" s="19">
        <f t="shared" si="2"/>
        <v>0</v>
      </c>
      <c r="H63" s="22" t="s">
        <v>23</v>
      </c>
    </row>
    <row r="64" spans="1:8" x14ac:dyDescent="0.25">
      <c r="A64" s="18" t="s">
        <v>78</v>
      </c>
      <c r="B64" s="19" t="s">
        <v>98</v>
      </c>
      <c r="C64" s="19">
        <v>5725</v>
      </c>
      <c r="D64" s="20">
        <v>102986941</v>
      </c>
      <c r="E64" s="20">
        <v>102986941</v>
      </c>
      <c r="F64" s="21" t="s">
        <v>35</v>
      </c>
      <c r="G64" s="19">
        <f t="shared" si="2"/>
        <v>0</v>
      </c>
      <c r="H64" s="22" t="s">
        <v>23</v>
      </c>
    </row>
    <row r="65" spans="1:8" x14ac:dyDescent="0.25">
      <c r="A65" s="18" t="s">
        <v>78</v>
      </c>
      <c r="B65" s="19" t="s">
        <v>10</v>
      </c>
      <c r="C65" s="19">
        <v>1142</v>
      </c>
      <c r="D65" s="20">
        <v>-21238264</v>
      </c>
      <c r="E65" s="20">
        <v>-21238264</v>
      </c>
      <c r="F65" s="21" t="s">
        <v>35</v>
      </c>
      <c r="G65" s="19">
        <f t="shared" si="2"/>
        <v>0</v>
      </c>
      <c r="H65" s="22" t="s">
        <v>23</v>
      </c>
    </row>
    <row r="66" spans="1:8" x14ac:dyDescent="0.25">
      <c r="A66" s="18" t="s">
        <v>80</v>
      </c>
      <c r="B66" s="19" t="s">
        <v>98</v>
      </c>
      <c r="C66" s="19">
        <v>3</v>
      </c>
      <c r="D66" s="20">
        <v>16165914</v>
      </c>
      <c r="E66" s="20">
        <v>16165914</v>
      </c>
      <c r="F66" s="21" t="s">
        <v>35</v>
      </c>
      <c r="G66" s="19">
        <f t="shared" si="2"/>
        <v>0</v>
      </c>
      <c r="H66" s="22" t="s">
        <v>59</v>
      </c>
    </row>
    <row r="67" spans="1:8" x14ac:dyDescent="0.25">
      <c r="A67" s="18" t="s">
        <v>29</v>
      </c>
      <c r="B67" s="19" t="s">
        <v>79</v>
      </c>
      <c r="C67" s="19">
        <v>1</v>
      </c>
      <c r="D67" s="20">
        <v>-19876810</v>
      </c>
      <c r="E67" s="19">
        <v>-19876810</v>
      </c>
      <c r="F67" s="21" t="s">
        <v>35</v>
      </c>
      <c r="G67" s="19">
        <f t="shared" si="2"/>
        <v>0</v>
      </c>
      <c r="H67" s="22" t="s">
        <v>24</v>
      </c>
    </row>
    <row r="68" spans="1:8" x14ac:dyDescent="0.25">
      <c r="A68" s="18" t="s">
        <v>81</v>
      </c>
      <c r="B68" s="19" t="s">
        <v>98</v>
      </c>
      <c r="C68" s="19">
        <v>28</v>
      </c>
      <c r="D68" s="20">
        <v>-27161467</v>
      </c>
      <c r="E68" s="20">
        <f>-105438+D68</f>
        <v>-27266905</v>
      </c>
      <c r="F68" s="21" t="s">
        <v>35</v>
      </c>
      <c r="G68" s="19">
        <f t="shared" si="2"/>
        <v>105438</v>
      </c>
      <c r="H68" s="22" t="s">
        <v>23</v>
      </c>
    </row>
    <row r="69" spans="1:8" x14ac:dyDescent="0.25">
      <c r="A69" s="18" t="s">
        <v>82</v>
      </c>
      <c r="B69" s="19" t="s">
        <v>98</v>
      </c>
      <c r="C69" s="19">
        <v>17</v>
      </c>
      <c r="D69" s="20">
        <v>17339099</v>
      </c>
      <c r="E69" s="20">
        <v>17339099</v>
      </c>
      <c r="F69" s="21" t="s">
        <v>35</v>
      </c>
      <c r="G69" s="19">
        <f t="shared" si="2"/>
        <v>0</v>
      </c>
      <c r="H69" s="22" t="s">
        <v>59</v>
      </c>
    </row>
    <row r="70" spans="1:8" x14ac:dyDescent="0.25">
      <c r="A70" s="18" t="s">
        <v>83</v>
      </c>
      <c r="B70" s="19" t="s">
        <v>52</v>
      </c>
      <c r="C70" s="19"/>
      <c r="D70" s="20"/>
      <c r="E70" s="20"/>
      <c r="F70" s="21" t="s">
        <v>35</v>
      </c>
      <c r="G70" s="19"/>
      <c r="H70" s="22" t="s">
        <v>84</v>
      </c>
    </row>
    <row r="71" spans="1:8" x14ac:dyDescent="0.25">
      <c r="A71" s="18" t="s">
        <v>87</v>
      </c>
      <c r="B71" s="19" t="s">
        <v>98</v>
      </c>
      <c r="C71" s="19">
        <v>139</v>
      </c>
      <c r="D71" s="20">
        <v>2844470</v>
      </c>
      <c r="E71" s="20">
        <v>2844470</v>
      </c>
      <c r="F71" s="21" t="s">
        <v>35</v>
      </c>
      <c r="G71" s="19">
        <v>0</v>
      </c>
      <c r="H71" s="22" t="s">
        <v>86</v>
      </c>
    </row>
    <row r="72" spans="1:8" x14ac:dyDescent="0.25">
      <c r="A72" s="18" t="s">
        <v>85</v>
      </c>
      <c r="B72" s="19" t="s">
        <v>98</v>
      </c>
      <c r="C72" s="19">
        <v>174</v>
      </c>
      <c r="D72" s="20">
        <v>7113307</v>
      </c>
      <c r="E72" s="20">
        <v>7113307</v>
      </c>
      <c r="F72" s="21" t="s">
        <v>35</v>
      </c>
      <c r="G72" s="19">
        <v>0</v>
      </c>
      <c r="H72" s="22" t="s">
        <v>86</v>
      </c>
    </row>
    <row r="73" spans="1:8" x14ac:dyDescent="0.25">
      <c r="A73" s="18" t="s">
        <v>88</v>
      </c>
      <c r="B73" s="19" t="s">
        <v>98</v>
      </c>
      <c r="C73" s="19">
        <v>172</v>
      </c>
      <c r="D73" s="20">
        <v>16205570</v>
      </c>
      <c r="E73" s="20">
        <v>16205570</v>
      </c>
      <c r="F73" s="21" t="s">
        <v>35</v>
      </c>
      <c r="G73" s="19">
        <v>0</v>
      </c>
      <c r="H73" s="22" t="s">
        <v>86</v>
      </c>
    </row>
    <row r="74" spans="1:8" x14ac:dyDescent="0.25">
      <c r="A74" s="18" t="s">
        <v>89</v>
      </c>
      <c r="B74" s="19" t="s">
        <v>98</v>
      </c>
      <c r="C74" s="19">
        <v>705</v>
      </c>
      <c r="D74" s="20">
        <v>96807306</v>
      </c>
      <c r="E74" s="20">
        <v>96807306</v>
      </c>
      <c r="F74" s="21" t="s">
        <v>35</v>
      </c>
      <c r="G74" s="19">
        <v>0</v>
      </c>
      <c r="H74" s="22" t="s">
        <v>23</v>
      </c>
    </row>
    <row r="75" spans="1:8" x14ac:dyDescent="0.25">
      <c r="A75" s="18" t="s">
        <v>39</v>
      </c>
      <c r="B75" s="24" t="s">
        <v>10</v>
      </c>
      <c r="C75" s="19">
        <v>695</v>
      </c>
      <c r="D75" s="24">
        <v>52918318</v>
      </c>
      <c r="E75" s="24">
        <v>52918318</v>
      </c>
      <c r="F75" s="25" t="s">
        <v>35</v>
      </c>
      <c r="G75" s="19">
        <f>D75-E75</f>
        <v>0</v>
      </c>
      <c r="H75" s="22" t="s">
        <v>24</v>
      </c>
    </row>
    <row r="76" spans="1:8" x14ac:dyDescent="0.25">
      <c r="A76" s="18" t="s">
        <v>91</v>
      </c>
      <c r="B76" s="24" t="s">
        <v>98</v>
      </c>
      <c r="C76" s="19">
        <v>23</v>
      </c>
      <c r="D76" s="24">
        <v>15064197</v>
      </c>
      <c r="E76" s="24">
        <v>15064197</v>
      </c>
      <c r="F76" s="25" t="s">
        <v>35</v>
      </c>
      <c r="G76" s="19">
        <f>D76-E76</f>
        <v>0</v>
      </c>
      <c r="H76" s="22" t="s">
        <v>23</v>
      </c>
    </row>
    <row r="77" spans="1:8" x14ac:dyDescent="0.25">
      <c r="A77" s="18" t="s">
        <v>90</v>
      </c>
      <c r="B77" s="24" t="s">
        <v>98</v>
      </c>
      <c r="C77" s="19">
        <v>157</v>
      </c>
      <c r="D77" s="24">
        <v>6500000</v>
      </c>
      <c r="E77" s="24">
        <v>6500000</v>
      </c>
      <c r="F77" s="25" t="s">
        <v>35</v>
      </c>
      <c r="G77" s="19">
        <f>D77-E77</f>
        <v>0</v>
      </c>
      <c r="H77" s="22" t="s">
        <v>23</v>
      </c>
    </row>
    <row r="78" spans="1:8" x14ac:dyDescent="0.25">
      <c r="A78" s="26" t="s">
        <v>3</v>
      </c>
      <c r="B78" s="24" t="s">
        <v>10</v>
      </c>
      <c r="C78" s="27">
        <v>6741</v>
      </c>
      <c r="D78" s="24">
        <v>-185842068</v>
      </c>
      <c r="E78" s="24">
        <v>-185842068</v>
      </c>
      <c r="F78" s="25" t="s">
        <v>35</v>
      </c>
      <c r="G78" s="19">
        <f>D78-E78</f>
        <v>0</v>
      </c>
      <c r="H78" s="22" t="s">
        <v>23</v>
      </c>
    </row>
    <row r="79" spans="1:8" x14ac:dyDescent="0.25">
      <c r="B79" s="2"/>
      <c r="D79" s="2"/>
      <c r="E79" s="2"/>
      <c r="F79" s="4"/>
    </row>
    <row r="80" spans="1:8" x14ac:dyDescent="0.25">
      <c r="B80" s="2"/>
      <c r="D80" s="2"/>
      <c r="E80" s="2"/>
      <c r="F80" s="4"/>
    </row>
    <row r="81" spans="2:6" x14ac:dyDescent="0.25">
      <c r="B81" s="2"/>
      <c r="D81" s="2"/>
      <c r="E81" s="2"/>
      <c r="F81" s="4"/>
    </row>
    <row r="82" spans="2:6" x14ac:dyDescent="0.25">
      <c r="B82" s="2"/>
      <c r="D82" s="2"/>
      <c r="E82" s="2"/>
      <c r="F82" s="4"/>
    </row>
    <row r="83" spans="2:6" x14ac:dyDescent="0.25">
      <c r="B83" s="2"/>
      <c r="D83" s="2"/>
      <c r="E83" s="2"/>
      <c r="F83" s="4"/>
    </row>
    <row r="84" spans="2:6" x14ac:dyDescent="0.25">
      <c r="B84" s="2"/>
      <c r="D84" s="2"/>
      <c r="E84" s="2"/>
      <c r="F84" s="4"/>
    </row>
    <row r="85" spans="2:6" x14ac:dyDescent="0.25">
      <c r="B85" s="2"/>
      <c r="D85" s="2"/>
      <c r="E85" s="2"/>
      <c r="F85" s="4"/>
    </row>
    <row r="86" spans="2:6" x14ac:dyDescent="0.25">
      <c r="B86" s="2"/>
      <c r="D86" s="2"/>
      <c r="E86" s="2"/>
      <c r="F86" s="4"/>
    </row>
    <row r="87" spans="2:6" x14ac:dyDescent="0.25">
      <c r="B87" s="2"/>
      <c r="D87" s="2"/>
      <c r="E87" s="2"/>
      <c r="F87" s="4"/>
    </row>
    <row r="88" spans="2:6" x14ac:dyDescent="0.25">
      <c r="B88" s="2"/>
      <c r="D88" s="2"/>
      <c r="E88" s="2"/>
      <c r="F88" s="4"/>
    </row>
    <row r="89" spans="2:6" x14ac:dyDescent="0.25">
      <c r="B89" s="2"/>
      <c r="D89" s="2"/>
      <c r="E89" s="2"/>
      <c r="F89" s="4"/>
    </row>
    <row r="90" spans="2:6" x14ac:dyDescent="0.25">
      <c r="B90" s="2"/>
      <c r="D90" s="2"/>
      <c r="E90" s="2"/>
      <c r="F90" s="4"/>
    </row>
    <row r="91" spans="2:6" x14ac:dyDescent="0.25">
      <c r="B91" s="2"/>
      <c r="D91" s="2"/>
      <c r="E91" s="2"/>
      <c r="F91" s="4"/>
    </row>
    <row r="92" spans="2:6" x14ac:dyDescent="0.25">
      <c r="B92" s="2"/>
      <c r="D92" s="2"/>
      <c r="E92" s="2"/>
      <c r="F92" s="4"/>
    </row>
    <row r="93" spans="2:6" x14ac:dyDescent="0.25">
      <c r="B93" s="2"/>
      <c r="D93" s="2"/>
      <c r="E93" s="2"/>
      <c r="F93" s="4"/>
    </row>
    <row r="94" spans="2:6" x14ac:dyDescent="0.25">
      <c r="B94" s="2"/>
      <c r="D94" s="2"/>
      <c r="E94" s="2"/>
      <c r="F94" s="4"/>
    </row>
    <row r="95" spans="2:6" x14ac:dyDescent="0.25">
      <c r="B95" s="2"/>
      <c r="D95" s="2"/>
      <c r="E95" s="2"/>
      <c r="F95" s="4"/>
    </row>
    <row r="96" spans="2:6" x14ac:dyDescent="0.25">
      <c r="B96" s="2"/>
      <c r="D96" s="2"/>
      <c r="E96" s="2"/>
      <c r="F96" s="4"/>
    </row>
  </sheetData>
  <phoneticPr fontId="0" type="noConversion"/>
  <printOptions horizontalCentered="1"/>
  <pageMargins left="0.15" right="0.15" top="0.54" bottom="0.37" header="0.5" footer="0.17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Havlíček Jan</cp:lastModifiedBy>
  <cp:lastPrinted>2001-11-02T01:02:22Z</cp:lastPrinted>
  <dcterms:created xsi:type="dcterms:W3CDTF">2001-11-01T20:51:09Z</dcterms:created>
  <dcterms:modified xsi:type="dcterms:W3CDTF">2023-09-10T15:19:11Z</dcterms:modified>
</cp:coreProperties>
</file>